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<sst xmlns="http://schemas.openxmlformats.org/spreadsheetml/2006/main" count="16738" uniqueCount="3080">
  <si>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</si>
  <si>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</si>
  <si>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</si>
  <si>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</si>
  <si>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</si>
  <si>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</si>
  <si>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</si>
  <si>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</si>
  <si>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</si>
  <si>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</si>
  <si>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</si>
  <si>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</si>
  <si>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</si>
  <si>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</si>
  <si>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</si>
  <si>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</si>
  <si>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</si>
  <si>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</si>
  <si>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</si>
  <si>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</si>
  <si>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</si>
  <si>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</si>
  <si>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</si>
  <si>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</si>
  <si>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</si>
  <si>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</si>
  <si>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</si>
  <si>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</si>
  <si>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</si>
  <si>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</si>
  <si>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</si>
  <si>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</si>
  <si>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</si>
  <si>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</si>
  <si>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</si>
  <si>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</si>
  <si>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</si>
  <si>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</si>
  <si>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</si>
  <si>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</si>
  <si>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</si>
  <si>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</si>
  <si>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</si>
  <si>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</si>
  <si>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</si>
  <si>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</si>
  <si>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</si>
  <si>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</si>
  <si>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</si>
  <si>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</si>
  <si>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</si>
  <si>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</si>
  <si>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</si>
  <si>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</si>
  <si>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</si>
  <si>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</si>
  <si>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</si>
  <si>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</si>
  <si>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</si>
  <si>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</si>
  <si>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</si>
  <si>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</si>
  <si>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</si>
  <si>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</si>
  <si>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</si>
  <si>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</si>
  <si>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</si>
  <si>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</si>
  <si>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</si>
  <si>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</si>
  <si>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</si>
  <si>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</si>
  <si>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</si>
  <si>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</si>
  <si>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</si>
  <si>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</si>
  <si>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</si>
  <si>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</si>
  <si>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</si>
  <si>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</si>
  <si>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</si>
  <si>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</si>
  <si>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</si>
  <si>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</si>
  <si>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</si>
  <si>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</si>
  <si>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</si>
  <si>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</si>
  <si>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</si>
  <si>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</si>
  <si>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</si>
  <si>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</si>
  <si>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</si>
  <si>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</si>
  <si>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</si>
  <si>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</si>
  <si>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</si>
  <si>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</si>
  <si>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</si>
  <si>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</si>
  <si>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</si>
  <si>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</si>
  <si>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</si>
  <si>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</si>
  <si>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</si>
  <si>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</si>
  <si>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</si>
  <si>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</si>
  <si>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</si>
  <si>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</si>
  <si>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</si>
  <si>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</si>
  <si>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</si>
  <si>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</si>
  <si>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</si>
  <si>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</si>
  <si>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</si>
  <si>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</si>
  <si>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</si>
  <si>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</si>
  <si>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</si>
  <si>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</si>
  <si>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</si>
  <si>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</si>
  <si>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</si>
  <si>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</si>
  <si>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</si>
  <si>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</si>
  <si>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</si>
  <si>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</si>
  <si>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</si>
  <si>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</si>
  <si>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</si>
  <si>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</si>
  <si>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</si>
  <si>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</si>
  <si>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</si>
  <si>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</si>
  <si>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</si>
  <si>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</si>
  <si>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</si>
  <si>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</si>
  <si>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</si>
  <si>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</si>
  <si>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</si>
  <si>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</si>
  <si>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</si>
  <si>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</si>
  <si>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</si>
  <si>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</si>
  <si>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</si>
  <si>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</si>
  <si>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</si>
  <si>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</si>
  <si>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</si>
  <si>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</si>
  <si>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</si>
  <si>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</si>
  <si>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</si>
  <si>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</si>
  <si>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</si>
  <si>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</si>
  <si>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</si>
  <si>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</si>
  <si>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</si>
  <si>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</si>
  <si>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</si>
  <si>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</si>
  <si>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</si>
  <si>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</si>
  <si>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</si>
  <si>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</si>
  <si>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</si>
  <si>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</si>
  <si>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</si>
  <si>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</si>
  <si>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</si>
  <si>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</si>
  <si>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</si>
  <si>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</si>
  <si>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</si>
  <si>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</si>
  <si>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</si>
  <si>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</si>
  <si>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</si>
  <si>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</si>
  <si>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</si>
  <si>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</si>
  <si>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</si>
  <si>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</si>
  <si>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</si>
  <si>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</si>
  <si>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</si>
  <si>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</si>
  <si>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</si>
  <si>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</si>
  <si>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</si>
  <si>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</si>
  <si>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</si>
  <si>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</si>
  <si>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</si>
  <si>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</si>
  <si>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</si>
  <si>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</si>
  <si>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</si>
  <si>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</si>
  <si>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</si>
  <si>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</si>
  <si>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</si>
  <si>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</si>
  <si>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</si>
  <si>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</si>
  <si>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</si>
  <si>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</si>
  <si>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csa_dvillamizar</t>
  </si>
  <si>
    <t>appsresearch</t>
  </si>
  <si>
    <t>marty_resnick</t>
  </si>
  <si>
    <t>mcgoverntheory</t>
  </si>
  <si>
    <t>chidambara09</t>
  </si>
  <si>
    <t>joesmithsapsf</t>
  </si>
  <si>
    <t>susie_foran</t>
  </si>
  <si>
    <t>imstechgroup</t>
  </si>
  <si>
    <t>rajupotnuru1</t>
  </si>
  <si>
    <t>chief_connector</t>
  </si>
  <si>
    <t>adam_mansfield_</t>
  </si>
  <si>
    <t>cxotalk</t>
  </si>
  <si>
    <t>digitaltransf11</t>
  </si>
  <si>
    <t>belveyy</t>
  </si>
  <si>
    <t>cmosoares</t>
  </si>
  <si>
    <t>plexsystems</t>
  </si>
  <si>
    <t>holgermu</t>
  </si>
  <si>
    <t>pakasi</t>
  </si>
  <si>
    <t>mdalton323</t>
  </si>
  <si>
    <t>autodeploy</t>
  </si>
  <si>
    <t>aancos</t>
  </si>
  <si>
    <t>bonnietinder</t>
  </si>
  <si>
    <t>hrdigitalbe</t>
  </si>
  <si>
    <t>terillium</t>
  </si>
  <si>
    <t>louiscolumbus</t>
  </si>
  <si>
    <t>alokoak2</t>
  </si>
  <si>
    <t>vaicloud</t>
  </si>
  <si>
    <t>jbitprob</t>
  </si>
  <si>
    <t>tectweets</t>
  </si>
  <si>
    <t>hilaryjg</t>
  </si>
  <si>
    <t>erichsch</t>
  </si>
  <si>
    <t>torivojobs</t>
  </si>
  <si>
    <t>lukemarson</t>
  </si>
  <si>
    <t>imransajidsap</t>
  </si>
  <si>
    <t>compecon</t>
  </si>
  <si>
    <t>davewrowe</t>
  </si>
  <si>
    <t>dee_marketing</t>
  </si>
  <si>
    <t>konradpitala</t>
  </si>
  <si>
    <t>jitgohil</t>
  </si>
  <si>
    <t>fscavo</t>
  </si>
  <si>
    <t>sameerpatel</t>
  </si>
  <si>
    <t>iamaniku</t>
  </si>
  <si>
    <t>charlesrathmann</t>
  </si>
  <si>
    <t>cmdatascoop</t>
  </si>
  <si>
    <t>vaisoftware</t>
  </si>
  <si>
    <t>dcunni</t>
  </si>
  <si>
    <t>aadityaraghav</t>
  </si>
  <si>
    <t>martinhoyes</t>
  </si>
  <si>
    <t>btinder</t>
  </si>
  <si>
    <t>ravenintell</t>
  </si>
  <si>
    <t>rwang0</t>
  </si>
  <si>
    <t>santchiweb</t>
  </si>
  <si>
    <t>dhesselmans</t>
  </si>
  <si>
    <t>sap_jarret</t>
  </si>
  <si>
    <t>dahowlett</t>
  </si>
  <si>
    <t>dalytics</t>
  </si>
  <si>
    <t>infullbloomus</t>
  </si>
  <si>
    <t>datadictum</t>
  </si>
  <si>
    <t>unit4global</t>
  </si>
  <si>
    <t>aucernasocial</t>
  </si>
  <si>
    <t>abboilandgas</t>
  </si>
  <si>
    <t>hexagonab</t>
  </si>
  <si>
    <t>dassault3ds</t>
  </si>
  <si>
    <t>ibmindustries</t>
  </si>
  <si>
    <t>ibm</t>
  </si>
  <si>
    <t>aspentech</t>
  </si>
  <si>
    <t>msftdynamics365</t>
  </si>
  <si>
    <t>sapforoilandgas</t>
  </si>
  <si>
    <t>sap</t>
  </si>
  <si>
    <t>salesforce</t>
  </si>
  <si>
    <t>oracle</t>
  </si>
  <si>
    <t>jerry_foster7</t>
  </si>
  <si>
    <t>dealarchitect</t>
  </si>
  <si>
    <t>kirstenallegriw</t>
  </si>
  <si>
    <t>wsj</t>
  </si>
  <si>
    <t>benioff</t>
  </si>
  <si>
    <t>sapanalytics</t>
  </si>
  <si>
    <t>andeavor</t>
  </si>
  <si>
    <t>erp_today</t>
  </si>
  <si>
    <t>twitter</t>
  </si>
  <si>
    <t>staciagarr</t>
  </si>
  <si>
    <t>redthreadre</t>
  </si>
  <si>
    <t>myhrfuture</t>
  </si>
  <si>
    <t>david_green_uk</t>
  </si>
  <si>
    <t>click_iq</t>
  </si>
  <si>
    <t>ohugupdates</t>
  </si>
  <si>
    <t>ihrim</t>
  </si>
  <si>
    <t>michelerdavies</t>
  </si>
  <si>
    <t>jonerp</t>
  </si>
  <si>
    <t>newsday</t>
  </si>
  <si>
    <t>jamieherzlich</t>
  </si>
  <si>
    <t>erickbos</t>
  </si>
  <si>
    <t>ccarter1969</t>
  </si>
  <si>
    <t>riministreet</t>
  </si>
  <si>
    <t>jimodonnelltt</t>
  </si>
  <si>
    <t>jamesmaguire</t>
  </si>
  <si>
    <t>datamation</t>
  </si>
  <si>
    <t>strativa</t>
  </si>
  <si>
    <t>insightssuccess</t>
  </si>
  <si>
    <t>universitybiz</t>
  </si>
  <si>
    <t>scbrain</t>
  </si>
  <si>
    <t>bersin</t>
  </si>
  <si>
    <t>erin_hr</t>
  </si>
  <si>
    <t>nick_holley</t>
  </si>
  <si>
    <t>daigosweden</t>
  </si>
  <si>
    <t>ingentisgmbh</t>
  </si>
  <si>
    <t>aladamsen</t>
  </si>
  <si>
    <t>apple</t>
  </si>
  <si>
    <t>awscloud</t>
  </si>
  <si>
    <t>google</t>
  </si>
  <si>
    <t>microsoft</t>
  </si>
  <si>
    <t>vmware</t>
  </si>
  <si>
    <t>southwestair</t>
  </si>
  <si>
    <t>united</t>
  </si>
  <si>
    <t>joannmoretti</t>
  </si>
  <si>
    <t>Mentions</t>
  </si>
  <si>
    <t>Retweet</t>
  </si>
  <si>
    <t>Replies to</t>
  </si>
  <si>
    <t>This tweet, "#ICYMI How we are taking Cloud Migration to new heights with our new ‘Stratospheric’ service: 
https://t.co/yvudyBzQTf #Unit4 #Cloud #Azure #ERP #clouderp #cloudmigration #ensw #digitaltransformation" hasn't been tweeted more than 0 times.</t>
  </si>
  <si>
    <t>Top 10 Oil, Gas and Chemicals #ISVs and Market Forecast 2017-2022 #EnSw 
#1 @Sap @SAPforOilandGas
#2 @MSFTDynamics365 
#3 @AspenTech 
#4 @IBM @IBMindustries
#5 @Oracle 
#6 @Dassault3DS
#7 @HexagonAB 
#8 @Salesforce 
#9 @ABBoilandgas
#10 @AucernaSocial
https://t.co/mJn7xLIrGZ</t>
  </si>
  <si>
    <t>Three habits that can have a huge impact on your #professional success...
#FutureOfWork #ensw #entarch #leadership #GartnerEA https://t.co/QQ8ESLDMLE</t>
  </si>
  <si>
    <t>Gartner IT Symposium/Xpo is the world’s most important gathering of CIOs and IT Executives.  If you will be attending #GartnerSYM in #Orlando or #GOA, let's meet up in person...
#CIO #EntArch #ENSW #GartnerEA #Cloud #BigData #OWASP https://t.co/CZ8aZdQ0lq</t>
  </si>
  <si>
    <t>How does #SAP #SuccessFactors Onboarding support crossboarding? https://t.co/4AwZiXsteV &amp;gt;another piece from me on this topic. #HRTech #HR #HCM #EnSw</t>
  </si>
  <si>
    <t>Industry analyst @dealarchitect sits down w/ @PlexSystems CTO @jerry_foster7 to discuss how he leverages Machine Learning to solve real-world challenges https://t.co/by63y3k7H8 #EnSw #innovation #MachineLearning #saas</t>
  </si>
  <si>
    <t>66% of IT professionals say security is their greatest concern in adopting a #cloud computing strategy #EnSW https://t.co/MN53mIScaZ</t>
  </si>
  <si>
    <t>Create a Work Culture that Allows Us to Bring Who We Are to Work https://t.co/E5knoiFcHI &amp;gt;a nice story by #SAP #SuccessFactors CMO @kirstenallegriw. #HR #HCM #HRTech #EnSw</t>
  </si>
  <si>
    <t>Your #HCM implementation was an important milestone for your company. How did it compare to your peers? Take 5 minutes to review your project and we'll tell you how it stacked up. https://t.co/hNM0DpePWk #ENSW #oraclehcm #sapsucessfactors #workday #ultimatesoftware #ServiceNow https://t.co/I09q35g8zH</t>
  </si>
  <si>
    <t>MyPOV: @benioff @salesforce are taking market share. #ensw 
The business-software provider’s shares surged in after-hours trading https://t.co/1WsX29AQJY via @WSJ</t>
  </si>
  <si>
    <t>It's important that the system reflect business end-to-end - from entering a contract into the system through cash being collected from the retail stations. 
https://t.co/FMZoLoDzY5
-- Tim Harris, CIO @Andeavor
#CXOTalk #ERP #ENSW @SAPAnalytics https://t.co/wOjRENm2Of</t>
  </si>
  <si>
    <t>The latest @erp_today includes a great article from @holgermu. He writes that we are "the only major vendor using microservices &amp;amp; cloud extensions." Read it here &amp;gt;&amp;gt;&amp;gt; https://t.co/wa8Yww6XMc #cloud #ERP #microservices #ensw</t>
  </si>
  <si>
    <t>[Case Study] How @Oracle #Graal Supercharged @Twitter’ s Microservices Platform https://t.co/EOTsmbeorW &amp;gt;&amp;gt; If you use #Java - a must read. Free performance in the 1x% without changing a LOC. Never seen something like this in 30+ years #EnSW #AppDev #NextGenApps https://t.co/oPwAx5F5qZ</t>
  </si>
  <si>
    <t>Plex #machinelearning project - something every software vendor/systems integrator could emulate ⁦@dealarchitect⁩ #ensw #mfg  https://t.co/Pgx23DNU9N</t>
  </si>
  <si>
    <t>Plex #machinelearning project - something every software vendor/systems integrator could emulate, says 
@dealarchitect https://t.co/NjVF1De6kB  #ensw #mfg</t>
  </si>
  <si>
    <t>@dahowlett This is like the Nikki Haley tweet...but for #EnSw</t>
  </si>
  <si>
    <t>Read How Akorn Pharmaceutical Automated Their Change Management using @AutoDeploy #EnSw #cicd #RPA #Oracle  https://t.co/DjwaSzMzvR</t>
  </si>
  <si>
    <t>RT @SAP_Jarret: #Rimini Street turns screw on #SAP with AMS https://t.co/wpFsE2yv43 #EnSw</t>
  </si>
  <si>
    <t>These folk are doing a fantastic job in a very difficult space. #HCM #EnSW https://t.co/4r3mOI4aBv</t>
  </si>
  <si>
    <t>@redthreadre @StaciaGarr #hranalytics &amp;amp; #peopleanalytics tech deployers. Share your 
 experience with @redthreadre, https://t.co/MmTCNY9IMV
https://t.co/I6NJ756Nmn #pafow #hcmcloud #unleash19 #know19 #HRTechConf #shrm19 #df19 #ensw #hrtech #c19tx #futureofwork #CSODConf19 #atd2019 #oraclembx #OracleEBS</t>
  </si>
  <si>
    <t>Digital workforce/HR &amp;amp; #candidateexperience leaders. Podcast: Richard Collins / @click_iq discussing #recruiting with @david_green_uk. Listen here,
https://t.co/Xyvp5EO8JU
https://t.co/QAMd4to0B1
@myhrfuture #pafow #unleash19 #oow19 #df19 #know19 #HRTechConf #shrm19 #hrtech #ensw</t>
  </si>
  <si>
    <t>@ravenintell @btinder @MicheleRDavies @IHRIM @OHUGUpdates #hrtech &amp;amp; #ensw implementers. Compare yourself to your
deployment peers with @ravenintell. Participate here (5 mins), https://t.co/V3zlpjDjFn
https://t.co/aP1IWoXI4K #oow19 #HRTechConf #unleash19 #df19 #ERPCloud #servicenow #hcmcloud #atd2019 #oraclembx #shrm19 #c19tx #CSODConf19</t>
  </si>
  <si>
    <t>Curious how to leverage technology for business process improvement in the era of Industry 4.0? Thrive today and into the future and gain access to all of our #OnDemand content: https://t.co/gGR9rjrQrq #industry4 #technology #EnSW #Industry40</t>
  </si>
  <si>
    <t>Curious how to leverage technology for business process improvement in the era of Industry 4.0? Thrive today and into the future and gain access to all of our #OnDemand content: https://t.co/1DOzOQtjB3 #industry4 #technology #EnSW #Industry40</t>
  </si>
  <si>
    <t>Enterprise hits and misses - messaging tools get slapped with the Band-Aid moniker, VMware picks up a Pivotal acquisition https://t.co/gMecgft2am &amp;lt;- @jonerp is a wise #EnSW #sensei and his latest post is a fun read. Your strike-thru game is strong today #sensei; I will read&amp;amp;study</t>
  </si>
  <si>
    <t>VAI and customer AVA Companies talk #Cloud #ERP with @JamieHerzlich via @Newsday and share impressive stats. Check out the news here: https://t.co/JRsGertAhO #IT #EnSW</t>
  </si>
  <si>
    <t>Can #ERP help drive #digitaltransformation? Learn how a global manufacturer transformed its business operations with an ERP system built to support its growth.
https://t.co/RzQfmZsdc2 #AskTEC #ensw https://t.co/3WpdmkmdEa</t>
  </si>
  <si>
    <t>Find out how you can get the most out of your #HR department with an #ERP system. https://t.co/sY8x2si14a #AskTEC #ensw #HCM https://t.co/TJtL8h3ALX</t>
  </si>
  <si>
    <t>Watch @Erickbos talk about our new Cloud Migration offering: “It’s a powerful way to transform your workplace people experience, and the process is much easier than you think.” #ensw #clouderp #cloudmigration https://t.co/RclDuUvk4t</t>
  </si>
  <si>
    <t>@dahowlett Adoption is not just a technical challenge, there is a major change in Enterprise IT #ensw underway.  Who will invest in 2025 for on premise in 2030? Who went live with ERP in the 90ties and will not be retired or employed by 2025/30? IT demographics seems to be overlooked.</t>
  </si>
  <si>
    <t>Hey cloud people, we want you! Meteorologists welcome as long as you excel in .NET/C# https://t.co/hScXfNteEt #career #cloud #erp #ensw #tech #jobs #hiring #unit4 https://t.co/EpBm55DPIX</t>
  </si>
  <si>
    <t>#SuccessConnect 2019: My #HR Experience https://t.co/Q0jdgX6QOD &amp;gt;VG by @ImranSajidSAP &amp;amp; congrats on your role in track curation. #SAP #SuccessFactors #HCM #HRTech #EnSw</t>
  </si>
  <si>
    <t>HCM Ever Popular, but Satisfaction Lags: New from Computer Economics https://t.co/aNnFLD6VAG #ENSW #CIO https://t.co/5hN7HnewhS</t>
  </si>
  <si>
    <t>#SAP third-party support saves money but may stifle innovation https://t.co/RHmQ0Cv5xH by @jimodonnelltt ft @riministreet CEO, @ccarter1969, &amp;amp; @dealarchitect &amp;gt;interesting perspectives, but it depends on how much innovation you get from SAP. #EnSw</t>
  </si>
  <si>
    <t>MyPOV: what's hot for the Fall 2019 #ensw conference season? Here's Sept
August 26-28: SAUG Annual Summit - Sydney Convention Center - Sydney, Australia (Ray Keynote)
Sept 3-5: Freshworks Refresh - #Refresh19 - Las Vegas, NV
Sept 5: TechCrunch Enterprise…https://t.co/nZJR2m09nn</t>
  </si>
  <si>
    <t>My video interview with @JamesMaguire on new problems in ERP selection: going overboard with process mapping https://t.co/YRlBWCyyti #ensw</t>
  </si>
  <si>
    <t>Human Capital Management Systems Ever Popular, but Satisfaction Lags | new From Computer Economics #HCM #ensw  https://t.co/Ld3QB4h6Sn</t>
  </si>
  <si>
    <t>The Use and Misuse of PaaS: My latest post at @Strativa. Based on my interview with @JamesMaguire @Datamation. #Ensw #cloud #paaS https://t.co/dje8FN25BK</t>
  </si>
  <si>
    <t>It’s this kind of #SAP behaviour that gives the whole #EnSw industry a bad name - shows that the #empathy positioning is deep BS #indirectlicensing https://t.co/8SQfnb6HOS</t>
  </si>
  <si>
    <t>If you want to know why IFS is growing so fast, well, one reason is stuff like this. #SAP #ENSW #customersatisfaction https://t.co/6CpPxV5mwK</t>
  </si>
  <si>
    <t>The 10 Most Innovative EdTech Solution Providers 2019 | Insights Success
https://t.co/anCvdJ8D4k via @insightssuccess #edtech #highered #education #APAC #erp #ENSW</t>
  </si>
  <si>
    <t>We are proud to be awarded as "The 10 Most Innovative Ed Tech Solution Providers 2019" by Insights Success Magazine. Read why we were selected:
https://t.co/fHAGOhJuV0 via @insightssuccess #edtech #highered #education #APAC #erp #ENSW https://t.co/YH5N5HFZt4</t>
  </si>
  <si>
    <t>How enterprise technology and a shifting culture promote information sharing across campus | University Business Magazine
https://t.co/Z7qzv0xnCP via @universitybiz #university #college #highered #edtech #education #ensw #erp #clouderp #studentsuccess</t>
  </si>
  <si>
    <t>VAI and customer AVA Companies talk #Cloud #ERP with @JamieHerzlich via @Newsday and share impressive stats. Check out the news here: https://t.co/7u3wIZZBYH #IT #EnSW</t>
  </si>
  <si>
    <t>Check out our #ERP software news, via @SCBrain https://t.co/qpTIsMBsXj #erpsoftware #ensw</t>
  </si>
  <si>
    <t>The Critical Elements of a Good Supplier-Partner Relationship https://t.co/1fVQfEZrYG #ControltheChaos #ensw</t>
  </si>
  <si>
    <t>New post: "Go-to-Market" is the most bastardized concept in enterprise tech and SaaS. The answer lies not in the high falutin polished powerpoint deck but rather, in the nooks and crannies of your operating machinery. https://t.co/GZ3kgZsLpi #saas #ensw</t>
  </si>
  <si>
    <t>#hrtech has more buying stakeholders than ever before! Who are they ? Help Erin Spencer @erin_hr and team @bersin zoom in further. Participate here,
https://t.co/7UjPbjEXmG
https://t.co/UkxQOyol6t
#hcmcloud #unleash19 #HRTechConf #shrm19 #know19 #ATD2019 #ensw #oow19 #df19 #pafow</t>
  </si>
  <si>
    <t>#shrm19. Season 2 begins: w/ @Nick_Holley &amp;amp; @david_green_uk on the Digital HR Leaders podcast, https://t.co/aAjMqmZNXV 
@myhrfuture #hcmcloud #pafow #unleash19 #oow19 #df19 #know19 #HRTechConf
 #hrtech #ensw #CSODConf19 #peopleanalytics #futureofwork #atd2019 #hcm #oraclembx</t>
  </si>
  <si>
    <t>Digital HR &amp;amp; #employeeexperience leaders. Podcast: Katarina Berg
@daigosweden #CHRO @ Spotify &amp;amp; @david_green_uk discuss culture &amp;amp; #peopleanalytics, https://t.co/nnYgTS5pUS
https://t.co/9T6XU12pMv
@myhrfuture #pafow #unleash19 #oow19 #df19 #know19 #HRTechConf #shrm19 #hrtech #ensw</t>
  </si>
  <si>
    <t>@ravenintell @btinder @MicheleRDavies @IHRIM @OHUGUpdates Review Ingentis @ingentisgmbh #orgmanager deployment on @ravenintell here, https://t.co/uErurv4US4. Submit submit your #ensw implementation here, https://t.co/V3zlpjDjFn https://t.co/E9wAvHoH5G #hrtech #oow19 #shrm19 #HRTechConf #unleash19 #CSODConf19 #servicenow #hcmcloud #df19</t>
  </si>
  <si>
    <t>@redthreadre @StaciaGarr Unique #peopleanalytics tech research by @redthreadre
&amp;amp; #pafow. Podcast: @staciagarr &amp;amp; @aladamsen discuss. Participate here, https://t.co/MmTCNY9IMV
https://t.co/yKsDvilqkN @david_green_uk #hrtech #hcmcloud #unleash19 #HRTechConf #ensw #oow19 #df19 #shrm19 #atd2019 #futureofwork</t>
  </si>
  <si>
    <t>@redthreadre Ahead of #pafow, latest #peopleanalytics research by @StaciaGarr / @redthreadre. #vc investment, vendor revenue &amp;amp; usage trends. Participate here, https://t.co/HQRQoMU53J
https://t.co/jjYyUO3GYa #pafow #hcmcloud #unleash19 #HRTechConf #hrtech #ensw #oow19 #df19 #shrm19 #know19</t>
  </si>
  <si>
    <t>Findings from #peopleanalytics tech interviews by Redthread Research @redthreadre. Capabilities/needs, Data Integration, Data Security/Ethics &amp;amp; end user value all concerns,
https://t.co/aNQwdpUpO0
#pafow #hcmcloud #unleash19 #HRTechConf #hrtech #ensw #oow19 #df19 #shrm19 #know19</t>
  </si>
  <si>
    <t>@redthreadre New #DiversityandInclusion infographic from @redthreadre.
View here, https://t.co/SCqMbVi0MW https://t.co/aEW7YUkrTu #CultureFirst19 #peopleanalytics #pafow #unleash19 #HRTechConf #shrm19 #hcmcloud #oow19 #df19 #know19 #employeeexperience #futureofwork #ATD2019 #ensw #hrtech</t>
  </si>
  <si>
    <t>@ravenintell @btinder @MicheleRDavies @IHRIM @OHUGUpdates #hrtech &amp;amp; #ensw implementers. Exciting new personalized benchmarking offering from @ravenintell. Submit here, https://t.co/V3zlpjDjFn https://t.co/h2dULpVyim #oow19 #unleash19 #HRTechConf #CSODConf19 #know19 #oraclembx #shrm19 #atd2019 #OracleEBS #peoplesoft #c19tx #opn #df19</t>
  </si>
  <si>
    <t>@ravenintell @btinder @MicheleRDavies @IHRIM @OHUGUpdates @ravenintell curated 350+ #ensw &amp;amp; #hrtech implementation reviews at https://t.co/UKnwVSzbgM. Submit yours here, https://t.co/V3zlpjDjFn
https://t.co/BHedFOLO7X #shrm19 #oow19 #HRTechConf #unleash19 #df19 #servicenow #atd2019 #hrtechsummit #oraclembx #CSODConf19 #hcmcloud #c19tx</t>
  </si>
  <si>
    <t>@IHRIM @OHUGUpdates Enterprise #hrtech &amp;amp; #peopleanalytics deployers. Webinar Series: The latest #IHRIM #IHRIP Certification Exam. Register here, https://t.co/Rh49Gcyf3b
https://t.co/YkubFigTEj
#shrm19 #pafow #oow19 #unleash19 #HRTechConf #df19 #know19 #hcmcloud #ensw #ATD2019 #OracleMBX #CSODConf19</t>
  </si>
  <si>
    <t>@ravenintell @btinder @MicheleRDavies @IHRIM @OHUGUpdates #ensw &amp;amp; #hrtech implementers. @ravenintell captures
real world experiences from your peers. Submit here (5 mins), https://t.co/ttcrE8XlvD https://t.co/t5Z3qIIRA7
 #oow19 #HRTechConf #unleash19 #df19 #ERPCloud #servicenow #hcmcloud #oraclembx #shrm19 #c19tx #oraclehcm #hrtrends</t>
  </si>
  <si>
    <t>MyPOV: next stop Seattle. This tech hub is the center for Enterprise Software, #ENSW.  All cloud operations for @salesforce @microsoft @google @awscloud @apple are converging.  Talent and tech are here as well as the VC's focused on enterprise. #SeaTac  #CIO #CDO #CTO #software</t>
  </si>
  <si>
    <t>MyPOV: @vmware prior to the security M&amp;amp;A was selling moving boxes in the middle of a #cloud fire sale #ensw</t>
  </si>
  <si>
    <t>@JoannMoretti @united @SouthwestAir MyPOV: ah yes. That vendor insists their logo does not look like a mint green toilet seat. #ensw</t>
  </si>
  <si>
    <t>Can AI quench our appetite for automation?
https://t.co/QmVQulF4v1 #Unit4 #APAC #ANZ #finance #fintech #AI #innovation #CIO #CFO #NQL #ERP #ENSW</t>
  </si>
  <si>
    <t>Logistics company sues #Oracle alleging crash-prone, cumbersome software https://t.co/ngNycziZcd #EnSw</t>
  </si>
  <si>
    <t>Latest #Oracle layoffs gut flash storage division https://t.co/YMx8jsErqx #EnSw</t>
  </si>
  <si>
    <t>#SAP’s Kirsten Allegri Williams on Beating Cancer and Returning to Work https://t.co/NXfErEOezp #EnSw</t>
  </si>
  <si>
    <t>#Salesforce's shift from international to global supports strong second quarter https://t.co/yqtX3PpNzp #EnSw</t>
  </si>
  <si>
    <t>#Oracle to launch fresh court appeal against US Department of Defense’s $10bn JEDI cloud contract https://t.co/NxBUjTG2IZ  &amp;lt;- What a mess this has become #EnSw</t>
  </si>
  <si>
    <t>#Infor wins major EAM contract in New Zealand from under #SAP bumper https://t.co/lITww2c49w #EnSw</t>
  </si>
  <si>
    <t>#SAP third-party support saves money but may stifle innovation https://t.co/RF58TEVbEv #EnSw</t>
  </si>
  <si>
    <t>#Oracle's Hail Mary Appeal Against JEDI « Breaking Defense - Defense industry news, analysis and commentary https://t.co/1YGWoMELHq #EnSw</t>
  </si>
  <si>
    <t>“With our Cloud Migration program, we want to give customers the confidence to embrace #cloud technology. It’s a powerful way to transform your #workplace people experience, and the process is much easier than you think.” – @Erickbos https://t.co/QKfYEpZDRk #clouderp #ERP #ENSW</t>
  </si>
  <si>
    <t>How cloud benefits your employees, your IT team and your business | by #Unit4's @Erickbos https://t.co/1J8qFX3CLD #clouderp #ERP #ENSW #cloud #cloudmigration #IT #CIO</t>
  </si>
  <si>
    <t>There are many advantages to embracing cloud-based technology, starting with business infrastructure. Read and watch @Erickbos explain more in this latest blog &amp;amp; video: https://t.co/vfoxaXMDuu #clouderp #ERP #ENSW #cloud #cloudmigration #IT #CIO</t>
  </si>
  <si>
    <t>Watch the video from our recent Cloud Migration event, where @Erickbos talk about the advantages of cloud, and see why this might be the last migration you’ll ever make: https://t.co/9SH9gkkjM4 #Unit4 #cloud #clouderp #cloudmigration #ensw #erp #cloudcomputing #CIO</t>
  </si>
  <si>
    <t>#ICYMI How we are taking Cloud Migration to new heights with our new ‘Stratospheric’ service: 
https://t.co/CcnXQwBTtJ #Unit4 #Cloud #Azure #ERP #clouderp #cloudmigration #ensw #digitaltransformation</t>
  </si>
  <si>
    <t>Improve planning and budgeting accuracy with AI and automation &amp;gt;&amp;gt;&amp;gt; https://t.co/9VV0g5dKhx #Unit4 #APAC #ANZ #finance #fintech #AI #innovation #CIO #CFO #NQL #ERP #ENSW</t>
  </si>
  <si>
    <t>"We’ll see a radically different finance team infrastructure emerge over the next five years" https://t.co/5jZ4QEBMEg #Unit4 #APAC #ANZ #finance #fintech #AI #innovation #CIO #CFO #NQL #ERP #ENSW</t>
  </si>
  <si>
    <t>Want to work for a business that's all about people? We're growing and hiring... https://t.co/mBlHNgLIiD #Unit4 #careers #hiring #jobs #ERP #ENSW #cloud #clouderp #cloudsoftware #people https://t.co/VkSS41V2Lp</t>
  </si>
  <si>
    <t>https://okt.to/HgziKP</t>
  </si>
  <si>
    <t>https://www.appsruntheworld.com/top-10-oil-and-gas-software-vendors-and-market-forecast/</t>
  </si>
  <si>
    <t>https://blogs.gartner.com/careers/2019/02/08/three-small-habits-that-can-have-a-huge-impact-on-your-career/?source=BLD-200123&amp;utm_medium=social&amp;utm_source=bambu&amp;utm_campaign=SM_GB_YOY_GTR_SOC_BU1_SM-BA-HR-GBN</t>
  </si>
  <si>
    <t>https://www.gartner.com/en/information-technology/role/cio-it-executives/cio-conferences?source=BLD-200123&amp;utm_medium=social&amp;utm_source=bambu&amp;utm_campaign=SM_GB_YOY_GTR_SOC_BU1_SM-BA-EVT</t>
  </si>
  <si>
    <t>https://searchsap.techtarget.com/answer/How-does-SAP-SuccessFactors-Onboarding-support-crossboarding</t>
  </si>
  <si>
    <t>https://dealarchitect.typepad.com/deal_architect/2019/08/plex-ml-project-something-every-software-vendorsystems-integrator-could-emulate.html</t>
  </si>
  <si>
    <t>https://www.forbes.com/sites/louiscolumbus/2018/01/07/83-of-enterprise-workloads-will-be-in-the-cloud-by-2020/</t>
  </si>
  <si>
    <t>https://www.youtube.com/watch?v=SGCHb9_-V6s</t>
  </si>
  <si>
    <t>https://www.cxotalk.com/video/digital-transformation-oil-refining-logistics-cloud</t>
  </si>
  <si>
    <t>https://www.constellationr.com/research/how-oracle-graal-supercharged-twitter-s-microservices-platform</t>
  </si>
  <si>
    <t>https://autodeploy.net/2018/06/28/read-how-akorn-pharmaceutical-automated-their-change-management/</t>
  </si>
  <si>
    <t>https://www.enterprisetimes.co.uk/2019/08/12/rimini-street-turns-screw-on-sap-with-ams/</t>
  </si>
  <si>
    <t>https://twitter.com/SAP_Jarret/status/1166012742391742467</t>
  </si>
  <si>
    <t>https://terillium.com/on-demand/?utm_content=99296617&amp;utm_medium=social&amp;utm_source=twitter&amp;hss_channel=tw-42936649</t>
  </si>
  <si>
    <t>https://terillium.com/on-demand/?utm_content=99382027&amp;utm_medium=social&amp;utm_source=twitter&amp;hss_channel=tw-42936649</t>
  </si>
  <si>
    <t>https://diginomica.com/enterprise-hits-and-misses-messaging-tools-get-slapped-band-aid-moniker-vmware-picks-pivotal</t>
  </si>
  <si>
    <t>https://www.newsday.com/business/smalll-business-data-cloud-1.35311028</t>
  </si>
  <si>
    <t>https://www3.technologyevaluation.com/products-and-services/client/miller-weldmaster-corporation.html?utm_content=99207795&amp;utm_medium=social&amp;utm_source=twitter&amp;hss_channel=tw-75091923</t>
  </si>
  <si>
    <t>https://www3.technologyevaluation.com/research/article/how-erp-systems-help-hr-departments.html?TecReferer=TECSocialMedia_twitter_08272019&amp;utm_content=99586678&amp;utm_medium=social&amp;utm_source=twitter&amp;hss_channel=tw-75091923</t>
  </si>
  <si>
    <t>https://www.linkedin.com/slink?code=gES2RDR</t>
  </si>
  <si>
    <t>https://www.careers.unit4.com/</t>
  </si>
  <si>
    <t>https://www.linkedin.com/pulse/successconnect-2019-my-hr-experience-imran-sajid</t>
  </si>
  <si>
    <t>https://www.computereconomics.com/article.cfm?id=2726</t>
  </si>
  <si>
    <t>https://searchsap.techtarget.com/feature/SAP-third-party-support-saves-money-but-may-stifle-innovation</t>
  </si>
  <si>
    <t>https://www.careers.unit4.com/ https://www.linkedin.com/slink?code=dgwxwSQ</t>
  </si>
  <si>
    <t>https://www.datamation.com/applications/how-to-buy-the-best-enterprise-software-expert-advice.html</t>
  </si>
  <si>
    <t>https://www.linkedin.com/slink?code=ej4GB4W</t>
  </si>
  <si>
    <t>https://okt.to/eP80q6</t>
  </si>
  <si>
    <t>https://www.supplychainbrain.com/articles/30144-vai-announces-enhanced-version-of-their-s2k-enterprise-erp-solution</t>
  </si>
  <si>
    <t>https://www.channelpartnersonline.com/blog/the-critical-elements-of-a-good-supplier-partner-relationship/</t>
  </si>
  <si>
    <t>https://www.linkedin.com/pulse/what-really-go-to-market-sameer-patel</t>
  </si>
  <si>
    <t>https://bersin.qualtrics.com/jfe/form/SV_efKrQoLO1g2x6m1?source=HITSDSM19 https://twitter.com/erin_hr/status/1148248681151438848</t>
  </si>
  <si>
    <t>https://twitter.com/david_green_uk/status/1145221698905657344</t>
  </si>
  <si>
    <t>https://www.linkedin.com/pulse/spotifys-chro-leading-hr-digital-world-david-green/ https://twitter.com/myHRfuture/status/1146027805152567297</t>
  </si>
  <si>
    <t>https://www.linkedin.com/pulse/how-automation-ai-analytics-changing-recruiting-david-green/ https://twitter.com/myHRfuture/status/1148549859923939333</t>
  </si>
  <si>
    <t>https://ravenintel.com/listing/ingentis/ http://ravenintel.com/review https://twitter.com/ingentisgmbh/status/1165881532403372033</t>
  </si>
  <si>
    <t>https://www.surveymonkey.com/r/CQGYBNZ https://twitter.com/david_green_uk/status/1165266323380875264</t>
  </si>
  <si>
    <t>https://www.surveymonkey.com/r/CQGYBNZ https://twitter.com/StaciaGarr/status/1163478397114175488</t>
  </si>
  <si>
    <t>https://www.surveymonkey.com/r/CQGYBNZ https://twitter.com/redthreadre/status/1163479450559897602</t>
  </si>
  <si>
    <t>https://twitter.com/redthreadre/status/1148626289840009223</t>
  </si>
  <si>
    <t>https://redthreadresearch.com/2019/07/22/di-tech-infographic/ https://twitter.com/redthreadre/status/1158421853326708737</t>
  </si>
  <si>
    <t>https://redthreadresearch.com/2019/07/22/di-tech-infographic/</t>
  </si>
  <si>
    <t>https://ihrim.site-ym.com/events/EventDetails.aspx?id=1211586 https://twitter.com/IHRIM/status/1161340210518601728</t>
  </si>
  <si>
    <t>http://ravenintel.com/review https://twitter.com/ravenintell/status/1164652206399938566</t>
  </si>
  <si>
    <t>http://ravenintel.com/review https://twitter.com/ravenintell/status/1165474217003012096</t>
  </si>
  <si>
    <t>http://www.ravenintel.com http://ravenintel.com/review https://twitter.com/ravenintell/status/1166468832334159875</t>
  </si>
  <si>
    <t>http://s.ravenpeerreview.com/s3/ee0ad8b07d58 https://twitter.com/HRMS1/status/1166050160553541632</t>
  </si>
  <si>
    <t>http://www.ravenintel.com/review</t>
  </si>
  <si>
    <t>https://www.wsj.com/articles/salesforce-increases-full-year-revenue-forecast-11566507317?shareToken=st75cce9d6b69e40e99bffa88395f31098</t>
  </si>
  <si>
    <t>https://www.linkedin.com/slink?code=gmE6Y_4</t>
  </si>
  <si>
    <t>https://okt.to/FdBPNn</t>
  </si>
  <si>
    <t>https://twitter.com/jhmoy/status/1166658692277686274</t>
  </si>
  <si>
    <t>https://www.computerworld.com.au/article/665863/logistics-company-sues-oracle-alleging-crash-prone-cumbersome-software/</t>
  </si>
  <si>
    <t>https://searchstorage.techtarget.com/news/252468919/Latest-Oracle-layoffs-gut-flash-storage-division</t>
  </si>
  <si>
    <t>https://thriveglobal.com/stories/sap-kirsten-allegri-williams-beating-cancer-returning-work/</t>
  </si>
  <si>
    <t>https://diginomica.com/salesforces-shift-international-global-supports-strong-second-quarter</t>
  </si>
  <si>
    <t>https://www.computerweekly.com/news/252469319/Oracle-to-launch-fresh-court-appeal-against-US-Department-of-Defenses-10bn-JEDI-cloud-contract</t>
  </si>
  <si>
    <t>https://www.enterprisetimes.co.uk/2019/08/27/infor-wins-major-eam-contract-in-new-zealand-from-under-sap-bumper/</t>
  </si>
  <si>
    <t>https://breakingdefense.com/2019/08/oracles-hail-mary-appeal-against-jedi/</t>
  </si>
  <si>
    <t>https://okt.to/yWO152</t>
  </si>
  <si>
    <t>https://okt.to/fMD3U0</t>
  </si>
  <si>
    <t>https://okt.to/NQsz8F</t>
  </si>
  <si>
    <t>https://okt.to/nTwUQS</t>
  </si>
  <si>
    <t>https://okt.to/ar6xim</t>
  </si>
  <si>
    <t>https://okt.to/89NpyU</t>
  </si>
  <si>
    <t>https://okt.to/6yh0Wv</t>
  </si>
  <si>
    <t>https://okt.to/gB4jKs</t>
  </si>
  <si>
    <t>https://okt.to/xi7pRr</t>
  </si>
  <si>
    <t>https://okt.to/7I5NBG</t>
  </si>
  <si>
    <t>okt.to</t>
  </si>
  <si>
    <t>appsruntheworld.com</t>
  </si>
  <si>
    <t>gartner.com</t>
  </si>
  <si>
    <t>techtarget.com</t>
  </si>
  <si>
    <t>typepad.com</t>
  </si>
  <si>
    <t>forbes.com</t>
  </si>
  <si>
    <t>youtube.com</t>
  </si>
  <si>
    <t>cxotalk.com</t>
  </si>
  <si>
    <t>constellationr.com</t>
  </si>
  <si>
    <t>autodeploy.net</t>
  </si>
  <si>
    <t>co.uk</t>
  </si>
  <si>
    <t>twitter.com</t>
  </si>
  <si>
    <t>terillium.com</t>
  </si>
  <si>
    <t>diginomica.com</t>
  </si>
  <si>
    <t>newsday.com</t>
  </si>
  <si>
    <t>technologyevaluation.com</t>
  </si>
  <si>
    <t>linkedin.com</t>
  </si>
  <si>
    <t>unit4.com</t>
  </si>
  <si>
    <t>computereconomics.com</t>
  </si>
  <si>
    <t>unit4.com linkedin.com</t>
  </si>
  <si>
    <t>datamation.com</t>
  </si>
  <si>
    <t>supplychainbrain.com</t>
  </si>
  <si>
    <t>channelpartnersonline.com</t>
  </si>
  <si>
    <t>qualtrics.com twitter.com</t>
  </si>
  <si>
    <t>linkedin.com twitter.com</t>
  </si>
  <si>
    <t>ravenintel.com ravenintel.com twitter.com</t>
  </si>
  <si>
    <t>surveymonkey.com twitter.com</t>
  </si>
  <si>
    <t>redthreadresearch.com twitter.com</t>
  </si>
  <si>
    <t>redthreadresearch.com</t>
  </si>
  <si>
    <t>site-ym.com twitter.com</t>
  </si>
  <si>
    <t>ravenintel.com twitter.com</t>
  </si>
  <si>
    <t>ravenpeerreview.com twitter.com</t>
  </si>
  <si>
    <t>ravenintel.com</t>
  </si>
  <si>
    <t>wsj.com</t>
  </si>
  <si>
    <t>com.au</t>
  </si>
  <si>
    <t>thriveglobal.com</t>
  </si>
  <si>
    <t>computerweekly.com</t>
  </si>
  <si>
    <t>breakingdefense.com</t>
  </si>
  <si>
    <t>icymi unit4 cloud azure erp clouderp cloudmigration ensw digitaltransformation</t>
  </si>
  <si>
    <t>isvs ensw</t>
  </si>
  <si>
    <t>professional futureofwork ensw entarch leadership</t>
  </si>
  <si>
    <t>professional futureofwork ensw entarch leadership gartnerea</t>
  </si>
  <si>
    <t>gartnersym orlando goa cio entarch ensw gartnerea cloud bigdata owasp</t>
  </si>
  <si>
    <t>sap successfactors</t>
  </si>
  <si>
    <t>ensw innovation machinelearning saas</t>
  </si>
  <si>
    <t>cloud ensw</t>
  </si>
  <si>
    <t>hcm</t>
  </si>
  <si>
    <t>ensw</t>
  </si>
  <si>
    <t>cxotalk erp ensw</t>
  </si>
  <si>
    <t>graal java</t>
  </si>
  <si>
    <t>machinelearning ensw mfg</t>
  </si>
  <si>
    <t>graal java ensw appdev nextgenapps</t>
  </si>
  <si>
    <t>ensw cicd rpa oracle</t>
  </si>
  <si>
    <t>rimini sap ensw</t>
  </si>
  <si>
    <t>hcm ensw</t>
  </si>
  <si>
    <t>hranalytics peopleanalytics</t>
  </si>
  <si>
    <t>candidateexperience recruiting</t>
  </si>
  <si>
    <t>hrtech ensw</t>
  </si>
  <si>
    <t>ondemand industry4 technology ensw industry40</t>
  </si>
  <si>
    <t>ensw sensei sensei</t>
  </si>
  <si>
    <t>cloud erp it ensw</t>
  </si>
  <si>
    <t>cloud erp</t>
  </si>
  <si>
    <t>erp digitaltransformation asktec ensw</t>
  </si>
  <si>
    <t>hr erp asktec ensw hcm</t>
  </si>
  <si>
    <t>ensw clouderp cloudmigration</t>
  </si>
  <si>
    <t>career</t>
  </si>
  <si>
    <t>sap successfactors hr hcm hrtech ensw</t>
  </si>
  <si>
    <t>successconnect hr</t>
  </si>
  <si>
    <t>successconnect hr sap successfactors hcm hrtech ensw</t>
  </si>
  <si>
    <t>ensw cio</t>
  </si>
  <si>
    <t>sap ensw</t>
  </si>
  <si>
    <t>career cloud erp ensw tech jobs hiring unit4</t>
  </si>
  <si>
    <t>ensw cloud paas</t>
  </si>
  <si>
    <t>ensw cloud</t>
  </si>
  <si>
    <t>sap ensw empathy</t>
  </si>
  <si>
    <t>sap ensw customersatisfaction</t>
  </si>
  <si>
    <t>erp erpsoftware ensw</t>
  </si>
  <si>
    <t>controlthechaos ensw</t>
  </si>
  <si>
    <t>saas ensw</t>
  </si>
  <si>
    <t>hrtech hcmcloud unleash19 hrtechconf shrm19 know19 atd2019 ensw oow19 df19 pafow</t>
  </si>
  <si>
    <t>hrtech</t>
  </si>
  <si>
    <t>shrm19 hcmcloud pafow unleash19 oow19 df19 know19 hrtechconf hrtech ensw csodconf19 peopleanalytics futureofwork atd2019 hcm oraclembx</t>
  </si>
  <si>
    <t>shrm19</t>
  </si>
  <si>
    <t>employeeexperience chro peopleanalytics pafow unleash19 oow19 df19 know19 hrtechconf shrm19 hrtech ensw</t>
  </si>
  <si>
    <t>employeeexperience chro</t>
  </si>
  <si>
    <t>candidateexperience recruiting pafow unleash19 oow19 df19 know19 hrtechconf shrm19 hrtech ensw</t>
  </si>
  <si>
    <t>orgmanager ensw hrtech oow19 shrm19 hrtechconf unleash19 csodconf19 servicenow hcmcloud df19</t>
  </si>
  <si>
    <t>orgmanager</t>
  </si>
  <si>
    <t>peopleanalytics pafow hrtech hcmcloud unleash19 hrtechconf ensw oow19 df19 shrm19 atd2019 futureofwork</t>
  </si>
  <si>
    <t>peopleanalytics pafow</t>
  </si>
  <si>
    <t>pafow peopleanalytics vc pafow hcmcloud unleash19 hrtechconf hrtech ensw oow19 df19 shrm19 know19</t>
  </si>
  <si>
    <t>hranalytics peopleanalytics pafow hcmcloud unleash19 know19 hrtechconf shrm19 df19 ensw hrtech c19tx futureofwork csodconf19 atd2019 oraclembx oracleebs</t>
  </si>
  <si>
    <t>pafow peopleanalytics vc</t>
  </si>
  <si>
    <t>peopleanalytics pafow hcmcloud unleash19 hrtechconf hrtech ensw oow19 df19 shrm19 know19</t>
  </si>
  <si>
    <t>diversityandinclusion culturefirst19 peopleanalytics pafow unleash19 hrtechconf shrm19 hcmcloud oow19 df19 know19 employeeexperience futureofwork atd2019 ensw hrtech</t>
  </si>
  <si>
    <t>peopleanalytics</t>
  </si>
  <si>
    <t>diversityandinclusion</t>
  </si>
  <si>
    <t>ensw hrtech</t>
  </si>
  <si>
    <t>hrtech peopleanalytics ihrim ihrip shrm19 pafow oow19 unleash19 hrtechconf df19 know19 hcmcloud ensw atd2019 oraclembx csodconf19</t>
  </si>
  <si>
    <t>hrtech ensw oow19 unleash19 hrtechconf csodconf19 know19 oraclembx shrm19 atd2019 oracleebs peoplesoft c19tx opn df19</t>
  </si>
  <si>
    <t>hrtech ensw oow19 hrtechconf unleash19 df19 erpcloud servicenow hcmcloud atd2019 oraclembx shrm19 c19tx csodconf19</t>
  </si>
  <si>
    <t>ensw hrtech shrm19 oow19 hrtechconf unleash19 df19 servicenow atd2019 hrtechsummit oraclembx csodconf19 hcmcloud c19tx</t>
  </si>
  <si>
    <t>hrtech peopleanalytics ihrim ihrip</t>
  </si>
  <si>
    <t>ensw hrtech oow19 hrtechconf unleash19 df19 erpcloud servicenow hcmcloud oraclembx shrm19 c19tx oraclehcm hrtrends</t>
  </si>
  <si>
    <t>hcm ensw oraclehcm sapsucessfactors workday ultimatesoftware servicenow</t>
  </si>
  <si>
    <t>ensw seatac cio cdo cto software</t>
  </si>
  <si>
    <t>ensw refresh19</t>
  </si>
  <si>
    <t>unit4 apac anz finance fintech ai innovation</t>
  </si>
  <si>
    <t>sap successfactors hrtech hr hcm ensw</t>
  </si>
  <si>
    <t>sap ensw empathy indirectlicensing</t>
  </si>
  <si>
    <t>oracle ensw</t>
  </si>
  <si>
    <t>salesforce ensw</t>
  </si>
  <si>
    <t>infor sap ensw</t>
  </si>
  <si>
    <t>cloud erp microservices ensw</t>
  </si>
  <si>
    <t>edtech highered education apac erp ensw</t>
  </si>
  <si>
    <t>university college highered edtech education ensw erp clouderp studentsuccess</t>
  </si>
  <si>
    <t>cloud workplace clouderp erp ensw</t>
  </si>
  <si>
    <t>unit4 clouderp erp ensw cloud cloudmigration it cio</t>
  </si>
  <si>
    <t>clouderp erp ensw cloud cloudmigration it cio</t>
  </si>
  <si>
    <t>unit4 cloud clouderp cloudmigration ensw erp cloudcomputing cio</t>
  </si>
  <si>
    <t>unit4 apac anz finance fintech ai innovation cio cfo nql erp ensw</t>
  </si>
  <si>
    <t>unit4 careers hiring jobs erp ensw cloud clouderp cloudsoftware people</t>
  </si>
  <si>
    <t>https://pbs.twimg.com/media/ECwgYt0W4AAj5jR.jpg</t>
  </si>
  <si>
    <t>https://pbs.twimg.com/media/EC1JPrWXYAE_ETV.png</t>
  </si>
  <si>
    <t>https://pbs.twimg.com/media/ECgDjX1XYAA1-zf.jpg</t>
  </si>
  <si>
    <t>https://pbs.twimg.com/media/EC-3k9YXYAE1vQ1.jpg</t>
  </si>
  <si>
    <t>https://pbs.twimg.com/media/EDD4tuBWkAE5VP2.jpg</t>
  </si>
  <si>
    <t>https://pbs.twimg.com/media/EDFUAbZVUAA_Le5.jpg</t>
  </si>
  <si>
    <t>https://pbs.twimg.com/media/ECmtAcsX4As3v3u.jpg</t>
  </si>
  <si>
    <t>https://pbs.twimg.com/media/EDJIV0cXoAI0CJI.jpg</t>
  </si>
  <si>
    <t>https://pbs.twimg.com/media/EDNatccXoAAS_yW.png</t>
  </si>
  <si>
    <t>http://pbs.twimg.com/profile_images/1148095306556477440/y-x2I_aQ_normal.jpg</t>
  </si>
  <si>
    <t>http://pbs.twimg.com/profile_images/702975599699226624/8d4SZ6lB_normal.jpg</t>
  </si>
  <si>
    <t>http://pbs.twimg.com/profile_images/522804626593419264/Y4LKiOZh_normal.jpeg</t>
  </si>
  <si>
    <t>http://pbs.twimg.com/profile_images/2340336632/q0b8z2vvopflx9u24fqh_normal.gif</t>
  </si>
  <si>
    <t>http://pbs.twimg.com/profile_images/760774125522518016/jhzjWv0i_normal.jpg</t>
  </si>
  <si>
    <t>http://pbs.twimg.com/profile_images/1160928890363232256/_s-gAeBD_normal.jpg</t>
  </si>
  <si>
    <t>http://pbs.twimg.com/profile_images/718129736564805636/2DfqxdrC_normal.jpg</t>
  </si>
  <si>
    <t>http://pbs.twimg.com/profile_images/1158748788342874114/b2ShUfM8_normal.jpg</t>
  </si>
  <si>
    <t>http://pbs.twimg.com/profile_images/576059567475306496/EhgzqCzb_normal.jpeg</t>
  </si>
  <si>
    <t>http://pbs.twimg.com/profile_images/546490197248995329/PcAEL4z5_normal.jpeg</t>
  </si>
  <si>
    <t>http://pbs.twimg.com/profile_images/1075059657641586688/QMb5IOSn_normal.jpg</t>
  </si>
  <si>
    <t>http://pbs.twimg.com/profile_images/1064235369665835008/Ey7qsA0I_normal.jpg</t>
  </si>
  <si>
    <t>http://pbs.twimg.com/profile_images/1150111730673958913/kowX-Jus_normal.jpg</t>
  </si>
  <si>
    <t>http://pbs.twimg.com/profile_images/3176620102/8ae237e1540b4933130b6ec546c295a7_normal.jpeg</t>
  </si>
  <si>
    <t>http://pbs.twimg.com/profile_images/529672906872082432/CVlGnxsL_normal.png</t>
  </si>
  <si>
    <t>http://pbs.twimg.com/profile_images/950598459614289920/igcvqsIN_normal.jpg</t>
  </si>
  <si>
    <t>http://pbs.twimg.com/profile_images/935541037178740742/ndrZY07B_normal.jpg</t>
  </si>
  <si>
    <t>http://pbs.twimg.com/profile_images/456637305906683906/W58eR5Vz_normal.png</t>
  </si>
  <si>
    <t>http://pbs.twimg.com/profile_images/753877268540391424/x-Zh6kpw_normal.jpg</t>
  </si>
  <si>
    <t>http://pbs.twimg.com/profile_images/1014583102679597056/pJ9iDHcp_normal.jpg</t>
  </si>
  <si>
    <t>http://pbs.twimg.com/profile_images/776464213216821249/wvzx75r5_normal.jpg</t>
  </si>
  <si>
    <t>http://pbs.twimg.com/profile_images/856866199849885698/kcLnUx6s_normal.jpg</t>
  </si>
  <si>
    <t>http://pbs.twimg.com/profile_images/956194764021313536/8XoASP2p_normal.jpg</t>
  </si>
  <si>
    <t>http://pbs.twimg.com/profile_images/1127794283573129216/AoQM3uCC_normal.png</t>
  </si>
  <si>
    <t>http://pbs.twimg.com/profile_images/1067867335900319744/WD94gP07_normal.jpg</t>
  </si>
  <si>
    <t>http://pbs.twimg.com/profile_images/1053253440267157504/vQJcRRvv_normal.jpg</t>
  </si>
  <si>
    <t>http://pbs.twimg.com/profile_images/597081624686292992/Sj29wxt0_normal.jpg</t>
  </si>
  <si>
    <t>http://pbs.twimg.com/profile_images/2755465967/84af95b26ac55f427f6afa95b60dfeb5_normal.jpeg</t>
  </si>
  <si>
    <t>http://pbs.twimg.com/profile_images/462977067852627969/DqUKL5ru_normal.png</t>
  </si>
  <si>
    <t>http://pbs.twimg.com/profile_images/791054797042507789/yI4G1duP_normal.jpg</t>
  </si>
  <si>
    <t>http://pbs.twimg.com/profile_images/1128127274656702464/Zznt3v-J_normal.jpg</t>
  </si>
  <si>
    <t>http://pbs.twimg.com/profile_images/1126891448765259777/xblFNFqe_normal.png</t>
  </si>
  <si>
    <t>http://pbs.twimg.com/profile_images/1156935844357447680/5TRmtvcm_normal.jpg</t>
  </si>
  <si>
    <t>http://pbs.twimg.com/profile_images/1161386048875839489/bEIYBY9U_normal.jpg</t>
  </si>
  <si>
    <t>http://pbs.twimg.com/profile_images/1151875113513607170/vs744Tne_normal.jpg</t>
  </si>
  <si>
    <t>http://pbs.twimg.com/profile_images/1133289292/fs2006c_normal.jpg</t>
  </si>
  <si>
    <t>http://pbs.twimg.com/profile_images/998223856207773696/1OtC74rw_normal.jpg</t>
  </si>
  <si>
    <t>http://pbs.twimg.com/profile_images/571763448255651840/RFecjwMF_normal.jpeg</t>
  </si>
  <si>
    <t>http://pbs.twimg.com/profile_images/888034111981584385/3-kDnN8f_normal.jpg</t>
  </si>
  <si>
    <t>http://abs.twimg.com/sticky/default_profile_images/default_profile_normal.png</t>
  </si>
  <si>
    <t>http://pbs.twimg.com/profile_images/890304410533986304/Adv0PWjl_normal.jpg</t>
  </si>
  <si>
    <t>http://pbs.twimg.com/profile_images/474705384569974784/0hOiSm7P_normal.png</t>
  </si>
  <si>
    <t>http://pbs.twimg.com/profile_images/1078188873245589504/gZe5T1XK_normal.jpg</t>
  </si>
  <si>
    <t>http://pbs.twimg.com/profile_images/780451899040342020/t5Fwh2GQ_normal.jpg</t>
  </si>
  <si>
    <t>http://pbs.twimg.com/profile_images/1037200576742912001/-jzj8XbY_normal.jpg</t>
  </si>
  <si>
    <t>http://pbs.twimg.com/profile_images/1027773893753200641/_yQO_hEn_normal.jpg</t>
  </si>
  <si>
    <t>http://pbs.twimg.com/profile_images/1046576251949862912/axeUR8EK_normal.jpg</t>
  </si>
  <si>
    <t>http://pbs.twimg.com/profile_images/593803027737387008/RLmHoyff_normal.png</t>
  </si>
  <si>
    <t>http://pbs.twimg.com/profile_images/1093276658398887936/rnuQHD-u_normal.jpg</t>
  </si>
  <si>
    <t>http://pbs.twimg.com/profile_images/477316196082012160/fAZw1ORD_normal.jpeg</t>
  </si>
  <si>
    <t>http://pbs.twimg.com/profile_images/753787443397230592/RINVxk4o_normal.jpg</t>
  </si>
  <si>
    <t>http://pbs.twimg.com/profile_images/378800000632823356/0741de6e4850ee2f39ec15f12ef64177_normal.jpeg</t>
  </si>
  <si>
    <t>http://pbs.twimg.com/profile_images/793108987214528512/cH_l4wpb_normal.jpg</t>
  </si>
  <si>
    <t>http://pbs.twimg.com/profile_images/684317088664686592/bvcoO2f0_normal.jpg</t>
  </si>
  <si>
    <t>http://pbs.twimg.com/profile_images/1099910507660636160/8ycS7XqG_normal.png</t>
  </si>
  <si>
    <t>http://pbs.twimg.com/profile_images/1026408862952443904/8QffmH_x_normal.jpg</t>
  </si>
  <si>
    <t>07:00:56</t>
  </si>
  <si>
    <t>11:10:23</t>
  </si>
  <si>
    <t>15:37:01</t>
  </si>
  <si>
    <t>15:35:16</t>
  </si>
  <si>
    <t>15:37:36</t>
  </si>
  <si>
    <t>15:54:39</t>
  </si>
  <si>
    <t>15:57:11</t>
  </si>
  <si>
    <t>21:39:19</t>
  </si>
  <si>
    <t>13:41:21</t>
  </si>
  <si>
    <t>06:08:31</t>
  </si>
  <si>
    <t>17:49:10</t>
  </si>
  <si>
    <t>00:10:31</t>
  </si>
  <si>
    <t>19:16:01</t>
  </si>
  <si>
    <t>19:19:27</t>
  </si>
  <si>
    <t>19:47:13</t>
  </si>
  <si>
    <t>17:26:00</t>
  </si>
  <si>
    <t>21:30:08</t>
  </si>
  <si>
    <t>19:00:34</t>
  </si>
  <si>
    <t>16:53:01</t>
  </si>
  <si>
    <t>19:37:08</t>
  </si>
  <si>
    <t>04:08:14</t>
  </si>
  <si>
    <t>21:13:53</t>
  </si>
  <si>
    <t>11:52:41</t>
  </si>
  <si>
    <t>13:30:48</t>
  </si>
  <si>
    <t>16:23:03</t>
  </si>
  <si>
    <t>13:43:55</t>
  </si>
  <si>
    <t>20:43:58</t>
  </si>
  <si>
    <t>00:44:05</t>
  </si>
  <si>
    <t>17:43:47</t>
  </si>
  <si>
    <t>21:38:59</t>
  </si>
  <si>
    <t>19:09:09</t>
  </si>
  <si>
    <t>21:21:02</t>
  </si>
  <si>
    <t>00:53:37</t>
  </si>
  <si>
    <t>00:46:06</t>
  </si>
  <si>
    <t>14:02:59</t>
  </si>
  <si>
    <t>14:12:54</t>
  </si>
  <si>
    <t>14:36:07</t>
  </si>
  <si>
    <t>14:12:02</t>
  </si>
  <si>
    <t>14:13:14</t>
  </si>
  <si>
    <t>14:13:11</t>
  </si>
  <si>
    <t>15:30:00</t>
  </si>
  <si>
    <t>08:11:48</t>
  </si>
  <si>
    <t>12:21:28</t>
  </si>
  <si>
    <t>13:39:24</t>
  </si>
  <si>
    <t>15:30:26</t>
  </si>
  <si>
    <t>15:17:50</t>
  </si>
  <si>
    <t>13:38:56</t>
  </si>
  <si>
    <t>13:06:00</t>
  </si>
  <si>
    <t>14:01:15</t>
  </si>
  <si>
    <t>15:37:31</t>
  </si>
  <si>
    <t>12:20:14</t>
  </si>
  <si>
    <t>15:52:06</t>
  </si>
  <si>
    <t>13:18:23</t>
  </si>
  <si>
    <t>19:32:16</t>
  </si>
  <si>
    <t>20:13:58</t>
  </si>
  <si>
    <t>20:41:25</t>
  </si>
  <si>
    <t>12:45:04</t>
  </si>
  <si>
    <t>13:23:08</t>
  </si>
  <si>
    <t>16:18:15</t>
  </si>
  <si>
    <t>14:16:49</t>
  </si>
  <si>
    <t>15:16:49</t>
  </si>
  <si>
    <t>14:02:44</t>
  </si>
  <si>
    <t>15:35:35</t>
  </si>
  <si>
    <t>18:55:01</t>
  </si>
  <si>
    <t>18:58:06</t>
  </si>
  <si>
    <t>15:43:00</t>
  </si>
  <si>
    <t>17:59:50</t>
  </si>
  <si>
    <t>17:11:03</t>
  </si>
  <si>
    <t>19:45:16</t>
  </si>
  <si>
    <t>00:21:22</t>
  </si>
  <si>
    <t>00:07:22</t>
  </si>
  <si>
    <t>21:52:27</t>
  </si>
  <si>
    <t>00:07:40</t>
  </si>
  <si>
    <t>21:06:48</t>
  </si>
  <si>
    <t>00:07:49</t>
  </si>
  <si>
    <t>16:10:01</t>
  </si>
  <si>
    <t>16:10:18</t>
  </si>
  <si>
    <t>20:52:54</t>
  </si>
  <si>
    <t>15:26:16</t>
  </si>
  <si>
    <t>17:30:46</t>
  </si>
  <si>
    <t>20:33:07</t>
  </si>
  <si>
    <t>15:25:02</t>
  </si>
  <si>
    <t>15:25:26</t>
  </si>
  <si>
    <t>23:19:46</t>
  </si>
  <si>
    <t>19:37:34</t>
  </si>
  <si>
    <t>15:25:51</t>
  </si>
  <si>
    <t>15:31:30</t>
  </si>
  <si>
    <t>18:03:34</t>
  </si>
  <si>
    <t>11:04:53</t>
  </si>
  <si>
    <t>16:29:08</t>
  </si>
  <si>
    <t>03:38:02</t>
  </si>
  <si>
    <t>22:13:28</t>
  </si>
  <si>
    <t>22:13:44</t>
  </si>
  <si>
    <t>17:34:47</t>
  </si>
  <si>
    <t>17:35:07</t>
  </si>
  <si>
    <t>16:04:43</t>
  </si>
  <si>
    <t>16:04:59</t>
  </si>
  <si>
    <t>15:28:49</t>
  </si>
  <si>
    <t>19:26:09</t>
  </si>
  <si>
    <t>19:26:34</t>
  </si>
  <si>
    <t>22:49:28</t>
  </si>
  <si>
    <t>21:34:58</t>
  </si>
  <si>
    <t>16:16:59</t>
  </si>
  <si>
    <t>21:54:44</t>
  </si>
  <si>
    <t>17:02:03</t>
  </si>
  <si>
    <t>23:52:27</t>
  </si>
  <si>
    <t>09:22:32</t>
  </si>
  <si>
    <t>15:37:39</t>
  </si>
  <si>
    <t>05:53:36</t>
  </si>
  <si>
    <t>15:23:24</t>
  </si>
  <si>
    <t>06:00:40</t>
  </si>
  <si>
    <t>15:15:23</t>
  </si>
  <si>
    <t>07:05:14</t>
  </si>
  <si>
    <t>15:05:06</t>
  </si>
  <si>
    <t>15:06:15</t>
  </si>
  <si>
    <t>15:44:20</t>
  </si>
  <si>
    <t>15:57:06</t>
  </si>
  <si>
    <t>12:35:37</t>
  </si>
  <si>
    <t>12:54:45</t>
  </si>
  <si>
    <t>13:11:11</t>
  </si>
  <si>
    <t>12:34:05</t>
  </si>
  <si>
    <t>12:49:25</t>
  </si>
  <si>
    <t>18:30:56</t>
  </si>
  <si>
    <t>12:25:02</t>
  </si>
  <si>
    <t>13:45:16</t>
  </si>
  <si>
    <t>13:55:07</t>
  </si>
  <si>
    <t>19:25:48</t>
  </si>
  <si>
    <t>22:00:20</t>
  </si>
  <si>
    <t>12:33:30</t>
  </si>
  <si>
    <t>12:36:19</t>
  </si>
  <si>
    <t>19:46:55</t>
  </si>
  <si>
    <t>14:02:03</t>
  </si>
  <si>
    <t>16:00:03</t>
  </si>
  <si>
    <t>14:01:29</t>
  </si>
  <si>
    <t>15:00:37</t>
  </si>
  <si>
    <t>16:00:37</t>
  </si>
  <si>
    <t>12:00:03</t>
  </si>
  <si>
    <t>07:00:03</t>
  </si>
  <si>
    <t>14:00:07</t>
  </si>
  <si>
    <t>07:00:01</t>
  </si>
  <si>
    <t>07:00:28</t>
  </si>
  <si>
    <t>09:00:50</t>
  </si>
  <si>
    <t>06:00:22</t>
  </si>
  <si>
    <t>10:00:13</t>
  </si>
  <si>
    <t>https://twitter.com/csa_dvillamizar/status/1164069858725847041</t>
  </si>
  <si>
    <t>https://twitter.com/appsresearch/status/1164132634643050496</t>
  </si>
  <si>
    <t>https://twitter.com/marty_resnick/status/1164199734527049728</t>
  </si>
  <si>
    <t>https://twitter.com/mcgoverntheory/status/1164199297384144896</t>
  </si>
  <si>
    <t>https://twitter.com/mcgoverntheory/status/1164199884171489280</t>
  </si>
  <si>
    <t>https://twitter.com/chidambara09/status/1164204173673394178</t>
  </si>
  <si>
    <t>https://twitter.com/joesmithsapsf/status/1164204812529000448</t>
  </si>
  <si>
    <t>https://twitter.com/susie_foran/status/1164290912576577536</t>
  </si>
  <si>
    <t>https://twitter.com/imstechgroup/status/1164533013591580674</t>
  </si>
  <si>
    <t>https://twitter.com/rajupotnuru1/status/1164781445727916033</t>
  </si>
  <si>
    <t>https://twitter.com/chief_connector/status/1164957766525603841</t>
  </si>
  <si>
    <t>https://twitter.com/adam_mansfield_/status/1165053736768671745</t>
  </si>
  <si>
    <t>https://twitter.com/cxotalk/status/1165342014705229824</t>
  </si>
  <si>
    <t>https://twitter.com/digitaltransf11/status/1165342874780786689</t>
  </si>
  <si>
    <t>https://twitter.com/belveyy/status/1165349864558850048</t>
  </si>
  <si>
    <t>https://twitter.com/cmosoares/status/1165676715315589120</t>
  </si>
  <si>
    <t>https://twitter.com/plexsystems/status/1164288600713891842</t>
  </si>
  <si>
    <t>https://twitter.com/plexsystems/status/1165700512538353665</t>
  </si>
  <si>
    <t>https://twitter.com/holgermu/status/1165668413659893760</t>
  </si>
  <si>
    <t>https://twitter.com/pakasi/status/1165709714040250368</t>
  </si>
  <si>
    <t>https://twitter.com/mdalton323/status/1165113562928492545</t>
  </si>
  <si>
    <t>https://twitter.com/mdalton323/status/1165734060959895552</t>
  </si>
  <si>
    <t>https://twitter.com/autodeploy/status/1165955218955259906</t>
  </si>
  <si>
    <t>https://twitter.com/aancos/status/1165979910575468545</t>
  </si>
  <si>
    <t>https://twitter.com/bonnietinder/status/1166023260548603906</t>
  </si>
  <si>
    <t>https://twitter.com/hrdigitalbe/status/1164533659493425152</t>
  </si>
  <si>
    <t>https://twitter.com/hrdigitalbe/status/1165001760169189377</t>
  </si>
  <si>
    <t>https://twitter.com/hrdigitalbe/status/1165424575401857024</t>
  </si>
  <si>
    <t>https://twitter.com/hrdigitalbe/status/1166043575953571840</t>
  </si>
  <si>
    <t>https://twitter.com/terillium/status/1165015603691839489</t>
  </si>
  <si>
    <t>https://twitter.com/terillium/status/1166065060139143168</t>
  </si>
  <si>
    <t>https://twitter.com/louiscolumbus/status/1166098248970334208</t>
  </si>
  <si>
    <t>https://twitter.com/alokoak2/status/1165426973633433600</t>
  </si>
  <si>
    <t>https://twitter.com/alokoak2/status/1166149858216042496</t>
  </si>
  <si>
    <t>https://twitter.com/vaicloud/status/1164900846229958656</t>
  </si>
  <si>
    <t>https://twitter.com/jbitprob/status/1164903344621727745</t>
  </si>
  <si>
    <t>https://twitter.com/tectweets/status/1164184411514068992</t>
  </si>
  <si>
    <t>https://twitter.com/tectweets/status/1166352677250445315</t>
  </si>
  <si>
    <t>https://twitter.com/jbitprob/status/1166352980272193537</t>
  </si>
  <si>
    <t>https://twitter.com/jbitprob/status/1165265801588420608</t>
  </si>
  <si>
    <t>https://twitter.com/hilaryjg/status/1166372296673488897</t>
  </si>
  <si>
    <t>https://twitter.com/erichsch/status/1166624407432900609</t>
  </si>
  <si>
    <t>https://twitter.com/torivojobs/status/1166687241122516993</t>
  </si>
  <si>
    <t>https://twitter.com/lukemarson/status/1164532525471080449</t>
  </si>
  <si>
    <t>https://twitter.com/imransajidsap/status/1166010019357310977</t>
  </si>
  <si>
    <t>https://twitter.com/lukemarson/status/1166006849310736384</t>
  </si>
  <si>
    <t>https://twitter.com/compecon/status/1166706732443275265</t>
  </si>
  <si>
    <t>https://twitter.com/lukemarson/status/1166698445421326338</t>
  </si>
  <si>
    <t>https://twitter.com/davewrowe/status/1166712352504332288</t>
  </si>
  <si>
    <t>https://twitter.com/dee_marketing/status/1166736574857527297</t>
  </si>
  <si>
    <t>https://twitter.com/konradpitala/status/1166686927627718661</t>
  </si>
  <si>
    <t>https://twitter.com/jitgohil/status/1166740248732323842</t>
  </si>
  <si>
    <t>https://twitter.com/fscavo/status/1164164848445300737</t>
  </si>
  <si>
    <t>https://twitter.com/fscavo/status/1166070877017919490</t>
  </si>
  <si>
    <t>https://twitter.com/fscavo/status/1166806147384274944</t>
  </si>
  <si>
    <t>https://twitter.com/sameerpatel/status/1166813055092572161</t>
  </si>
  <si>
    <t>https://twitter.com/iamaniku/status/1167055564926382083</t>
  </si>
  <si>
    <t>https://twitter.com/charlesrathmann/status/1167065146197516289</t>
  </si>
  <si>
    <t>https://twitter.com/cmdatascoop/status/1166746826608971778</t>
  </si>
  <si>
    <t>https://twitter.com/cmdatascoop/status/1167078653987082243</t>
  </si>
  <si>
    <t>https://twitter.com/cmdatascoop/status/1167093755092066304</t>
  </si>
  <si>
    <t>https://twitter.com/vaisoftware/status/1164900785647493120</t>
  </si>
  <si>
    <t>https://twitter.com/vaisoftware/status/1167098478574673920</t>
  </si>
  <si>
    <t>https://twitter.com/dcunni/status/1167148667238666240</t>
  </si>
  <si>
    <t>https://twitter.com/aadityaraghav/status/1167149441574289408</t>
  </si>
  <si>
    <t>https://twitter.com/sameerpatel/status/1158040646873055233</t>
  </si>
  <si>
    <t>https://twitter.com/martinhoyes/status/1165322839240527873</t>
  </si>
  <si>
    <t>https://twitter.com/martinhoyes/status/1149365497592307712</t>
  </si>
  <si>
    <t>https://twitter.com/martinhoyes/status/1165349372856397825</t>
  </si>
  <si>
    <t>https://twitter.com/martinhoyes/status/1147299463834116096</t>
  </si>
  <si>
    <t>https://twitter.com/martinhoyes/status/1165415333441597440</t>
  </si>
  <si>
    <t>https://twitter.com/martinhoyes/status/1149073927156559872</t>
  </si>
  <si>
    <t>https://twitter.com/martinhoyes/status/1165415410683891712</t>
  </si>
  <si>
    <t>https://twitter.com/martinhoyes/status/1149787212512296960</t>
  </si>
  <si>
    <t>https://twitter.com/martinhoyes/status/1165415446708776960</t>
  </si>
  <si>
    <t>https://twitter.com/martinhoyes/status/1166382368757710848</t>
  </si>
  <si>
    <t>https://twitter.com/martinhoyes/status/1166382438894845953</t>
  </si>
  <si>
    <t>https://twitter.com/martinhoyes/status/1165728784160419840</t>
  </si>
  <si>
    <t>https://twitter.com/martinhoyes/status/1167096134969376769</t>
  </si>
  <si>
    <t>https://twitter.com/martinhoyes/status/1163503587617456129</t>
  </si>
  <si>
    <t>https://twitter.com/martinhoyes/status/1164999026648870913</t>
  </si>
  <si>
    <t>https://twitter.com/martinhoyes/status/1167095823269646337</t>
  </si>
  <si>
    <t>https://twitter.com/martinhoyes/status/1167095924872507392</t>
  </si>
  <si>
    <t>https://twitter.com/martinhoyes/status/1148733514591830021</t>
  </si>
  <si>
    <t>https://twitter.com/martinhoyes/status/1158824454337601536</t>
  </si>
  <si>
    <t>https://twitter.com/martinhoyes/status/1167096028014600194</t>
  </si>
  <si>
    <t>https://twitter.com/martinhoyes/status/1167097450319859714</t>
  </si>
  <si>
    <t>https://twitter.com/btinder/status/1166048557469708288</t>
  </si>
  <si>
    <t>https://twitter.com/ravenintell/status/1165218417005223936</t>
  </si>
  <si>
    <t>https://twitter.com/ravenintell/status/1166749567880245254</t>
  </si>
  <si>
    <t>https://twitter.com/martinhoyes/status/1162206856841814018</t>
  </si>
  <si>
    <t>https://twitter.com/martinhoyes/status/1164661893455204353</t>
  </si>
  <si>
    <t>https://twitter.com/martinhoyes/status/1164661959339307008</t>
  </si>
  <si>
    <t>https://twitter.com/martinhoyes/status/1166041313747202048</t>
  </si>
  <si>
    <t>https://twitter.com/martinhoyes/status/1166041397394169856</t>
  </si>
  <si>
    <t>https://twitter.com/martinhoyes/status/1166743423715426304</t>
  </si>
  <si>
    <t>https://twitter.com/martinhoyes/status/1166743489612140546</t>
  </si>
  <si>
    <t>https://twitter.com/martinhoyes/status/1167096773812215808</t>
  </si>
  <si>
    <t>https://twitter.com/martinhoyes/status/1167156504186646528</t>
  </si>
  <si>
    <t>https://twitter.com/martinhoyes/status/1167156606225641477</t>
  </si>
  <si>
    <t>https://twitter.com/btinder/status/1164670953328140293</t>
  </si>
  <si>
    <t>https://twitter.com/ravenintell/status/1164652206399938566</t>
  </si>
  <si>
    <t>https://twitter.com/ravenintell/status/1167108897930395649</t>
  </si>
  <si>
    <t>https://twitter.com/martinhoyes/status/1164657180122816512</t>
  </si>
  <si>
    <t>https://twitter.com/martinhoyes/status/1166033073999233027</t>
  </si>
  <si>
    <t>https://twitter.com/rwang0/status/1165049190256263168</t>
  </si>
  <si>
    <t>https://twitter.com/rwang0/status/1166642211087245312</t>
  </si>
  <si>
    <t>https://twitter.com/rwang0/status/1166736611305914368</t>
  </si>
  <si>
    <t>https://twitter.com/rwang0/status/1167314406088167424</t>
  </si>
  <si>
    <t>https://twitter.com/rwang0/status/1166733025159176194</t>
  </si>
  <si>
    <t>https://twitter.com/santchiweb/status/1167316181520285703</t>
  </si>
  <si>
    <t>https://twitter.com/dhesselmans/status/1165281457373437952</t>
  </si>
  <si>
    <t>https://twitter.com/dhesselmans/status/1167332433043345413</t>
  </si>
  <si>
    <t>https://twitter.com/lukemarson/status/1164191705798729728</t>
  </si>
  <si>
    <t>https://twitter.com/sap_jarret/status/1164191994962481153</t>
  </si>
  <si>
    <t>https://twitter.com/dahowlett/status/1166013517939580928</t>
  </si>
  <si>
    <t>https://twitter.com/sap_jarret/status/1166016730151493632</t>
  </si>
  <si>
    <t>https://twitter.com/dalytics/status/1166690799167447047</t>
  </si>
  <si>
    <t>https://twitter.com/sap_jarret/status/1166695616497508357</t>
  </si>
  <si>
    <t>https://twitter.com/infullbloomus/status/1166699750684598272</t>
  </si>
  <si>
    <t>https://twitter.com/infullbloomus/status/1167415188443807744</t>
  </si>
  <si>
    <t>https://twitter.com/sap_jarret/status/1164157560041197569</t>
  </si>
  <si>
    <t>https://twitter.com/sap_jarret/status/1164243502739480576</t>
  </si>
  <si>
    <t>https://twitter.com/sap_jarret/status/1164876197874065408</t>
  </si>
  <si>
    <t>https://twitter.com/sap_jarret/status/1166345941231820807</t>
  </si>
  <si>
    <t>https://twitter.com/sap_jarret/status/1166348417745981441</t>
  </si>
  <si>
    <t>https://twitter.com/sap_jarret/status/1166431639423131649</t>
  </si>
  <si>
    <t>https://twitter.com/sap_jarret/status/1166470527436898304</t>
  </si>
  <si>
    <t>https://twitter.com/sap_jarret/status/1167415041336983552</t>
  </si>
  <si>
    <t>https://twitter.com/datadictum/status/1167415752787472384</t>
  </si>
  <si>
    <t>https://twitter.com/holgermu/status/1165349789736681472</t>
  </si>
  <si>
    <t>https://twitter.com/unit4global/status/1165262999684337665</t>
  </si>
  <si>
    <t>https://twitter.com/unit4global/status/1166742246319972354</t>
  </si>
  <si>
    <t>https://twitter.com/unit4global/status/1167074796859002880</t>
  </si>
  <si>
    <t>https://twitter.com/unit4global/status/1167089676995497985</t>
  </si>
  <si>
    <t>https://twitter.com/unit4global/status/1166380001618534401</t>
  </si>
  <si>
    <t>https://twitter.com/unit4global/status/1166681850913480705</t>
  </si>
  <si>
    <t>https://twitter.com/unit4global/status/1166968740329742336</t>
  </si>
  <si>
    <t>https://twitter.com/unit4global/status/1167436839109742592</t>
  </si>
  <si>
    <t>https://twitter.com/unit4global/status/1164069628513017857</t>
  </si>
  <si>
    <t>https://twitter.com/unit4global/status/1166606457015603202</t>
  </si>
  <si>
    <t>https://twitter.com/unit4global/status/1166999134622142464</t>
  </si>
  <si>
    <t>https://twitter.com/unit4global/status/1167316109285974016</t>
  </si>
  <si>
    <t>https://twitter.com/unit4global/status/1167376466709032960</t>
  </si>
  <si>
    <t>1164069858725847041</t>
  </si>
  <si>
    <t>1164132634643050496</t>
  </si>
  <si>
    <t>1164199734527049728</t>
  </si>
  <si>
    <t>1164199297384144896</t>
  </si>
  <si>
    <t>1164199884171489280</t>
  </si>
  <si>
    <t>1164204173673394178</t>
  </si>
  <si>
    <t>1164204812529000448</t>
  </si>
  <si>
    <t>1164290912576577536</t>
  </si>
  <si>
    <t>1164533013591580674</t>
  </si>
  <si>
    <t>1164781445727916033</t>
  </si>
  <si>
    <t>1164957766525603841</t>
  </si>
  <si>
    <t>1165053736768671745</t>
  </si>
  <si>
    <t>1165342014705229824</t>
  </si>
  <si>
    <t>1165342874780786689</t>
  </si>
  <si>
    <t>1165349864558850048</t>
  </si>
  <si>
    <t>1165676715315589120</t>
  </si>
  <si>
    <t>1164288600713891842</t>
  </si>
  <si>
    <t>1165700512538353665</t>
  </si>
  <si>
    <t>1165668413659893760</t>
  </si>
  <si>
    <t>1165709714040250368</t>
  </si>
  <si>
    <t>1165113562928492545</t>
  </si>
  <si>
    <t>1165734060959895552</t>
  </si>
  <si>
    <t>1165955218955259906</t>
  </si>
  <si>
    <t>1165979910575468545</t>
  </si>
  <si>
    <t>1166023260548603906</t>
  </si>
  <si>
    <t>1164533659493425152</t>
  </si>
  <si>
    <t>1165001760169189377</t>
  </si>
  <si>
    <t>1165424575401857024</t>
  </si>
  <si>
    <t>1166043575953571840</t>
  </si>
  <si>
    <t>1165015603691839489</t>
  </si>
  <si>
    <t>1166065060139143168</t>
  </si>
  <si>
    <t>1166098248970334208</t>
  </si>
  <si>
    <t>1165426973633433600</t>
  </si>
  <si>
    <t>1166149858216042496</t>
  </si>
  <si>
    <t>1164900846229958656</t>
  </si>
  <si>
    <t>1164903344621727745</t>
  </si>
  <si>
    <t>1164184411514068992</t>
  </si>
  <si>
    <t>1166352677250445315</t>
  </si>
  <si>
    <t>1166352980272193537</t>
  </si>
  <si>
    <t>1165265801588420608</t>
  </si>
  <si>
    <t>1166372296673488897</t>
  </si>
  <si>
    <t>1166624407432900609</t>
  </si>
  <si>
    <t>1166687241122516993</t>
  </si>
  <si>
    <t>1164532525471080449</t>
  </si>
  <si>
    <t>1166010019357310977</t>
  </si>
  <si>
    <t>1166006849310736384</t>
  </si>
  <si>
    <t>1166706732443275265</t>
  </si>
  <si>
    <t>1166698445421326338</t>
  </si>
  <si>
    <t>1166712352504332288</t>
  </si>
  <si>
    <t>1166736574857527297</t>
  </si>
  <si>
    <t>1166686927627718661</t>
  </si>
  <si>
    <t>1166740248732323842</t>
  </si>
  <si>
    <t>1164164848445300737</t>
  </si>
  <si>
    <t>1166070877017919490</t>
  </si>
  <si>
    <t>1166806147384274944</t>
  </si>
  <si>
    <t>1166813055092572161</t>
  </si>
  <si>
    <t>1167055564926382083</t>
  </si>
  <si>
    <t>1167065146197516289</t>
  </si>
  <si>
    <t>1166746826608971778</t>
  </si>
  <si>
    <t>1167078653987082243</t>
  </si>
  <si>
    <t>1167093755092066304</t>
  </si>
  <si>
    <t>1164900785647493120</t>
  </si>
  <si>
    <t>1167098478574673920</t>
  </si>
  <si>
    <t>1167148667238666240</t>
  </si>
  <si>
    <t>1167149441574289408</t>
  </si>
  <si>
    <t>1158040646873055233</t>
  </si>
  <si>
    <t>1165322839240527873</t>
  </si>
  <si>
    <t>1149365497592307712</t>
  </si>
  <si>
    <t>1165349372856397825</t>
  </si>
  <si>
    <t>1147299463834116096</t>
  </si>
  <si>
    <t>1165415333441597440</t>
  </si>
  <si>
    <t>1149073927156559872</t>
  </si>
  <si>
    <t>1165415410683891712</t>
  </si>
  <si>
    <t>1149787212512296960</t>
  </si>
  <si>
    <t>1165415446708776960</t>
  </si>
  <si>
    <t>1166382368757710848</t>
  </si>
  <si>
    <t>1166382438894845953</t>
  </si>
  <si>
    <t>1165728784160419840</t>
  </si>
  <si>
    <t>1167096134969376769</t>
  </si>
  <si>
    <t>1163503587617456129</t>
  </si>
  <si>
    <t>1164999026648870913</t>
  </si>
  <si>
    <t>1167095823269646337</t>
  </si>
  <si>
    <t>1167095924872507392</t>
  </si>
  <si>
    <t>1148733514591830021</t>
  </si>
  <si>
    <t>1158824454337601536</t>
  </si>
  <si>
    <t>1167096028014600194</t>
  </si>
  <si>
    <t>1167097450319859714</t>
  </si>
  <si>
    <t>1166048557469708288</t>
  </si>
  <si>
    <t>1165218417005223936</t>
  </si>
  <si>
    <t>1166749567880245254</t>
  </si>
  <si>
    <t>1162206856841814018</t>
  </si>
  <si>
    <t>1164661893455204353</t>
  </si>
  <si>
    <t>1164661959339307008</t>
  </si>
  <si>
    <t>1166041313747202048</t>
  </si>
  <si>
    <t>1166041397394169856</t>
  </si>
  <si>
    <t>1166743423715426304</t>
  </si>
  <si>
    <t>1166743489612140546</t>
  </si>
  <si>
    <t>1167096773812215808</t>
  </si>
  <si>
    <t>1167156504186646528</t>
  </si>
  <si>
    <t>1167156606225641477</t>
  </si>
  <si>
    <t>1164670953328140293</t>
  </si>
  <si>
    <t>1164652206399938566</t>
  </si>
  <si>
    <t>1167108897930395649</t>
  </si>
  <si>
    <t>1164657180122816512</t>
  </si>
  <si>
    <t>1166033073999233027</t>
  </si>
  <si>
    <t>1165049190256263168</t>
  </si>
  <si>
    <t>1166642211087245312</t>
  </si>
  <si>
    <t>1166736611305914368</t>
  </si>
  <si>
    <t>1167314406088167424</t>
  </si>
  <si>
    <t>1166733025159176194</t>
  </si>
  <si>
    <t>1167316181520285703</t>
  </si>
  <si>
    <t>1165281457373437952</t>
  </si>
  <si>
    <t>1167332433043345413</t>
  </si>
  <si>
    <t>1164191705798729728</t>
  </si>
  <si>
    <t>1164191994962481153</t>
  </si>
  <si>
    <t>1166013517939580928</t>
  </si>
  <si>
    <t>1166016730151493632</t>
  </si>
  <si>
    <t>1166690799167447047</t>
  </si>
  <si>
    <t>1166695616497508357</t>
  </si>
  <si>
    <t>1166699750684598272</t>
  </si>
  <si>
    <t>1167415188443807744</t>
  </si>
  <si>
    <t>1164157560041197569</t>
  </si>
  <si>
    <t>1164243502739480576</t>
  </si>
  <si>
    <t>1164876197874065408</t>
  </si>
  <si>
    <t>1166345941231820807</t>
  </si>
  <si>
    <t>1166348417745981441</t>
  </si>
  <si>
    <t>1166431639423131649</t>
  </si>
  <si>
    <t>1166470527436898304</t>
  </si>
  <si>
    <t>1167415041336983552</t>
  </si>
  <si>
    <t>1167415752787472384</t>
  </si>
  <si>
    <t>1165349789736681472</t>
  </si>
  <si>
    <t>1165262999684337665</t>
  </si>
  <si>
    <t>1166742246319972354</t>
  </si>
  <si>
    <t>1167074796859002880</t>
  </si>
  <si>
    <t>1167089676995497985</t>
  </si>
  <si>
    <t>1166380001618534401</t>
  </si>
  <si>
    <t>1166681850913480705</t>
  </si>
  <si>
    <t>1166968740329742336</t>
  </si>
  <si>
    <t>1167436839109742592</t>
  </si>
  <si>
    <t>1164069628513017857</t>
  </si>
  <si>
    <t>1166606457015603202</t>
  </si>
  <si>
    <t>1166999134622142464</t>
  </si>
  <si>
    <t>1167316109285974016</t>
  </si>
  <si>
    <t>1167376466709032960</t>
  </si>
  <si>
    <t>1165042408637308929</t>
  </si>
  <si>
    <t>1166365952272941056</t>
  </si>
  <si>
    <t>1128323541521166336</t>
  </si>
  <si>
    <t>1154822048746635264</t>
  </si>
  <si>
    <t>1133487156356308992</t>
  </si>
  <si>
    <t>1162450862876135425</t>
  </si>
  <si>
    <t>1166733438063300608</t>
  </si>
  <si>
    <t>1167286946063945729</t>
  </si>
  <si>
    <t/>
  </si>
  <si>
    <t>609543</t>
  </si>
  <si>
    <t>780292093839220736</t>
  </si>
  <si>
    <t>14562685</t>
  </si>
  <si>
    <t>61359492</t>
  </si>
  <si>
    <t>en</t>
  </si>
  <si>
    <t>fr</t>
  </si>
  <si>
    <t>1166012742391742467</t>
  </si>
  <si>
    <t>1163479450559897602</t>
  </si>
  <si>
    <t>1148549859923939333</t>
  </si>
  <si>
    <t>1165474217003012096</t>
  </si>
  <si>
    <t>1166658692277686274</t>
  </si>
  <si>
    <t>1148248681151438848</t>
  </si>
  <si>
    <t>1145221698905657344</t>
  </si>
  <si>
    <t>1146027805152567297</t>
  </si>
  <si>
    <t>1165881532403372033</t>
  </si>
  <si>
    <t>1165266323380875264</t>
  </si>
  <si>
    <t>1163478397114175488</t>
  </si>
  <si>
    <t>1148626289840009223</t>
  </si>
  <si>
    <t>1158421853326708737</t>
  </si>
  <si>
    <t>1166468832334159875</t>
  </si>
  <si>
    <t>1161340210518601728</t>
  </si>
  <si>
    <t>1166050160553541632</t>
  </si>
  <si>
    <t>Microsoft PowerApps and Flow</t>
  </si>
  <si>
    <t>Twitter Web App</t>
  </si>
  <si>
    <t>Twitter for Android</t>
  </si>
  <si>
    <t>Bambu by Sprout Social</t>
  </si>
  <si>
    <t>TweetDeck</t>
  </si>
  <si>
    <t>Twitter Web Client</t>
  </si>
  <si>
    <t>Twitter for iPhone</t>
  </si>
  <si>
    <t>Buffer</t>
  </si>
  <si>
    <t>digital transformation</t>
  </si>
  <si>
    <t>Hootsuite Inc.</t>
  </si>
  <si>
    <t>HR Digital BE bot</t>
  </si>
  <si>
    <t>HubSpot</t>
  </si>
  <si>
    <t>JBitPro-Retweet</t>
  </si>
  <si>
    <t>LinkedIn</t>
  </si>
  <si>
    <t>Twitter for iPad</t>
  </si>
  <si>
    <t>TorivoJobsRetweetBot</t>
  </si>
  <si>
    <t>CMdatascoop</t>
  </si>
  <si>
    <t>Santchi App</t>
  </si>
  <si>
    <t>Oktopost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</si>
  <si>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</si>
  <si>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</si>
  <si>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</si>
  <si>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</si>
  <si>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</si>
  <si>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</si>
  <si>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</si>
  <si>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</si>
  <si>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</si>
  <si>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</si>
  <si>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</si>
  <si>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</si>
  <si>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</si>
  <si>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</si>
  <si>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</si>
  <si>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</si>
  <si>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</si>
  <si>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</si>
  <si>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</si>
  <si>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</si>
  <si>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</si>
  <si>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Daniel Villamizar</t>
  </si>
  <si>
    <t>Apps Run The World</t>
  </si>
  <si>
    <t>Aucerna</t>
  </si>
  <si>
    <t>ABBOil,Gas&amp;Chemicals</t>
  </si>
  <si>
    <t>Hexagon AB</t>
  </si>
  <si>
    <t>Dassault Systèmes</t>
  </si>
  <si>
    <t>IBM Industries</t>
  </si>
  <si>
    <t>IBM</t>
  </si>
  <si>
    <t>Aspen Technology</t>
  </si>
  <si>
    <t>Dynamics 365</t>
  </si>
  <si>
    <t>SAPOilandGas</t>
  </si>
  <si>
    <t>SAP</t>
  </si>
  <si>
    <t>Salesforce</t>
  </si>
  <si>
    <t>Oracle</t>
  </si>
  <si>
    <t>Marty Resnick</t>
  </si>
  <si>
    <t>James McGovern</t>
  </si>
  <si>
    <t>Chidambara .ML.</t>
  </si>
  <si>
    <t>JosephCSmith</t>
  </si>
  <si>
    <t>Luke Marson</t>
  </si>
  <si>
    <t>Susie Johnston Foran</t>
  </si>
  <si>
    <t>Jerry Foster</t>
  </si>
  <si>
    <t>Plex Systems</t>
  </si>
  <si>
    <t>Vinnie Mirchandani</t>
  </si>
  <si>
    <t>IMS</t>
  </si>
  <si>
    <t>raju potnuru</t>
  </si>
  <si>
    <t>KirstenAllegriWilliams</t>
  </si>
  <si>
    <t>Larry Cummings, CA-AM</t>
  </si>
  <si>
    <t>Raven Intel</t>
  </si>
  <si>
    <t>Adam Mansfield</t>
  </si>
  <si>
    <t>R “Ray” Wang 王瑞光 #DigitalDuopolies #Refresh19</t>
  </si>
  <si>
    <t>The Wall Street Journal</t>
  </si>
  <si>
    <t>Marc Benioff</t>
  </si>
  <si>
    <t>CXOTALK</t>
  </si>
  <si>
    <t>SAP Analytics</t>
  </si>
  <si>
    <t>Andeavor</t>
  </si>
  <si>
    <t>belvirizky</t>
  </si>
  <si>
    <t>Unit4 Global</t>
  </si>
  <si>
    <t>Holger Mueller</t>
  </si>
  <si>
    <t>ERP Today</t>
  </si>
  <si>
    <t>Twitter</t>
  </si>
  <si>
    <t>_xD83E__xDD16_☁️pakasi☁️_xD83D__xDE80_</t>
  </si>
  <si>
    <t>Mark Dalton</t>
  </si>
  <si>
    <t>ⒹⒺⓃ•Ⓗ ㋡</t>
  </si>
  <si>
    <t>AutoDeploy</t>
  </si>
  <si>
    <t>Antonio de Ancos Cid</t>
  </si>
  <si>
    <t>Jarret Pazahanick</t>
  </si>
  <si>
    <t>Bonnie @ Raven</t>
  </si>
  <si>
    <t>HR Digital</t>
  </si>
  <si>
    <t>martin hoyes</t>
  </si>
  <si>
    <t>Stacia Sherman Garr</t>
  </si>
  <si>
    <t>RedThread Research</t>
  </si>
  <si>
    <t>myHRfuture</t>
  </si>
  <si>
    <t>David Green</t>
  </si>
  <si>
    <t>ClickIQ - The smartest tool for the job</t>
  </si>
  <si>
    <t>OHUGUpdates</t>
  </si>
  <si>
    <t>IHRIM</t>
  </si>
  <si>
    <t>Michele Davies, PhD</t>
  </si>
  <si>
    <t>Bonnie Tinder</t>
  </si>
  <si>
    <t>Terillium</t>
  </si>
  <si>
    <t>LouisColumbus</t>
  </si>
  <si>
    <t>Jon Reed</t>
  </si>
  <si>
    <t>alokoak</t>
  </si>
  <si>
    <t>VAI Cloud</t>
  </si>
  <si>
    <t>Newsday</t>
  </si>
  <si>
    <t>Jamie Herzlich</t>
  </si>
  <si>
    <t>JBitPro-BOT</t>
  </si>
  <si>
    <t>TEC</t>
  </si>
  <si>
    <t>Hilary Pike</t>
  </si>
  <si>
    <t>Erick Bos</t>
  </si>
  <si>
    <t>ErichS</t>
  </si>
  <si>
    <t>Torivo</t>
  </si>
  <si>
    <t>Konrad Pitala</t>
  </si>
  <si>
    <t>Imran Sajid</t>
  </si>
  <si>
    <t>Computer Economics</t>
  </si>
  <si>
    <t>David Rowe</t>
  </si>
  <si>
    <t>Rimini Street</t>
  </si>
  <si>
    <t>Jim O'Donnell</t>
  </si>
  <si>
    <t>Dee Marketing MBA Iguana Hunter_xD83E__xDD8E_</t>
  </si>
  <si>
    <t>Jit Gohil</t>
  </si>
  <si>
    <t>Frank Scavo</t>
  </si>
  <si>
    <t>James Maguire</t>
  </si>
  <si>
    <t>Datamation.com</t>
  </si>
  <si>
    <t>Strativa</t>
  </si>
  <si>
    <t>Sameer Patel</t>
  </si>
  <si>
    <t>ISMAIL</t>
  </si>
  <si>
    <t>Doug Hadden</t>
  </si>
  <si>
    <t>EDU bot/human hybrid</t>
  </si>
  <si>
    <t>Insights Success</t>
  </si>
  <si>
    <t>University Business</t>
  </si>
  <si>
    <t>VAI</t>
  </si>
  <si>
    <t>SupplyChainBrain</t>
  </si>
  <si>
    <t>Darren Cunningham</t>
  </si>
  <si>
    <t>Adi Arav</t>
  </si>
  <si>
    <t>Bersin</t>
  </si>
  <si>
    <t>Erin Spencer</t>
  </si>
  <si>
    <t>Nick Holley</t>
  </si>
  <si>
    <t>Katarina Berg</t>
  </si>
  <si>
    <t>Ingentis</t>
  </si>
  <si>
    <t>Al Adamsen</t>
  </si>
  <si>
    <t>Apple</t>
  </si>
  <si>
    <t>Amazon Web Services</t>
  </si>
  <si>
    <t>Google</t>
  </si>
  <si>
    <t>Microsoft</t>
  </si>
  <si>
    <t>VMware</t>
  </si>
  <si>
    <t>Southwest Airlines</t>
  </si>
  <si>
    <t>United Airlines</t>
  </si>
  <si>
    <t>Joanne Moretti</t>
  </si>
  <si>
    <t>Santchi</t>
  </si>
  <si>
    <t>Douglas Hesselmans</t>
  </si>
  <si>
    <t>(((Naomi Bloom)))</t>
  </si>
  <si>
    <t>Lindsay Clark</t>
  </si>
  <si>
    <t>MCSD:Microsoft Azure Architect, MCSE: Cloud Platform and Infrastructure - Productivity - Mobility, MCT: Microsoft Certified Trainer, MCSA:Office 365, Itil.</t>
  </si>
  <si>
    <t>For Apps Research &amp; Buyer Insight, access our database of 3,000+ vendors &amp; 100,000+ customers to achieve better results in $320B enterprise software market.</t>
  </si>
  <si>
    <t>The official ABB Oil, Gas and Chemicals Twitter page. Follow us for latest news on technologies, industry trends, events, systems, solutions and services.</t>
  </si>
  <si>
    <t>Global leader in sensor, software and autonomous solutions. Join us at @HxGNLIVE. Follow President &amp; CEO @OlaRollen.</t>
  </si>
  <si>
    <t>We're the #3DEXPERIENCE Company. We provide businesses and people with virtual universes to imagine sustainable innovations.</t>
  </si>
  <si>
    <t>Download Industrious Magazine issue 6 today: https://t.co/UxvJ9hKm64</t>
  </si>
  <si>
    <t>Together with our clients, we're using technologies like AI, cloud, blockchain &amp; IoT to transform business, industries and the world. Let’s put smart to work.</t>
  </si>
  <si>
    <t>AspenTech makes the best companies better by optimizing assets in complex, industrial environments. To learn more, visit https://t.co/qbUBJqQTQR.</t>
  </si>
  <si>
    <t>The official Twitter handle for the Microsoft Dynamics 365 team. Follow for news, updates and much more. #MSDyn365</t>
  </si>
  <si>
    <t>Thoughts and discussion surrounding the flagship International SAP Conference for Oil &amp; Gas.</t>
  </si>
  <si>
    <t>SAP is helping the best-run businesses make the world run better. #TheBestRun | SAP privacy statement for followers: https://t.co/JRq4xVCJA4</t>
  </si>
  <si>
    <t>We bring companies and customers together. Sharing the news, events, and innovation you need to change the world for good.
Need support? Tweet @asksalesforce</t>
  </si>
  <si>
    <t>Leading the cloud. From intelligent business applications to infrastructure, we deliver tomorrow’s emerging technologies today, like the autonomous database.</t>
  </si>
  <si>
    <t>Husband, Father, Believer, Photographer, Egg Head, Dodgers Fan, Ham (WO0KEY) and Analyst at Gartner (but views are my own)</t>
  </si>
  <si>
    <t>Research Director at Gartner focused on Enterprise Architecture and Technology Innovation. Tweets are my own and not associated with my employer.</t>
  </si>
  <si>
    <t>Be happy  Be healthy Be smile Be cool Be good human</t>
  </si>
  <si>
    <t>Visit us at SuccessConnect! Schedule a meeting here: 
https://t.co/3bjWkBDmO7
#HRIS, #SuccessFactors Implementation Expert, #YashTechnologies,</t>
  </si>
  <si>
    <t>SAP SuccessFactors transformation delivery expert. Certified Professional for Employee Central. SAP Mentor Alumni, author, blogger, speaker, strategist.</t>
  </si>
  <si>
    <t>Analyst Relations Manager @PlexSystems. Reader, traveler, Spartan, Detroit sports fan. Thoughts and opinions are my own.</t>
  </si>
  <si>
    <t>CTO @PlexSystems. Graduated @LibertyU.</t>
  </si>
  <si>
    <t>Plex Systems, Inc. delivers industry-leading ERP, MES, and Industrial IoT solutions to #manufacturers across process and discrete industries.</t>
  </si>
  <si>
    <t>Author, Silicon Collar, SAP Nation &amp; The New Polymath &amp; blogs, New Florence &amp; Deal Architect. Regularly presents on innovation wow.</t>
  </si>
  <si>
    <t>IMS, we help you achieve a digital transformation.</t>
  </si>
  <si>
    <t>SAP SuccessFactors</t>
  </si>
  <si>
    <t>Chief Marketing Officer for SAP SuccessFactors | Opera Singer | Cancer Survivor | Proud Mom</t>
  </si>
  <si>
    <t>Platforming Collabodacious #HRTech vendors | Meet me: Orlando #HRFL19, San Antonio #NAPBS19, Vegas *New* #HRTech Partnership Summit &amp; #HRTechConf</t>
  </si>
  <si>
    <t>Amplifying the voice of the customer in Enterprise Software. Helping customers find a partner other customers trust.</t>
  </si>
  <si>
    <t>Advisor to enterprises looking to improve their #Microsoft #Salesforce and #ServiceNow #cloud relationships</t>
  </si>
  <si>
    <t>@ConstellationR CEO, CoHost @DisrupTVShow, @PCI_Initiative, BestSelling @HarvardBiz Author, Keynoter, Futurist, Provocateur, EDM DJ #Foodie #SVLife #TaiwaneseAm</t>
  </si>
  <si>
    <t>Breaking news and features from https://t.co/GhhR6PLfem.</t>
  </si>
  <si>
    <t>ceo@salesforce.com</t>
  </si>
  <si>
    <t>Live conversations on innovation and disruption. Hosted by @mkrigsman. Complete schedule: https://t.co/dX6pfNgik0 #cxotalk</t>
  </si>
  <si>
    <t>Official SAP Analytics account, covering all things analytics: hybrid, #cloud #DataViz #IoT #Predictive. SAP privacy statement for followers https://t.co/JRq4xVUkrC.</t>
  </si>
  <si>
    <t>Andeavor has combined with @MarathonPetroCo, creating the leading U.S. refining, midstream and marketing company.</t>
  </si>
  <si>
    <t>hi I’m a good bot :: I keep u posted about digital transformation</t>
  </si>
  <si>
    <t>Unseen✘ | Be yourself✨ | Love never dies↭ | Ig/snapchat/line; Belvirizky</t>
  </si>
  <si>
    <t>Changing the way People Engage with Enterprise Software creating the best #PeopleExperience through #ERP in the #Cloud with a #Microservices #Architecture</t>
  </si>
  <si>
    <t>Travelling the globe as @ConstellationR Principal Analyst on
Enterprise SW trends w focus on #NextGenApps and #FutureOfWork - cycling, soccer &amp; volleyball geek</t>
  </si>
  <si>
    <t>ERP Today is an independent, vendor-neutral 'real-world' print publication launching in 2019, aimed at IT Decision Makers and the ERP Community.</t>
  </si>
  <si>
    <t>What’s happening?!</t>
  </si>
  <si>
    <t>Create Tomorrow Today @Oracle #Oracle #ScrumMaster @ScrumAlliance Views are my own https://t.co/kEeTfi9emC</t>
  </si>
  <si>
    <t>CEO @AutoDeploy, Dev+Ops for EnSw, Fan of systems, Bob Dylan Enthusiast Society</t>
  </si>
  <si>
    <t>Enterprise applications drama critic, BS cleaner, occasional bad coder, buyer champion and foodie trying to suck less every day. Co-founder https://t.co/L3RmpGLsNW</t>
  </si>
  <si>
    <t>AutoDeploy's mission is to help you get more out of the Oracle JD Edwards box. AutoDeploy fully automates the Oracle JD Edwards package build and deploy process</t>
  </si>
  <si>
    <t>#sap #hcm #rrhh #innovación #designthinking #aprendiendo #compartiendo #experimentando</t>
  </si>
  <si>
    <t>SAP Payroll / SuccessFactors Employee Central Payroll (ECP) Consultant / SAP Mentor Alumni</t>
  </si>
  <si>
    <t>#HRdigitalBE Community Twitter | bringing souls together on #digital #HRtrends #futureofwork | Tweets by @Splehier &amp; @cvandeneede</t>
  </si>
  <si>
    <t>#hrtech startup adviser. 22 yr Oracle HCM &amp; Benefit platform architect. Benefits tech, ACA navigation &amp; total rewards. #futureofwork &amp; workforce tech curator</t>
  </si>
  <si>
    <t>Co-founder, RedThread Research, former Bersin by Deloitte.  MBA UC Berkeley. Mom. Outdoor lover &amp; explorer. https://t.co/cPbN5YPETP</t>
  </si>
  <si>
    <t>We're a scrappy research &amp; advisory firm focusing on human capital.</t>
  </si>
  <si>
    <t>News and online training content for #HR professionals that want to learn about trends in #PeopleAnalytics,  #FutureofWork and #DigitalHR (an Insight222 brand)</t>
  </si>
  <si>
    <t>#PeopleAnalytics leader &amp; advisor | Award winning writer, speaker &amp; conference chair | Future of Work | Director https://t.co/YjLQjvy7hf &amp; @myHRfuture | @LFC</t>
  </si>
  <si>
    <t>Automated job advertising platform using the latest AI &amp; programmatic technology to manage, track + optimise the performance of recruitment advertising.</t>
  </si>
  <si>
    <t>devoted exclusively to providing users with valuable insight into Oracle E-Business Suite, PeopleSoft Enterprise, Taleo, and Fusion HCM Apps.</t>
  </si>
  <si>
    <t>IHRIM is the community for sharing expert knowledge that leverages 
HR systems, technologies, and analytics for business excellence.</t>
  </si>
  <si>
    <t>Co-founder &amp; Chief Quant @RavenIntell. Understanding the Customer Experience of #ERP &amp; #EnSW #Implementation. Economist, Foodie, Traveler.</t>
  </si>
  <si>
    <t>Turning up the volume of the Voice of the Customer in HR Consulting. Founder of Raven Intel, entrepreneur, creative marketer and mom.</t>
  </si>
  <si>
    <t>Terillium is an award-winning Oracle Platinum Partner specialized in Enterprise Resource Planning consulting for Oracle JD Edwards, ERP Cloud, and NetSuite.</t>
  </si>
  <si>
    <t>Husband &amp; Dad; Principal,IQMS/Dassault Systemes; Forbes contributor;Enterprise Irregular;love to teach, travel &amp; write;baseball fanatic</t>
  </si>
  <si>
    <t>Diginomica co-founder + Enterprise Irregular who blogs/videocasts on the enterprise, w/ dash of bootstrappin' + media hacks. OK, I rant sometimes.</t>
  </si>
  <si>
    <t>HR Professional || Marathon Runner || Love to play cricket || Work for Social Cause</t>
  </si>
  <si>
    <t>VAI Cloud is a full service PaaS offering that supports the entire suite of S2K software products for all versions of S2K software.</t>
  </si>
  <si>
    <t>Breaking news and daily discussion on the latest happenings on Long Island. Send news tips or questions and join the conversation.</t>
  </si>
  <si>
    <t>I'm a small business writer and columnist with a weekly tips column that appears in Newsday</t>
  </si>
  <si>
    <t>I am a BOT that retweets the #ERP. If you want a retweet, just use the Hashtag and I got you! Retweets every hour _xD83D__xDE0A_ Follow @jbit_pro for more info.</t>
  </si>
  <si>
    <t>TEC helps organizations choose the best enterprise software solutions for their unique business needs. Visit https://t.co/1ZgeQ4LV1I #EnSW #ERP #BI #HCM</t>
  </si>
  <si>
    <t>PR and Communications manager at Unit4. Been in PR for years-tech &amp; financial services. Mummy, bad dancer, cake eater. Opinions stated are my own.</t>
  </si>
  <si>
    <t>Director Global Cloud Excellence Unit4</t>
  </si>
  <si>
    <t>Used to implement EnSW solutions around the globe (almost)</t>
  </si>
  <si>
    <t>Torivo is an exciting new online resource, designed to bring together members of the creative community to find new job opportunities and collaborations.</t>
  </si>
  <si>
    <t>Curious mind posting about #Entrepreneurship #Growth #Creativity #Art #Design #Tech // Brand Manager @Unit4Global // #photography artist // own views</t>
  </si>
  <si>
    <t>Husband &amp; Father. Director of Solution Management @SAP. Author (3X). Conference Speaker. Certified SAP SuccessFactors Expert. Atlanta Sports Fan. My Views!</t>
  </si>
  <si>
    <t>Metrics for IT Management. IT spending, IT staffing, salaries, outsourcing, security, IT management trends, enterprise systems, and more.</t>
  </si>
  <si>
    <t>Husband, dad, CMO @riministreet, marathoner, plant-based, @harveymudd  Opinions expressed are my own!</t>
  </si>
  <si>
    <t>Lot's of SAP Hana| Cloud &amp; Big Data| Created 1st ever SAP on a cloud| Husband/Dad| Write for Cloud, SAP, IoT, SaaS publications| Speak Globally| love life</t>
  </si>
  <si>
    <t>Leading global provider of third party enterprise software support services.</t>
  </si>
  <si>
    <t>Tweets barely represent my own thoughts. Father to the cutest 5 year old. Did not get my MBA online. Only person to defeat the Kobayashi Maru. Can’t code.</t>
  </si>
  <si>
    <t>I was @DijitalMedia.  I am Lead UX Architect @Unit4. Fluent in design, code and business.  Dad of 3, husband of 1.</t>
  </si>
  <si>
    <t>President, Computer Economics. President, Strativa. Research: cloud, SaaS, IT strategy, enterprise software, CIO issues, ERP/CRM/SCM/HCM. APICS Fellow. Grampa.</t>
  </si>
  <si>
    <t>Tech journalist, managing editor, https://t.co/oemYsgNJPo. Omnivorous culture hound. Tweets my own 'til the robots rebel.</t>
  </si>
  <si>
    <t>IT-related news, opinion and analysis.</t>
  </si>
  <si>
    <t>Independent advice for business and technology decisions. Business consulting, IT strategy, enterprise system vendor selection, and project management.</t>
  </si>
  <si>
    <t>Smelling the roses. Sorting out what’s next. Prior: CEO @ Kahuna, backed by Sequoia, Tenaya, Uncork. GM/SVP Collaboration LoB @ SuccessFactors / SAP. Squash nut</t>
  </si>
  <si>
    <t>Uni. of Adelaide &amp; Columbia Uni NY; Economics, PFM, Global Development, Multilaterals, Public Finance, Assorted Econ; book-reviews; Notes, RT not endos</t>
  </si>
  <si>
    <t>Emerging technologies + markets, enterprise software, social innovation, sustainability. Executive VP Strategy &amp; Innovation @freebalance</t>
  </si>
  <si>
    <t>Boomerang employee #iwork4ifs in #ensw thought leadership, media relations  and marketing. #guitar player, shade gardener, afflicted w a bad #fishing problem.</t>
  </si>
  <si>
    <t>Insights Success is a forum where top leaders and executives talk and share about their experiences, views and mantra for success.</t>
  </si>
  <si>
    <t>UB covers #highered tech, finance, facilities, more. Follow #UBTech, @ubconference, &amp; editors @TimGoral, @MelissaEzarik, @Zalaznick, @RayUBDA</t>
  </si>
  <si>
    <t>VAI is a midmarket #ERP software developer, IBM Gold Business Partner &amp; industry leader for the distribution, manufacturing, specialty retail &amp; service sectors.</t>
  </si>
  <si>
    <t>SupplyChainBrain is the world’s most comprehensive supply chain management information resource.</t>
  </si>
  <si>
    <t>Interested in all things cloud, analytics, integration, innovation, big data, DevOps, IT Ops, AIOps, B2B marketing. Marketing at @OpsRamp. Opinions are my own.</t>
  </si>
  <si>
    <t>Marketer @OpsRamp. #AIOPs #ITOps and #DevOps enthusiast. Lead Keyboardist at #Sarvam. @thebeatles and @realmadrid fan⚽️ #ControlTheChaos</t>
  </si>
  <si>
    <t>Our membership  powers the world’s best managed companies to drive business results through their people.</t>
  </si>
  <si>
    <t>Senior Research Analyst at Bersin by Deloitte. Interested in seemingly unrelated topics - ready to learn something new. Opinions are my own!</t>
  </si>
  <si>
    <t>Consultant, educator and coach linking people and performance</t>
  </si>
  <si>
    <t>CHRO / Spotify</t>
  </si>
  <si>
    <t>#Ingentis is interested in all #HR Technology Subjects; Org Charting; Managing Assessment Center; Email Distribution Groups; Impressum http://t.co/izsSyrjur6</t>
  </si>
  <si>
    <t>Father. Coach. Speaker. Writer. Talent advisor. Agent for individual, team, organization, &amp; social change. https://t.co/mVkVbFEMKO</t>
  </si>
  <si>
    <t>https://t.co/jw2s2L0RLt</t>
  </si>
  <si>
    <t>Official Twitter Feed for Amazon Web Services. For support, go to @AWSSupport. How could you win a VIP experience at #reInvent 2019? https://t.co/WoQ1LMXP2Y…</t>
  </si>
  <si>
    <t>#HeyGoogle</t>
  </si>
  <si>
    <t>We’re on a mission to empower every person and every organization on the planet to achieve more. Support: @MicrosoftHelps</t>
  </si>
  <si>
    <t>Our software forms a digital foundation that powers the apps, services, and experiences transforming the world. Also follow @vmwarecares &amp; @vmwarenews.</t>
  </si>
  <si>
    <t>We run on #SouthwestHeart! Follow to see more from the best Employees and Customers in the world. For a formal response, please use the link provided.</t>
  </si>
  <si>
    <t>Conversations with you here are 280 characters-friendly. Tweet us any time. For a formal response visit https://t.co/cpgjUnDsve.</t>
  </si>
  <si>
    <t>Empower women in #STEM. Enable sustainable growth for the worlds most disruptive companies. Founder &amp; CEO at JCurve Digital. Where Growth gets REAL.</t>
  </si>
  <si>
    <t>We create fresh, modern web spaces tailored to the financial services sector. We’ve been working in the industry with IFAs for over 10 years.</t>
  </si>
  <si>
    <t>#Arnhem | #Beer | #CraftBeer | Vitesse | LA Kings | #HipHop | #SocialMedia | #Tech | #Unit4 | Tweets in Dutch &amp; English | Opinions are my own.</t>
  </si>
  <si>
    <t>Philanthropist/Traveler/Writer/Recovering EnSW Addict</t>
  </si>
  <si>
    <t>Writer and journalist specialising in IT, supply chain, procurement, retail, manufacturing and whatever pays. As seen in The Guardian and Financial Times.</t>
  </si>
  <si>
    <t>Envigado, antioquia</t>
  </si>
  <si>
    <t>Dublin, CA</t>
  </si>
  <si>
    <t>Global</t>
  </si>
  <si>
    <t>Worldwide</t>
  </si>
  <si>
    <t>Armonk, NY</t>
  </si>
  <si>
    <t>Armonk, New York</t>
  </si>
  <si>
    <t>HQ: Bedford, Mass. USA</t>
  </si>
  <si>
    <t>Milan, 2019</t>
  </si>
  <si>
    <t>San Francisco, CA</t>
  </si>
  <si>
    <t>Redwood Shores, CA</t>
  </si>
  <si>
    <t>Woodstock, GA</t>
  </si>
  <si>
    <t>Hartford Connecticut</t>
  </si>
  <si>
    <t xml:space="preserve">Mysore  and  BERLIN </t>
  </si>
  <si>
    <t>Havre de Grace, MD</t>
  </si>
  <si>
    <t>World Citizen based in Belgium</t>
  </si>
  <si>
    <t>Detroit, MI</t>
  </si>
  <si>
    <t>Detroit</t>
  </si>
  <si>
    <t>Troy, MI</t>
  </si>
  <si>
    <t>interviewing innovators</t>
  </si>
  <si>
    <t>Bengaluru, Karnataka</t>
  </si>
  <si>
    <t>New York, NY</t>
  </si>
  <si>
    <t>MiddleoftheDeal, USA</t>
  </si>
  <si>
    <t>Boston, MA</t>
  </si>
  <si>
    <t>Silicon Valley | SF | 39.5K Ft</t>
  </si>
  <si>
    <t>All tweets are my own!</t>
  </si>
  <si>
    <t>Silicon Valley, CA</t>
  </si>
  <si>
    <t>Palo Alto, California</t>
  </si>
  <si>
    <t>Jannah Heaven⇧</t>
  </si>
  <si>
    <t>San Diego</t>
  </si>
  <si>
    <t>London, England</t>
  </si>
  <si>
    <t>Everywhere</t>
  </si>
  <si>
    <t>Geneva, Switzerland</t>
  </si>
  <si>
    <t>G-d's Country</t>
  </si>
  <si>
    <t>Fort Worth Texas</t>
  </si>
  <si>
    <t>Madrid, España</t>
  </si>
  <si>
    <t>Houston</t>
  </si>
  <si>
    <t>Brussels, Belgium</t>
  </si>
  <si>
    <t>California, USA</t>
  </si>
  <si>
    <t>San Francisco Bay Area</t>
  </si>
  <si>
    <t>United Kingdom</t>
  </si>
  <si>
    <t>London | On stage | On a plane</t>
  </si>
  <si>
    <t>England, United Kingdom</t>
  </si>
  <si>
    <t>Chicago, IL</t>
  </si>
  <si>
    <t>Cincinnati, OH</t>
  </si>
  <si>
    <t>Placentia, CA USA</t>
  </si>
  <si>
    <t>Northampton, MA</t>
  </si>
  <si>
    <t>Thane, India</t>
  </si>
  <si>
    <t>Ronkonkoma, NY</t>
  </si>
  <si>
    <t>Long Island, NY</t>
  </si>
  <si>
    <t>Home of 30 day free trial!</t>
  </si>
  <si>
    <t>Canada</t>
  </si>
  <si>
    <t>Surrey</t>
  </si>
  <si>
    <t>The Hague</t>
  </si>
  <si>
    <t>Atlanta, GA</t>
  </si>
  <si>
    <t>Irvine, CA</t>
  </si>
  <si>
    <t>Pleasanton</t>
  </si>
  <si>
    <t>USA</t>
  </si>
  <si>
    <t>Worldwide like Pitbull</t>
  </si>
  <si>
    <t>St. Louis, MO</t>
  </si>
  <si>
    <t>SF Bay Area</t>
  </si>
  <si>
    <t>Palo Alto, CA</t>
  </si>
  <si>
    <t>Near Future</t>
  </si>
  <si>
    <t>Brookfield, WI</t>
  </si>
  <si>
    <t>Dublin, OH</t>
  </si>
  <si>
    <t>Connecticut, USA</t>
  </si>
  <si>
    <t>NY (Headquarters), FL, IL &amp; CA</t>
  </si>
  <si>
    <t>Global Presence</t>
  </si>
  <si>
    <t>Menlo Park, CA</t>
  </si>
  <si>
    <t>San Jose / Hyderabad</t>
  </si>
  <si>
    <t>California</t>
  </si>
  <si>
    <t>caversham</t>
  </si>
  <si>
    <t>Germany</t>
  </si>
  <si>
    <t>Santa Cruz, CA, USA</t>
  </si>
  <si>
    <t>Cupertino, CA</t>
  </si>
  <si>
    <t>Seattle, WA</t>
  </si>
  <si>
    <t>Mountain View, CA</t>
  </si>
  <si>
    <t>Redmond, WA</t>
  </si>
  <si>
    <t>Dallas, Texas</t>
  </si>
  <si>
    <t>Dallas, TX</t>
  </si>
  <si>
    <t>Wirral</t>
  </si>
  <si>
    <t>Netherlands</t>
  </si>
  <si>
    <t>Southwest Florida</t>
  </si>
  <si>
    <t>Hayle, Cornwall, UK</t>
  </si>
  <si>
    <t>https://t.co/pmlmFHkZ6B</t>
  </si>
  <si>
    <t>http://t.co/njaQJojHko</t>
  </si>
  <si>
    <t>http://t.co/Z3r2TY7cah</t>
  </si>
  <si>
    <t>https://t.co/82J15jyogJ</t>
  </si>
  <si>
    <t>https://t.co/sq35sj3dGC</t>
  </si>
  <si>
    <t>https://t.co/gJIIaAzZ2H</t>
  </si>
  <si>
    <t>https://t.co/4ZyG9FgkYe</t>
  </si>
  <si>
    <t>http://t.co/KHLWdDSiDA</t>
  </si>
  <si>
    <t>http://t.co/0shJcqLzag</t>
  </si>
  <si>
    <t>https://t.co/Aog4Massjm</t>
  </si>
  <si>
    <t>https://t.co/Eh2TEAZzvN</t>
  </si>
  <si>
    <t>https://t.co/kWuwgTEN14</t>
  </si>
  <si>
    <t>https://t.co/SpFUf63lwm</t>
  </si>
  <si>
    <t>https://t.co/TWYyOindRq</t>
  </si>
  <si>
    <t>https://t.co/l2VDM5XjZ8</t>
  </si>
  <si>
    <t>http://t.co/bIzSwEozvm</t>
  </si>
  <si>
    <t>http://t.co/m1vUgpNGDY</t>
  </si>
  <si>
    <t>https://t.co/JT7wZr9TWU</t>
  </si>
  <si>
    <t>https://t.co/UvZBxhN94A</t>
  </si>
  <si>
    <t>https://t.co/2xx5dP5fL0</t>
  </si>
  <si>
    <t>https://t.co/PKOK3TZeYS</t>
  </si>
  <si>
    <t>https://t.co/x7GltnKr75</t>
  </si>
  <si>
    <t>https://t.co/8l1d1ALmhe</t>
  </si>
  <si>
    <t>https://t.co/4WD2o9dzK5</t>
  </si>
  <si>
    <t>https://t.co/GhhR6PLfem</t>
  </si>
  <si>
    <t>http://t.co/JeaNmTlI4Q</t>
  </si>
  <si>
    <t>https://t.co/Ngyo687ezV</t>
  </si>
  <si>
    <t>https://t.co/6nvmTmQpK3</t>
  </si>
  <si>
    <t>https://t.co/ZLOwu6wiqP</t>
  </si>
  <si>
    <t>http://t.co/18Ls3ercfV</t>
  </si>
  <si>
    <t>https://t.co/BIyHbHb64z</t>
  </si>
  <si>
    <t>https://t.co/TAXQpsHa5X</t>
  </si>
  <si>
    <t>https://t.co/7P1grKqJ8g</t>
  </si>
  <si>
    <t>https://t.co/zESHCncVLX</t>
  </si>
  <si>
    <t>http://t.co/2WquyEHA1B</t>
  </si>
  <si>
    <t>http://t.co/OLj0qBhRdJ</t>
  </si>
  <si>
    <t>https://t.co/guzBuIca04</t>
  </si>
  <si>
    <t>https://t.co/GE6rtOBJqI</t>
  </si>
  <si>
    <t>https://t.co/nhfxdV1qht</t>
  </si>
  <si>
    <t>https://t.co/cPbN5Z7fLn</t>
  </si>
  <si>
    <t>https://t.co/FxM0NLzsp1</t>
  </si>
  <si>
    <t>https://t.co/K7IpYzPeS8</t>
  </si>
  <si>
    <t>https://t.co/pLI2RpIB2W</t>
  </si>
  <si>
    <t>https://t.co/YQBZSeYPim</t>
  </si>
  <si>
    <t>http://t.co/YbaBKBH5OF</t>
  </si>
  <si>
    <t>http://t.co/GpnUdrPg</t>
  </si>
  <si>
    <t>https://t.co/L0LbfbmRBv</t>
  </si>
  <si>
    <t>http://t.co/slrrFBUfRG</t>
  </si>
  <si>
    <t>http://t.co/AsdPBeAOZ1</t>
  </si>
  <si>
    <t>http://t.co/J2gO8XnOAM</t>
  </si>
  <si>
    <t>https://t.co/3N6yNSLPOg</t>
  </si>
  <si>
    <t>https://t.co/zCvjoXtkSU</t>
  </si>
  <si>
    <t>https://t.co/GOM7rCKjgh</t>
  </si>
  <si>
    <t>https://t.co/0A0kgB1kfk</t>
  </si>
  <si>
    <t>https://t.co/Z6zxE1SHXE</t>
  </si>
  <si>
    <t>https://t.co/vjI21F4Me0</t>
  </si>
  <si>
    <t>https://t.co/dH19JeTSSR</t>
  </si>
  <si>
    <t>http://t.co/geaKeRy2HL</t>
  </si>
  <si>
    <t>https://t.co/VMCvRd1Tbv</t>
  </si>
  <si>
    <t>https://t.co/GJUXq3tMxt</t>
  </si>
  <si>
    <t>http://t.co/BDooQm2NeH</t>
  </si>
  <si>
    <t>http://t.co/ax1OE8pDPq</t>
  </si>
  <si>
    <t>https://t.co/eHhWtW7SRy</t>
  </si>
  <si>
    <t>https://t.co/HUJyYzzRGJ</t>
  </si>
  <si>
    <t>http://t.co/i9R2un09ee</t>
  </si>
  <si>
    <t>https://t.co/rYzYJ3ikUh</t>
  </si>
  <si>
    <t>http://t.co/G2XNekh73V</t>
  </si>
  <si>
    <t>http://t.co/KXKSZcaBWy</t>
  </si>
  <si>
    <t>https://t.co/2fmVzQqHpG</t>
  </si>
  <si>
    <t>http://t.co/cwE7W6a7VQ</t>
  </si>
  <si>
    <t>https://t.co/hwDBiNPH2c</t>
  </si>
  <si>
    <t>http://t.co/17Qtzowq4n</t>
  </si>
  <si>
    <t>http://t.co/AvkIzD6RNX</t>
  </si>
  <si>
    <t>http://t.co/gGlwe2tmm8</t>
  </si>
  <si>
    <t>http://t.co/Cl6A7ucPWz</t>
  </si>
  <si>
    <t>https://t.co/0s3pJMIpp7</t>
  </si>
  <si>
    <t>https://t.co/7UjIrhQnuM</t>
  </si>
  <si>
    <t>http://t.co/SdQsu8M2Pt</t>
  </si>
  <si>
    <t>https://t.co/6PGeAYDOCJ</t>
  </si>
  <si>
    <t>http://t.co/QWer59TRK6</t>
  </si>
  <si>
    <t>https://t.co/UhhUCrpfIJ</t>
  </si>
  <si>
    <t>https://t.co/8QQO0BUhdw</t>
  </si>
  <si>
    <t>https://t.co/ZKjExFWujb</t>
  </si>
  <si>
    <t>https://t.co/bKBtZeAFrh</t>
  </si>
  <si>
    <t>https://t.co/72BI8y0wjL</t>
  </si>
  <si>
    <t>https://t.co/ceLMaSlRlB</t>
  </si>
  <si>
    <t>https://t.co/zbk6AGOnwz</t>
  </si>
  <si>
    <t>https://t.co/Kd49RhinVy</t>
  </si>
  <si>
    <t>http://t.co/wUvfn3OsAQ</t>
  </si>
  <si>
    <t>https://t.co/zXYY0ZgBbY</t>
  </si>
  <si>
    <t>http://t.co/6D1kdo6I3X</t>
  </si>
  <si>
    <t>http://t.co/soVrJswjrY</t>
  </si>
  <si>
    <t>https://pbs.twimg.com/profile_banners/1180727826/1456437397</t>
  </si>
  <si>
    <t>https://pbs.twimg.com/profile_banners/1229582408/1530024712</t>
  </si>
  <si>
    <t>https://pbs.twimg.com/profile_banners/278866842/1557407283</t>
  </si>
  <si>
    <t>https://pbs.twimg.com/profile_banners/17218582/1554764429</t>
  </si>
  <si>
    <t>https://pbs.twimg.com/profile_banners/52144234/1564600885</t>
  </si>
  <si>
    <t>https://pbs.twimg.com/profile_banners/18994444/1561994348</t>
  </si>
  <si>
    <t>https://pbs.twimg.com/profile_banners/29770061/1510267412</t>
  </si>
  <si>
    <t>https://pbs.twimg.com/profile_banners/523238320/1541809191</t>
  </si>
  <si>
    <t>https://pbs.twimg.com/profile_banners/2163195192/1394620069</t>
  </si>
  <si>
    <t>https://pbs.twimg.com/profile_banners/76117579/1562100617</t>
  </si>
  <si>
    <t>https://pbs.twimg.com/profile_banners/33612317/1565045455</t>
  </si>
  <si>
    <t>https://pbs.twimg.com/profile_banners/809273/1564424238</t>
  </si>
  <si>
    <t>https://pbs.twimg.com/profile_banners/399480083/1358351835</t>
  </si>
  <si>
    <t>https://pbs.twimg.com/profile_banners/737142202481016832/1538216794</t>
  </si>
  <si>
    <t>https://pbs.twimg.com/profile_banners/18419563/1565800088</t>
  </si>
  <si>
    <t>https://pbs.twimg.com/profile_banners/114170853/1357768197</t>
  </si>
  <si>
    <t>https://pbs.twimg.com/profile_banners/17478368/1389666681</t>
  </si>
  <si>
    <t>https://pbs.twimg.com/profile_banners/2881472979/1454075952</t>
  </si>
  <si>
    <t>https://pbs.twimg.com/profile_banners/28111066/1561147493</t>
  </si>
  <si>
    <t>https://pbs.twimg.com/profile_banners/269938803/1565102166</t>
  </si>
  <si>
    <t>https://pbs.twimg.com/profile_banners/2703193728/1511668321</t>
  </si>
  <si>
    <t>https://pbs.twimg.com/profile_banners/3237819352/1554318468</t>
  </si>
  <si>
    <t>https://pbs.twimg.com/profile_banners/211006194/1560632780</t>
  </si>
  <si>
    <t>https://pbs.twimg.com/profile_banners/1387547190/1561556480</t>
  </si>
  <si>
    <t>https://pbs.twimg.com/profile_banners/379136707/1546891208</t>
  </si>
  <si>
    <t>https://pbs.twimg.com/profile_banners/14562685/1431332241</t>
  </si>
  <si>
    <t>https://pbs.twimg.com/profile_banners/3108351/1562333209</t>
  </si>
  <si>
    <t>https://pbs.twimg.com/profile_banners/22330739/1565315775</t>
  </si>
  <si>
    <t>https://pbs.twimg.com/profile_banners/1623840468/1504742819</t>
  </si>
  <si>
    <t>https://pbs.twimg.com/profile_banners/15299357/1557161011</t>
  </si>
  <si>
    <t>https://pbs.twimg.com/profile_banners/1566547009/1501547822</t>
  </si>
  <si>
    <t>https://pbs.twimg.com/profile_banners/494873423/1556223918</t>
  </si>
  <si>
    <t>https://pbs.twimg.com/profile_banners/109066179/1556722576</t>
  </si>
  <si>
    <t>https://pbs.twimg.com/profile_banners/224765197/1551074430</t>
  </si>
  <si>
    <t>https://pbs.twimg.com/profile_banners/1055452506413772800/1561621206</t>
  </si>
  <si>
    <t>https://pbs.twimg.com/profile_banners/783214/1556918042</t>
  </si>
  <si>
    <t>https://pbs.twimg.com/profile_banners/14078600/1354800850</t>
  </si>
  <si>
    <t>https://pbs.twimg.com/profile_banners/60623678/1527729971</t>
  </si>
  <si>
    <t>https://pbs.twimg.com/profile_banners/609543/1467065367</t>
  </si>
  <si>
    <t>https://pbs.twimg.com/profile_banners/2295184580/1397705979</t>
  </si>
  <si>
    <t>https://pbs.twimg.com/profile_banners/178900499/1400672231</t>
  </si>
  <si>
    <t>https://pbs.twimg.com/profile_banners/776463631261327360/1508828367</t>
  </si>
  <si>
    <t>https://pbs.twimg.com/profile_banners/241279251/1434397805</t>
  </si>
  <si>
    <t>https://pbs.twimg.com/profile_banners/942783393993056256/1536549915</t>
  </si>
  <si>
    <t>https://pbs.twimg.com/profile_banners/1009744749400657920/1545337466</t>
  </si>
  <si>
    <t>https://pbs.twimg.com/profile_banners/958587145/1523737518</t>
  </si>
  <si>
    <t>https://pbs.twimg.com/profile_banners/837603435168030721/1548862375</t>
  </si>
  <si>
    <t>https://pbs.twimg.com/profile_banners/18780373/1563216568</t>
  </si>
  <si>
    <t>https://pbs.twimg.com/profile_banners/21697102/1532894592</t>
  </si>
  <si>
    <t>https://pbs.twimg.com/profile_banners/28998165/1508448960</t>
  </si>
  <si>
    <t>https://pbs.twimg.com/profile_banners/10020562/1390665625</t>
  </si>
  <si>
    <t>https://pbs.twimg.com/profile_banners/42936649/1566415857</t>
  </si>
  <si>
    <t>https://pbs.twimg.com/profile_banners/15357143/1418234534</t>
  </si>
  <si>
    <t>https://pbs.twimg.com/profile_banners/14935864/1367991688</t>
  </si>
  <si>
    <t>https://pbs.twimg.com/profile_banners/1067853941403193344/1543593063</t>
  </si>
  <si>
    <t>https://pbs.twimg.com/profile_banners/8861182/1402420544</t>
  </si>
  <si>
    <t>https://pbs.twimg.com/profile_banners/1053252955523178496/1542800257</t>
  </si>
  <si>
    <t>https://pbs.twimg.com/profile_banners/75091923/1558991294</t>
  </si>
  <si>
    <t>https://pbs.twimg.com/profile_banners/365223801/1559849983</t>
  </si>
  <si>
    <t>https://pbs.twimg.com/profile_banners/2524077089/1399217335</t>
  </si>
  <si>
    <t>https://pbs.twimg.com/profile_banners/463949275/1561238585</t>
  </si>
  <si>
    <t>https://pbs.twimg.com/profile_banners/374796431/1442012537</t>
  </si>
  <si>
    <t>https://pbs.twimg.com/profile_banners/15430935/1500472524</t>
  </si>
  <si>
    <t>https://pbs.twimg.com/profile_banners/83380468/1555438451</t>
  </si>
  <si>
    <t>https://pbs.twimg.com/profile_banners/1160748828/1532986295</t>
  </si>
  <si>
    <t>https://pbs.twimg.com/profile_banners/41368582/1558991429</t>
  </si>
  <si>
    <t>https://pbs.twimg.com/profile_banners/17719090/1396908247</t>
  </si>
  <si>
    <t>https://pbs.twimg.com/profile_banners/18914917/1426964467</t>
  </si>
  <si>
    <t>https://pbs.twimg.com/profile_banners/17538090/1477348722</t>
  </si>
  <si>
    <t>https://pbs.twimg.com/profile_banners/5727392/1420458176</t>
  </si>
  <si>
    <t>https://pbs.twimg.com/profile_banners/376880830/1461324186</t>
  </si>
  <si>
    <t>https://pbs.twimg.com/profile_banners/1968866358/1382450486</t>
  </si>
  <si>
    <t>https://pbs.twimg.com/profile_banners/15674417/1398342118</t>
  </si>
  <si>
    <t>https://pbs.twimg.com/profile_banners/3102878670/1565701270</t>
  </si>
  <si>
    <t>https://pbs.twimg.com/profile_banners/81578707/1358885137</t>
  </si>
  <si>
    <t>https://pbs.twimg.com/profile_banners/88017875/1563912561</t>
  </si>
  <si>
    <t>https://pbs.twimg.com/profile_banners/14837691/1402013652</t>
  </si>
  <si>
    <t>https://pbs.twimg.com/profile_banners/234043631/1556522579</t>
  </si>
  <si>
    <t>https://pbs.twimg.com/profile_banners/18770865/1555672097</t>
  </si>
  <si>
    <t>https://pbs.twimg.com/profile_banners/728620325710213121/1553705417</t>
  </si>
  <si>
    <t>https://pbs.twimg.com/profile_banners/23980841/1526503303</t>
  </si>
  <si>
    <t>https://pbs.twimg.com/profile_banners/522482765/1411826317</t>
  </si>
  <si>
    <t>https://pbs.twimg.com/profile_banners/262272282/1493371171</t>
  </si>
  <si>
    <t>https://pbs.twimg.com/profile_banners/76728759/1540856683</t>
  </si>
  <si>
    <t>https://pbs.twimg.com/profile_banners/380749300/1567094810</t>
  </si>
  <si>
    <t>https://pbs.twimg.com/profile_banners/66780587/1564419479</t>
  </si>
  <si>
    <t>https://pbs.twimg.com/profile_banners/20536157/1560894096</t>
  </si>
  <si>
    <t>https://pbs.twimg.com/profile_banners/74286565/1557879071</t>
  </si>
  <si>
    <t>https://pbs.twimg.com/profile_banners/12092012/1556214611</t>
  </si>
  <si>
    <t>https://pbs.twimg.com/profile_banners/7212562/1551718828</t>
  </si>
  <si>
    <t>https://pbs.twimg.com/profile_banners/260907612/1562006181</t>
  </si>
  <si>
    <t>https://pbs.twimg.com/profile_banners/61359492/1544913106</t>
  </si>
  <si>
    <t>https://pbs.twimg.com/profile_banners/3060444101/1428591637</t>
  </si>
  <si>
    <t>https://pbs.twimg.com/profile_banners/210392844/1566335823</t>
  </si>
  <si>
    <t>https://pbs.twimg.com/profile_banners/19921435/1398212836</t>
  </si>
  <si>
    <t>http://abs.twimg.com/images/themes/theme2/bg.gif</t>
  </si>
  <si>
    <t>http://abs.twimg.com/images/themes/theme1/bg.png</t>
  </si>
  <si>
    <t>http://abs.twimg.com/images/themes/theme3/bg.gif</t>
  </si>
  <si>
    <t>http://abs.twimg.com/images/themes/theme13/bg.gif</t>
  </si>
  <si>
    <t>http://abs.twimg.com/images/themes/theme4/bg.gif</t>
  </si>
  <si>
    <t>http://abs.twimg.com/images/themes/theme9/bg.gif</t>
  </si>
  <si>
    <t>http://abs.twimg.com/images/themes/theme5/bg.gif</t>
  </si>
  <si>
    <t>http://abs.twimg.com/images/themes/theme8/bg.gif</t>
  </si>
  <si>
    <t>http://abs.twimg.com/images/themes/theme17/bg.gif</t>
  </si>
  <si>
    <t>http://abs.twimg.com/images/themes/theme15/bg.png</t>
  </si>
  <si>
    <t>http://abs.twimg.com/images/themes/theme10/bg.gif</t>
  </si>
  <si>
    <t>http://abs.twimg.com/images/themes/theme14/bg.gif</t>
  </si>
  <si>
    <t>http://abs.twimg.com/images/themes/theme18/bg.gif</t>
  </si>
  <si>
    <t>http://abs.twimg.com/images/themes/theme12/bg.gif</t>
  </si>
  <si>
    <t>http://pbs.twimg.com/profile_images/1034466829299671040/WUoFxQIj_normal.jpg</t>
  </si>
  <si>
    <t>http://pbs.twimg.com/profile_images/841609379178766336/379qec7E_normal.jpg</t>
  </si>
  <si>
    <t>http://pbs.twimg.com/profile_images/1126473991479275520/VSqfJ8m-_normal.png</t>
  </si>
  <si>
    <t>http://pbs.twimg.com/profile_images/756037643914375168/rEM8Q2M5_normal.jpg</t>
  </si>
  <si>
    <t>http://pbs.twimg.com/profile_images/928699517398069253/Kl1eYLJX_normal.jpg</t>
  </si>
  <si>
    <t>http://pbs.twimg.com/profile_images/1145718847779086342/-HLVAdF8_normal.png</t>
  </si>
  <si>
    <t>http://pbs.twimg.com/profile_images/486525441352556544/elenvSuh_normal.png</t>
  </si>
  <si>
    <t>http://pbs.twimg.com/profile_images/1067814512252702720/5bEbzz7D_normal.jpg</t>
  </si>
  <si>
    <t>http://pbs.twimg.com/profile_images/1056926673634033664/ReXxTWkO_normal.jpg</t>
  </si>
  <si>
    <t>http://pbs.twimg.com/profile_images/1145800649440997377/oVjNm_4i_normal.png</t>
  </si>
  <si>
    <t>http://pbs.twimg.com/profile_images/1151553354377469952/b9bSaSr5_normal.jpg</t>
  </si>
  <si>
    <t>http://pbs.twimg.com/profile_images/1156613448786051072/HKvMY-w8_normal.jpg</t>
  </si>
  <si>
    <t>http://pbs.twimg.com/profile_images/693069966870867973/q_FLGgFj_normal.jpg</t>
  </si>
  <si>
    <t>http://pbs.twimg.com/profile_images/223804199/Picture_5_normal.png</t>
  </si>
  <si>
    <t>http://pbs.twimg.com/profile_images/1068350878531366913/w1OUKtvF_normal.jpg</t>
  </si>
  <si>
    <t>http://pbs.twimg.com/profile_images/971415515754266624/zCX0q9d5_normal.jpg</t>
  </si>
  <si>
    <t>http://pbs.twimg.com/profile_images/988262236299788288/8RSTZPjZ_normal.jpg</t>
  </si>
  <si>
    <t>http://pbs.twimg.com/profile_images/682574288231247873/hBajHFML_normal.png</t>
  </si>
  <si>
    <t>http://pbs.twimg.com/profile_images/1146130579831660545/M-jRXvzB_normal.png</t>
  </si>
  <si>
    <t>http://pbs.twimg.com/profile_images/892196500108845057/HGpu435W_normal.jpg</t>
  </si>
  <si>
    <t>http://pbs.twimg.com/profile_images/1144147945786433537/7f1s_Vf6_normal.png</t>
  </si>
  <si>
    <t>http://pbs.twimg.com/profile_images/1111729635610382336/_65QFl7B_normal.png</t>
  </si>
  <si>
    <t>http://pbs.twimg.com/profile_images/378800000635764436/4d6e050bd668913fd01c2c9a5e0d3a11_normal.jpeg</t>
  </si>
  <si>
    <t>http://pbs.twimg.com/profile_images/1038991957840646146/-IimS6Ds_normal.jpg</t>
  </si>
  <si>
    <t>http://pbs.twimg.com/profile_images/1075849698869694465/VXK4ko1x_normal.jpg</t>
  </si>
  <si>
    <t>http://pbs.twimg.com/profile_images/798472848704700416/eIZ_BDwn_normal.jpg</t>
  </si>
  <si>
    <t>http://pbs.twimg.com/profile_images/956501673467371520/CRxu0xF0_normal.jpg</t>
  </si>
  <si>
    <t>http://pbs.twimg.com/profile_images/70253017/OHUGLogo-with-copyright_normal.jpg</t>
  </si>
  <si>
    <t>http://pbs.twimg.com/profile_images/1019548967384821760/Plx0d0Q-_normal.jpg</t>
  </si>
  <si>
    <t>http://pbs.twimg.com/profile_images/1052945282713964544/dFBZIP4Z_normal.jpg</t>
  </si>
  <si>
    <t>http://pbs.twimg.com/profile_images/1160255478/jongoesoff_normal.jpg</t>
  </si>
  <si>
    <t>http://pbs.twimg.com/profile_images/877557734966734850/csHhCNMB_normal.jpg</t>
  </si>
  <si>
    <t>http://pbs.twimg.com/profile_images/3299240669/976868708d0a27457a5ec0caa49f0627_normal.jpeg</t>
  </si>
  <si>
    <t>http://pbs.twimg.com/profile_images/1085289997308215296/LfQTQiab_normal.jpg</t>
  </si>
  <si>
    <t>http://pbs.twimg.com/profile_images/1757100682/erick-400x400_normal.jpg</t>
  </si>
  <si>
    <t>http://pbs.twimg.com/profile_images/629694196241182720/foh9c0CF_normal.png</t>
  </si>
  <si>
    <t>http://pbs.twimg.com/profile_images/3694658898/bb6b3db6db5ded2955c0167f14317bda_normal.jpeg</t>
  </si>
  <si>
    <t>http://pbs.twimg.com/profile_images/878017012601061376/phosK2jZ_normal.jpg</t>
  </si>
  <si>
    <t>http://pbs.twimg.com/profile_images/611191508989972480/LjEFVjqL_normal.jpg</t>
  </si>
  <si>
    <t>http://pbs.twimg.com/profile_images/3092008917/f9984db8288f93abb22ff37551990e00_normal.jpeg</t>
  </si>
  <si>
    <t>http://pbs.twimg.com/profile_images/1437527220/datamation-300x300_normal.png</t>
  </si>
  <si>
    <t>http://pbs.twimg.com/profile_images/70515641/minicropped_normal.png</t>
  </si>
  <si>
    <t>http://pbs.twimg.com/profile_images/1065585892008620032/yKyF9tkL_normal.jpg</t>
  </si>
  <si>
    <t>http://pbs.twimg.com/profile_images/2873771106/eb3741d817a32815b499a484fdecbb8c_normal.jpeg</t>
  </si>
  <si>
    <t>http://pbs.twimg.com/profile_images/3472917163/be1a809dc71b702366f101118d934aa5_normal.png</t>
  </si>
  <si>
    <t>http://pbs.twimg.com/profile_images/911320052560838656/_P6x0FVc_normal.jpg</t>
  </si>
  <si>
    <t>http://pbs.twimg.com/profile_images/728622687174709248/sThucmwt_normal.jpg</t>
  </si>
  <si>
    <t>http://pbs.twimg.com/profile_images/540164961964548096/ZNDcxQ3Y_normal.jpeg</t>
  </si>
  <si>
    <t>http://pbs.twimg.com/profile_images/378800000260662704/e7cc978e11d48255ead6491b1af14d2a_normal.jpeg</t>
  </si>
  <si>
    <t>http://pbs.twimg.com/profile_images/436068819870552064/VxocbcvV_normal.png</t>
  </si>
  <si>
    <t>http://pbs.twimg.com/profile_images/1116860652117565440/z2CGCzGM_normal.png</t>
  </si>
  <si>
    <t>http://pbs.twimg.com/profile_images/1110319067280269312/iEqpsbUA_normal.png</t>
  </si>
  <si>
    <t>http://pbs.twimg.com/profile_images/1150888239475122176/b2lWK7c0_normal.png</t>
  </si>
  <si>
    <t>http://pbs.twimg.com/profile_images/1057899591708753921/PSpUS-Hp_normal.jpg</t>
  </si>
  <si>
    <t>http://pbs.twimg.com/profile_images/1103786517686771712/UvG4ZtYW_normal.png</t>
  </si>
  <si>
    <t>http://pbs.twimg.com/profile_images/929066586463338496/xxr1e-Lu_normal.jpg</t>
  </si>
  <si>
    <t>http://pbs.twimg.com/profile_images/1008735259578339328/ffLBiSjO_normal.jpg</t>
  </si>
  <si>
    <t>http://pbs.twimg.com/profile_images/1145763022851452929/MFewHs_2_normal.png</t>
  </si>
  <si>
    <t>http://pbs.twimg.com/profile_images/1129159790717034499/RrFhvtR-_normal.png</t>
  </si>
  <si>
    <t>Open Twitter Page for This Person</t>
  </si>
  <si>
    <t>https://twitter.com/csa_dvillamizar</t>
  </si>
  <si>
    <t>https://twitter.com/appsresearch</t>
  </si>
  <si>
    <t>https://twitter.com/aucernasocial</t>
  </si>
  <si>
    <t>https://twitter.com/abboilandgas</t>
  </si>
  <si>
    <t>https://twitter.com/hexagonab</t>
  </si>
  <si>
    <t>https://twitter.com/dassault3ds</t>
  </si>
  <si>
    <t>https://twitter.com/ibmindustries</t>
  </si>
  <si>
    <t>https://twitter.com/ibm</t>
  </si>
  <si>
    <t>https://twitter.com/aspentech</t>
  </si>
  <si>
    <t>https://twitter.com/msftdynamics365</t>
  </si>
  <si>
    <t>https://twitter.com/sapforoilandgas</t>
  </si>
  <si>
    <t>https://twitter.com/sap</t>
  </si>
  <si>
    <t>https://twitter.com/salesforce</t>
  </si>
  <si>
    <t>https://twitter.com/oracle</t>
  </si>
  <si>
    <t>https://twitter.com/marty_resnick</t>
  </si>
  <si>
    <t>https://twitter.com/mcgoverntheory</t>
  </si>
  <si>
    <t>https://twitter.com/chidambara09</t>
  </si>
  <si>
    <t>https://twitter.com/joesmithsapsf</t>
  </si>
  <si>
    <t>https://twitter.com/lukemarson</t>
  </si>
  <si>
    <t>https://twitter.com/susie_foran</t>
  </si>
  <si>
    <t>https://twitter.com/jerry_foster7</t>
  </si>
  <si>
    <t>https://twitter.com/plexsystems</t>
  </si>
  <si>
    <t>https://twitter.com/dealarchitect</t>
  </si>
  <si>
    <t>https://twitter.com/imstechgroup</t>
  </si>
  <si>
    <t>https://twitter.com/rajupotnuru1</t>
  </si>
  <si>
    <t>https://twitter.com/kirstenallegriw</t>
  </si>
  <si>
    <t>https://twitter.com/chief_connector</t>
  </si>
  <si>
    <t>https://twitter.com/ravenintell</t>
  </si>
  <si>
    <t>https://twitter.com/adam_mansfield_</t>
  </si>
  <si>
    <t>https://twitter.com/rwang0</t>
  </si>
  <si>
    <t>https://twitter.com/wsj</t>
  </si>
  <si>
    <t>https://twitter.com/benioff</t>
  </si>
  <si>
    <t>https://twitter.com/cxotalk</t>
  </si>
  <si>
    <t>https://twitter.com/sapanalytics</t>
  </si>
  <si>
    <t>https://twitter.com/andeavor</t>
  </si>
  <si>
    <t>https://twitter.com/digitaltransf11</t>
  </si>
  <si>
    <t>https://twitter.com/belveyy</t>
  </si>
  <si>
    <t>https://twitter.com/unit4global</t>
  </si>
  <si>
    <t>https://twitter.com/holgermu</t>
  </si>
  <si>
    <t>https://twitter.com/erp_today</t>
  </si>
  <si>
    <t>https://twitter.com/cmosoares</t>
  </si>
  <si>
    <t>https://twitter.com/twitter</t>
  </si>
  <si>
    <t>https://twitter.com/pakasi</t>
  </si>
  <si>
    <t>https://twitter.com/mdalton323</t>
  </si>
  <si>
    <t>https://twitter.com/dahowlett</t>
  </si>
  <si>
    <t>https://twitter.com/autodeploy</t>
  </si>
  <si>
    <t>https://twitter.com/aancos</t>
  </si>
  <si>
    <t>https://twitter.com/sap_jarret</t>
  </si>
  <si>
    <t>https://twitter.com/bonnietinder</t>
  </si>
  <si>
    <t>https://twitter.com/hrdigitalbe</t>
  </si>
  <si>
    <t>https://twitter.com/martinhoyes</t>
  </si>
  <si>
    <t>https://twitter.com/staciagarr</t>
  </si>
  <si>
    <t>https://twitter.com/redthreadre</t>
  </si>
  <si>
    <t>https://twitter.com/myhrfuture</t>
  </si>
  <si>
    <t>https://twitter.com/david_green_uk</t>
  </si>
  <si>
    <t>https://twitter.com/click_iq</t>
  </si>
  <si>
    <t>https://twitter.com/ohugupdates</t>
  </si>
  <si>
    <t>https://twitter.com/ihrim</t>
  </si>
  <si>
    <t>https://twitter.com/michelerdavies</t>
  </si>
  <si>
    <t>https://twitter.com/btinder</t>
  </si>
  <si>
    <t>https://twitter.com/terillium</t>
  </si>
  <si>
    <t>https://twitter.com/louiscolumbus</t>
  </si>
  <si>
    <t>https://twitter.com/jonerp</t>
  </si>
  <si>
    <t>https://twitter.com/alokoak2</t>
  </si>
  <si>
    <t>https://twitter.com/vaicloud</t>
  </si>
  <si>
    <t>https://twitter.com/newsday</t>
  </si>
  <si>
    <t>https://twitter.com/jamieherzlich</t>
  </si>
  <si>
    <t>https://twitter.com/jbitprob</t>
  </si>
  <si>
    <t>https://twitter.com/tectweets</t>
  </si>
  <si>
    <t>https://twitter.com/hilaryjg</t>
  </si>
  <si>
    <t>https://twitter.com/erickbos</t>
  </si>
  <si>
    <t>https://twitter.com/erichsch</t>
  </si>
  <si>
    <t>https://twitter.com/torivojobs</t>
  </si>
  <si>
    <t>https://twitter.com/konradpitala</t>
  </si>
  <si>
    <t>https://twitter.com/imransajidsap</t>
  </si>
  <si>
    <t>https://twitter.com/compecon</t>
  </si>
  <si>
    <t>https://twitter.com/davewrowe</t>
  </si>
  <si>
    <t>https://twitter.com/ccarter1969</t>
  </si>
  <si>
    <t>https://twitter.com/riministreet</t>
  </si>
  <si>
    <t>https://twitter.com/jimodonnelltt</t>
  </si>
  <si>
    <t>https://twitter.com/dee_marketing</t>
  </si>
  <si>
    <t>https://twitter.com/jitgohil</t>
  </si>
  <si>
    <t>https://twitter.com/fscavo</t>
  </si>
  <si>
    <t>https://twitter.com/jamesmaguire</t>
  </si>
  <si>
    <t>https://twitter.com/datamation</t>
  </si>
  <si>
    <t>https://twitter.com/strativa</t>
  </si>
  <si>
    <t>https://twitter.com/sameerpatel</t>
  </si>
  <si>
    <t>https://twitter.com/iamaniku</t>
  </si>
  <si>
    <t>https://twitter.com/dalytics</t>
  </si>
  <si>
    <t>https://twitter.com/charlesrathmann</t>
  </si>
  <si>
    <t>https://twitter.com/cmdatascoop</t>
  </si>
  <si>
    <t>https://twitter.com/insightssuccess</t>
  </si>
  <si>
    <t>https://twitter.com/universitybiz</t>
  </si>
  <si>
    <t>https://twitter.com/vaisoftware</t>
  </si>
  <si>
    <t>https://twitter.com/scbrain</t>
  </si>
  <si>
    <t>https://twitter.com/dcunni</t>
  </si>
  <si>
    <t>https://twitter.com/aadityaraghav</t>
  </si>
  <si>
    <t>https://twitter.com/bersin</t>
  </si>
  <si>
    <t>https://twitter.com/erin_hr</t>
  </si>
  <si>
    <t>https://twitter.com/nick_holley</t>
  </si>
  <si>
    <t>https://twitter.com/daigosweden</t>
  </si>
  <si>
    <t>https://twitter.com/ingentisgmbh</t>
  </si>
  <si>
    <t>https://twitter.com/aladamsen</t>
  </si>
  <si>
    <t>https://twitter.com/apple</t>
  </si>
  <si>
    <t>https://twitter.com/awscloud</t>
  </si>
  <si>
    <t>https://twitter.com/google</t>
  </si>
  <si>
    <t>https://twitter.com/microsoft</t>
  </si>
  <si>
    <t>https://twitter.com/vmware</t>
  </si>
  <si>
    <t>https://twitter.com/southwestair</t>
  </si>
  <si>
    <t>https://twitter.com/united</t>
  </si>
  <si>
    <t>https://twitter.com/joannmoretti</t>
  </si>
  <si>
    <t>https://twitter.com/santchiweb</t>
  </si>
  <si>
    <t>https://twitter.com/dhesselmans</t>
  </si>
  <si>
    <t>https://twitter.com/infullbloomus</t>
  </si>
  <si>
    <t>https://twitter.com/datadictum</t>
  </si>
  <si>
    <t>csa_dvillamizar
This tweet, "#ICYMI How we are
taking Cloud Migration to new heights
with our new ‘Stratospheric’ service:
https://t.co/yvudyBzQTf #Unit4
#Cloud #Azure #ERP #clouderp #cloudmigration
#ensw #digitaltransformation" hasn't
been tweeted more than 0 times.</t>
  </si>
  <si>
    <t>appsresearch
Top 10 Oil, Gas and Chemicals #ISVs
and Market Forecast 2017-2022 #EnSw
#1 @Sap @SAPforOilandGas #2 @MSFTDynamics365
#3 @AspenTech #4 @IBM @IBMindustries
#5 @Oracle #6 @Dassault3DS #7 @HexagonAB
#8 @Salesforce #9 @ABBoilandgas
#10 @AucernaSocial https://t.co/mJn7xLIrGZ</t>
  </si>
  <si>
    <t xml:space="preserve">aucernasocial
</t>
  </si>
  <si>
    <t xml:space="preserve">abboilandgas
</t>
  </si>
  <si>
    <t xml:space="preserve">hexagonab
</t>
  </si>
  <si>
    <t xml:space="preserve">dassault3ds
</t>
  </si>
  <si>
    <t xml:space="preserve">ibmindustries
</t>
  </si>
  <si>
    <t xml:space="preserve">ibm
</t>
  </si>
  <si>
    <t xml:space="preserve">aspentech
</t>
  </si>
  <si>
    <t xml:space="preserve">msftdynamics365
</t>
  </si>
  <si>
    <t xml:space="preserve">sapforoilandgas
</t>
  </si>
  <si>
    <t xml:space="preserve">sap
</t>
  </si>
  <si>
    <t xml:space="preserve">salesforce
</t>
  </si>
  <si>
    <t xml:space="preserve">oracle
</t>
  </si>
  <si>
    <t>marty_resnick
Three habits that can have a huge
impact on your #professional success...
#FutureOfWork #ensw #entarch #leadership
#GartnerEA https://t.co/QQ8ESLDMLE</t>
  </si>
  <si>
    <t>mcgoverntheory
Gartner IT Symposium/Xpo is the
world’s most important gathering
of CIOs and IT Executives. If you
will be attending #GartnerSYM in
#Orlando or #GOA, let's meet up
in person... #CIO #EntArch #ENSW
#GartnerEA #Cloud #BigData #OWASP
https://t.co/CZ8aZdQ0lq</t>
  </si>
  <si>
    <t>chidambara09
Gartner IT Symposium/Xpo is the
world’s most important gathering
of CIOs and IT Executives. If you
will be attending #GartnerSYM in
#Orlando or #GOA, let's meet up
in person... #CIO #EntArch #ENSW
#GartnerEA #Cloud #BigData #OWASP
https://t.co/CZ8aZdQ0lq</t>
  </si>
  <si>
    <t>joesmithsapsf
How does #SAP #SuccessFactors Onboarding
support crossboarding? https://t.co/4AwZiXsteV
&amp;gt;another piece from me on this
topic. #HRTech #HR #HCM #EnSw</t>
  </si>
  <si>
    <t>lukemarson
#SAP third-party support saves
money but may stifle innovation
https://t.co/RHmQ0Cv5xH by @jimodonnelltt
ft @riministreet CEO, @ccarter1969,
&amp;amp; @dealarchitect &amp;gt;interesting
perspectives, but it depends on
how much innovation you get from
SAP. #EnSw</t>
  </si>
  <si>
    <t>susie_foran
Industry analyst @dealarchitect
sits down w/ @PlexSystems CTO @jerry_foster7
to discuss how he leverages Machine
Learning to solve real-world challenges
https://t.co/by63y3k7H8 #EnSw #innovation
#MachineLearning #saas</t>
  </si>
  <si>
    <t xml:space="preserve">jerry_foster7
</t>
  </si>
  <si>
    <t>plexsystems
Plex #machinelearning project -
something every software vendor/systems
integrator could emulate, says
@dealarchitect https://t.co/NjVF1De6kB
#ensw #mfg</t>
  </si>
  <si>
    <t xml:space="preserve">dealarchitect
</t>
  </si>
  <si>
    <t>imstechgroup
66% of IT professionals say security
is their greatest concern in adopting
a #cloud computing strategy #EnSW
https://t.co/MN53mIScaZ</t>
  </si>
  <si>
    <t>rajupotnuru1
Create a Work Culture that Allows
Us to Bring Who We Are to Work
https://t.co/E5knoiFcHI &amp;gt;a nice
story by #SAP #SuccessFactors CMO
@kirstenallegriw. #HR #HCM #HRTech
#EnSw</t>
  </si>
  <si>
    <t xml:space="preserve">kirstenallegriw
</t>
  </si>
  <si>
    <t>chief_connector
Your #HCM implementation was an
important milestone for your company.
How did it compare to your peers?
Take 5 minutes to review your project
and we'll tell you how it stacked
up. https://t.co/hNM0DpePWk #ENSW
#oraclehcm #sapsucessfactors #workday
#ultimatesoftware #ServiceNow https://t.co/I09q35g8zH</t>
  </si>
  <si>
    <t>ravenintell
These folk are doing a fantastic
job in a very difficult space.
#HCM #EnSW https://t.co/4r3mOI4aBv</t>
  </si>
  <si>
    <t>adam_mansfield_
MyPOV: @benioff @salesforce are
taking market share. #ensw The
business-software provider’s shares
surged in after-hours trading https://t.co/1WsX29AQJY
via @WSJ</t>
  </si>
  <si>
    <t>rwang0
@JoannMoretti @united @SouthwestAir
MyPOV: ah yes. That vendor insists
their logo does not look like a
mint green toilet seat. #ensw</t>
  </si>
  <si>
    <t xml:space="preserve">wsj
</t>
  </si>
  <si>
    <t xml:space="preserve">benioff
</t>
  </si>
  <si>
    <t>cxotalk
It's important that the system
reflect business end-to-end - from
entering a contract into the system
through cash being collected from
the retail stations. https://t.co/FMZoLoDzY5
-- Tim Harris, CIO @Andeavor #CXOTalk
#ERP #ENSW @SAPAnalytics https://t.co/wOjRENm2Of</t>
  </si>
  <si>
    <t xml:space="preserve">sapanalytics
</t>
  </si>
  <si>
    <t xml:space="preserve">andeavor
</t>
  </si>
  <si>
    <t>digitaltransf11
It's important that the system
reflect business end-to-end - from
entering a contract into the system
through cash being collected from
the retail stations. https://t.co/FMZoLoDzY5
-- Tim Harris, CIO @Andeavor #CXOTalk
#ERP #ENSW @SAPAnalytics https://t.co/wOjRENm2Of</t>
  </si>
  <si>
    <t>belveyy
The latest @erp_today includes
a great article from @holgermu.
He writes that we are "the only
major vendor using microservices
&amp;amp; cloud extensions." Read it
here &amp;gt;&amp;gt;&amp;gt; https://t.co/wa8Yww6XMc #cloud
#ERP #microservices #ensw</t>
  </si>
  <si>
    <t>unit4global
Watch the video from our recent
Cloud Migration event, where @Erickbos
talk about the advantages of cloud,
and see why this might be the last
migration you’ll ever make: https://t.co/9SH9gkkjM4
#Unit4 #cloud #clouderp #cloudmigration
#ensw #erp #cloudcomputing #CIO</t>
  </si>
  <si>
    <t>holgermu
[Case Study] How @Oracle #Graal
Supercharged @Twitter’ s Microservices
Platform https://t.co/EOTsmbeorW
&amp;gt;&amp;gt; If you use #Java - a must
read. Free performance in the 1x%
without changing a LOC. Never seen
something like this in 30+ years
#EnSW #AppDev #NextGenApps https://t.co/oPwAx5F5qZ</t>
  </si>
  <si>
    <t xml:space="preserve">erp_today
</t>
  </si>
  <si>
    <t>cmosoares
[Case Study] How @Oracle #Graal
Supercharged @Twitter’ s Microservices
Platform https://t.co/EOTsmbeorW
&amp;gt;&amp;gt; If you use #Java - a must
read. Free performance in the 1x%
without changing a LOC. Never seen
something like this in 30+ years
#EnSW #AppDev #NextGenApps https://t.co/oPwAx5F5qZ</t>
  </si>
  <si>
    <t xml:space="preserve">twitter
</t>
  </si>
  <si>
    <t>pakasi
[Case Study] How @Oracle #Graal
Supercharged @Twitter’ s Microservices
Platform https://t.co/EOTsmbeorW
&amp;gt;&amp;gt; If you use #Java - a must
read. Free performance in the 1x%
without changing a LOC. Never seen
something like this in 30+ years
#EnSW #AppDev #NextGenApps https://t.co/oPwAx5F5qZ</t>
  </si>
  <si>
    <t>mdalton323
Read How Akorn Pharmaceutical Automated
Their Change Management using @AutoDeploy
#EnSw #cicd #RPA #Oracle https://t.co/DjwaSzMzvR</t>
  </si>
  <si>
    <t>dahowlett
These folk are doing a fantastic
job in a very difficult space.
#HCM #EnSW https://t.co/4r3mOI4aBv</t>
  </si>
  <si>
    <t>autodeploy
Read How Akorn Pharmaceutical Automated
Their Change Management using @AutoDeploy
#EnSw #cicd #RPA #Oracle https://t.co/DjwaSzMzvR</t>
  </si>
  <si>
    <t>aancos
RT @SAP_Jarret: #Rimini Street
turns screw on #SAP with AMS https://t.co/wpFsE2yv43
#EnSw</t>
  </si>
  <si>
    <t>sap_jarret
Logistics company sues #Oracle
alleging crash-prone, cumbersome
software https://t.co/ngNycziZcd
#EnSw</t>
  </si>
  <si>
    <t>bonnietinder
These folk are doing a fantastic
job in a very difficult space.
#HCM #EnSW https://t.co/4r3mOI4aBv</t>
  </si>
  <si>
    <t>hrdigitalbe
@ravenintell @btinder @MicheleRDavies
@IHRIM @OHUGUpdates #hrtech &amp;amp;
#ensw implementers. Compare yourself
to your deployment peers with @ravenintell.
Participate here (5 mins), https://t.co/V3zlpjDjFn
https://t.co/aP1IWoXI4K #oow19
#HRTechConf #unleash19 #df19 #ERPCloud
#servicenow #hcmcloud #atd2019
#oraclembx #shrm19 #c19tx #CSODConf19</t>
  </si>
  <si>
    <t>martinhoyes
@ravenintell @btinder @MicheleRDavies
@IHRIM @OHUGUpdates #ensw &amp;amp;
#hrtech implementers. @ravenintell
captures real world experiences
from your peers. Submit here (5
mins), https://t.co/ttcrE8XlvD
https://t.co/t5Z3qIIRA7 #oow19
#HRTechConf #unleash19 #df19 #ERPCloud
#servicenow #hcmcloud #oraclembx
#shrm19 #c19tx #oraclehcm #hrtrends</t>
  </si>
  <si>
    <t xml:space="preserve">staciagarr
</t>
  </si>
  <si>
    <t xml:space="preserve">redthreadre
</t>
  </si>
  <si>
    <t xml:space="preserve">myhrfuture
</t>
  </si>
  <si>
    <t xml:space="preserve">david_green_uk
</t>
  </si>
  <si>
    <t xml:space="preserve">click_iq
</t>
  </si>
  <si>
    <t xml:space="preserve">ohugupdates
</t>
  </si>
  <si>
    <t xml:space="preserve">ihrim
</t>
  </si>
  <si>
    <t xml:space="preserve">michelerdavies
</t>
  </si>
  <si>
    <t>btinder
@ravenintell @btinder @MicheleRDavies
@IHRIM @OHUGUpdates #hrtech &amp;amp;
#ensw implementers. Compare yourself
to your deployment peers with @ravenintell.
Participate here (5 mins), https://t.co/V3zlpjDjFn
https://t.co/aP1IWoXI4K #oow19
#HRTechConf #unleash19 #df19 #ERPCloud
#servicenow #hcmcloud #atd2019
#oraclembx #shrm19 #c19tx #CSODConf19</t>
  </si>
  <si>
    <t>terillium
Curious how to leverage technology
for business process improvement
in the era of Industry 4.0? Thrive
today and into the future and gain
access to all of our #OnDemand
content: https://t.co/1DOzOQtjB3
#industry4 #technology #EnSW #Industry40</t>
  </si>
  <si>
    <t>louiscolumbus
Enterprise hits and misses - messaging
tools get slapped with the Band-Aid
moniker, VMware picks up a Pivotal
acquisition https://t.co/gMecgft2am
&amp;lt;- @jonerp is a wise #EnSW #sensei
and his latest post is a fun read.
Your strike-thru game is strong
today #sensei; I will read&amp;amp;study</t>
  </si>
  <si>
    <t xml:space="preserve">jonerp
</t>
  </si>
  <si>
    <t>alokoak2
@ravenintell @btinder @MicheleRDavies
@IHRIM @OHUGUpdates #hrtech &amp;amp;
#ensw implementers. Compare yourself
to your deployment peers with @ravenintell.
Participate here (5 mins), https://t.co/V3zlpjDjFn
https://t.co/aP1IWoXI4K #oow19
#HRTechConf #unleash19 #df19 #ERPCloud
#servicenow #hcmcloud #atd2019
#oraclembx #shrm19 #c19tx #CSODConf19</t>
  </si>
  <si>
    <t>vaicloud
VAI and customer AVA Companies
talk #Cloud #ERP with @JamieHerzlich
via @Newsday and share impressive
stats. Check out the news here:
https://t.co/JRsGertAhO #IT #EnSW</t>
  </si>
  <si>
    <t xml:space="preserve">newsday
</t>
  </si>
  <si>
    <t xml:space="preserve">jamieherzlich
</t>
  </si>
  <si>
    <t>jbitprob
Find out how you can get the most
out of your #HR department with
an #ERP system. https://t.co/sY8x2si14a
#AskTEC #ensw #HCM https://t.co/TJtL8h3ALX</t>
  </si>
  <si>
    <t>tectweets
Find out how you can get the most
out of your #HR department with
an #ERP system. https://t.co/sY8x2si14a
#AskTEC #ensw #HCM https://t.co/TJtL8h3ALX</t>
  </si>
  <si>
    <t>hilaryjg
Watch @Erickbos talk about our
new Cloud Migration offering: “It’s
a powerful way to transform your
workplace people experience, and
the process is much easier than
you think.” #ensw #clouderp #cloudmigration
https://t.co/RclDuUvk4t</t>
  </si>
  <si>
    <t xml:space="preserve">erickbos
</t>
  </si>
  <si>
    <t>erichsch
@dahowlett Adoption is not just
a technical challenge, there is
a major change in Enterprise IT
#ensw underway. Who will invest
in 2025 for on premise in 2030?
Who went live with ERP in the 90ties
and will not be retired or employed
by 2025/30? IT demographics seems
to be overlooked.</t>
  </si>
  <si>
    <t>torivojobs
Hey cloud people, we want you!
Meteorologists welcome as long
as you excel in .NET/C# https://t.co/hScXfNteEt
#career #cloud #erp #ensw #tech
#jobs #hiring #unit4 https://t.co/EpBm55DPIX</t>
  </si>
  <si>
    <t>konradpitala
Hey cloud people, we want you!
Meteorologists welcome as long
as you excel in .NET/C# https://t.co/hScXfNteEt
#career #cloud #erp #ensw #tech
#jobs #hiring #unit4 https://t.co/EpBm55DPIX</t>
  </si>
  <si>
    <t>imransajidsap
#SuccessConnect 2019: My #HR Experience
https://t.co/Q0jdgX6QOD &amp;gt;VG
by @ImranSajidSAP &amp;amp; congrats
on your role in track curation.
#SAP #SuccessFactors #HCM #HRTech
#EnSw</t>
  </si>
  <si>
    <t>compecon
HCM Ever Popular, but Satisfaction
Lags: New from Computer Economics
https://t.co/aNnFLD6VAG #ENSW #CIO
https://t.co/5hN7HnewhS</t>
  </si>
  <si>
    <t>davewrowe
#SAP third-party support saves
money but may stifle innovation
https://t.co/RHmQ0Cv5xH by @jimodonnelltt
ft @riministreet CEO, @ccarter1969,
&amp;amp; @dealarchitect &amp;gt;interesting
perspectives, but it depends on
how much innovation you get from
SAP. #EnSw</t>
  </si>
  <si>
    <t xml:space="preserve">ccarter1969
</t>
  </si>
  <si>
    <t xml:space="preserve">riministreet
</t>
  </si>
  <si>
    <t xml:space="preserve">jimodonnelltt
</t>
  </si>
  <si>
    <t>dee_marketing
MyPOV: what's hot for the Fall
2019 #ensw conference season? Here's
Sept August 26-28: SAUG Annual
Summit - Sydney Convention Center
- Sydney, Australia (Ray Keynote)
Sept 3-5: Freshworks Refresh -
#Refresh19 - Las Vegas, NV Sept
5: TechCrunch Enterprise…https://t.co/nZJR2m09nn</t>
  </si>
  <si>
    <t>jitgohil
Hey cloud people, we want you!
Meteorologists welcome as long
as you excel in .NET/C# https://t.co/hScXfNteEt
#career #cloud #erp #ensw #tech
#jobs #hiring #unit4 https://t.co/EpBm55DPIX</t>
  </si>
  <si>
    <t>fscavo
The Use and Misuse of PaaS: My
latest post at @Strativa. Based
on my interview with @JamesMaguire
@Datamation. #Ensw #cloud #paaS
https://t.co/dje8FN25BK</t>
  </si>
  <si>
    <t xml:space="preserve">jamesmaguire
</t>
  </si>
  <si>
    <t xml:space="preserve">datamation
</t>
  </si>
  <si>
    <t xml:space="preserve">strativa
</t>
  </si>
  <si>
    <t>sameerpatel
The Use and Misuse of PaaS: My
latest post at @Strativa. Based
on my interview with @JamesMaguire
@Datamation. #Ensw #cloud #paaS
https://t.co/dje8FN25BK</t>
  </si>
  <si>
    <t>iamaniku
It’s this kind of #SAP behaviour
that gives the whole #EnSw industry
a bad name - shows that the #empathy
positioning is deep BS #indirectlicensing
https://t.co/8SQfnb6HOS</t>
  </si>
  <si>
    <t>dalytics
It’s this kind of #SAP behaviour
that gives the whole #EnSw industry
a bad name - shows that the #empathy
positioning is deep BS #indirectlicensing
https://t.co/8SQfnb6HOS</t>
  </si>
  <si>
    <t>charlesrathmann
If you want to know why IFS is
growing so fast, well, one reason
is stuff like this. #SAP #ENSW
#customersatisfaction https://t.co/6CpPxV5mwK</t>
  </si>
  <si>
    <t>cmdatascoop
How enterprise technology and a
shifting culture promote information
sharing across campus | University
Business Magazine https://t.co/Z7qzv0xnCP
via @universitybiz #university
#college #highered #edtech #education
#ensw #erp #clouderp #studentsuccess</t>
  </si>
  <si>
    <t xml:space="preserve">insightssuccess
</t>
  </si>
  <si>
    <t xml:space="preserve">universitybiz
</t>
  </si>
  <si>
    <t>vaisoftware
Check out our #ERP software news,
via @SCBrain https://t.co/qpTIsMBsXj
#erpsoftware #ensw</t>
  </si>
  <si>
    <t xml:space="preserve">scbrain
</t>
  </si>
  <si>
    <t>dcunni
The Critical Elements of a Good
Supplier-Partner Relationship https://t.co/1fVQfEZrYG
#ControltheChaos #ensw</t>
  </si>
  <si>
    <t>aadityaraghav
The Critical Elements of a Good
Supplier-Partner Relationship https://t.co/1fVQfEZrYG
#ControltheChaos #ensw</t>
  </si>
  <si>
    <t xml:space="preserve">bersin
</t>
  </si>
  <si>
    <t xml:space="preserve">erin_hr
</t>
  </si>
  <si>
    <t xml:space="preserve">nick_holley
</t>
  </si>
  <si>
    <t xml:space="preserve">daigosweden
</t>
  </si>
  <si>
    <t xml:space="preserve">ingentisgmbh
</t>
  </si>
  <si>
    <t xml:space="preserve">aladamsen
</t>
  </si>
  <si>
    <t xml:space="preserve">apple
</t>
  </si>
  <si>
    <t xml:space="preserve">awscloud
</t>
  </si>
  <si>
    <t xml:space="preserve">google
</t>
  </si>
  <si>
    <t xml:space="preserve">microsoft
</t>
  </si>
  <si>
    <t xml:space="preserve">vmware
</t>
  </si>
  <si>
    <t xml:space="preserve">southwestair
</t>
  </si>
  <si>
    <t xml:space="preserve">united
</t>
  </si>
  <si>
    <t xml:space="preserve">joannmoretti
</t>
  </si>
  <si>
    <t>santchiweb
Can AI quench our appetite for
automation? https://t.co/QmVQulF4v1
#Unit4 #APAC #ANZ #finance #fintech
#AI #innovation #CIO #CFO #NQL
#ERP #ENSW</t>
  </si>
  <si>
    <t>dhesselmans
Can AI quench our appetite for
automation? https://t.co/QmVQulF4v1
#Unit4 #APAC #ANZ #finance #fintech
#AI #innovation #CIO #CFO #NQL
#ERP #ENSW</t>
  </si>
  <si>
    <t>infullbloomus
Logistics company sues #Oracle
alleging crash-prone, cumbersome
software https://t.co/ngNycziZcd
#EnSw</t>
  </si>
  <si>
    <t>datadictum
Logistics company sues #Oracle
alleging crash-prone, cumbersome
software https://t.co/ngNycziZcd
#EnSw</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</si>
  <si>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</si>
  <si>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</si>
  <si>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</si>
  <si>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</si>
  <si>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</si>
  <si>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</si>
  <si>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</si>
  <si>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</si>
  <si>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</si>
  <si>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</si>
  <si>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</si>
  <si>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</si>
  <si>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</si>
  <si>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</si>
  <si>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</si>
  <si>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</si>
  <si>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</si>
  <si>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</si>
  <si>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</si>
  <si>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</si>
  <si>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</si>
  <si>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</si>
  <si>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</si>
  <si>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</si>
  <si>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</si>
  <si>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</si>
  <si>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</si>
  <si>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</si>
  <si>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</si>
  <si>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</si>
  <si>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</si>
  <si>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</si>
  <si>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</si>
  <si>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</si>
  <si>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</si>
  <si>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</si>
  <si>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</si>
  <si>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</si>
  <si>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</si>
  <si>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</si>
  <si>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</si>
  <si>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</si>
  <si>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</si>
  <si>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</si>
  <si>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</si>
  <si>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</si>
  <si>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</si>
  <si>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</si>
  <si>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</si>
  <si>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</si>
  <si>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</si>
  <si>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</si>
  <si>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</si>
  <si>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</si>
  <si>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</si>
  <si>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</si>
  <si>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</si>
  <si>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</si>
  <si>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</si>
  <si>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</si>
  <si>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</si>
  <si>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</si>
  <si>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</si>
  <si>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</si>
  <si>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</si>
  <si>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</si>
  <si>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</si>
  <si>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</si>
  <si>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</si>
  <si>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</si>
  <si>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http://ravenintel.com/review</t>
  </si>
  <si>
    <t>https://www.surveymonkey.com/r/CQGYBNZ</t>
  </si>
  <si>
    <t>Entire Graph Count</t>
  </si>
  <si>
    <t>Top URLs in Tweet in G1</t>
  </si>
  <si>
    <t>https://twitter.com/StaciaGarr/status/1163478397114175488</t>
  </si>
  <si>
    <t>https://twitter.com/redthreadre/status/1158421853326708737</t>
  </si>
  <si>
    <t>https://twitter.com/redthreadre/status/1163479450559897602</t>
  </si>
  <si>
    <t>https://www.linkedin.com/pulse/how-automation-ai-analytics-changing-recruiting-david-green/</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</si>
  <si>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</si>
  <si>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</si>
  <si>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</si>
  <si>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</si>
  <si>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</si>
  <si>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</si>
  <si>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</si>
  <si>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</si>
  <si>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</si>
  <si>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</si>
  <si>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</si>
  <si>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</si>
  <si>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</si>
  <si>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</si>
  <si>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</si>
  <si>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</si>
  <si>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</si>
  <si>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</si>
  <si>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</si>
  <si>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</si>
  <si>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http://ravenintel.com/review https://www.surveymonkey.com/r/CQGYBNZ https://twitter.com/SAP_Jarret/status/1166012742391742467 https://redthreadresearch.com/2019/07/22/di-tech-infographic/ https://twitter.com/david_green_uk/status/1145221698905657344 https://twitter.com/StaciaGarr/status/1163478397114175488 https://twitter.com/redthreadre/status/1148626289840009223 https://twitter.com/redthreadre/status/1158421853326708737 https://twitter.com/redthreadre/status/1163479450559897602 https://www.linkedin.com/pulse/how-automation-ai-analytics-changing-recruiting-david-green/</t>
  </si>
  <si>
    <t>https://www.youtube.com/watch?v=SGCHb9_-V6s https://dealarchitect.typepad.com/deal_architect/2019/08/plex-ml-project-something-every-software-vendorsystems-integrator-could-emulate.html https://searchsap.techtarget.com/feature/SAP-third-party-support-saves-money-but-may-stifle-innovation https://searchsap.techtarget.com/answer/How-does-SAP-SuccessFactors-Onboarding-support-crossboarding https://www.linkedin.com/pulse/successconnect-2019-my-hr-experience-imran-sajid</t>
  </si>
  <si>
    <t>https://okt.to/FdBPNn https://www.constellationr.com/research/how-oracle-graal-supercharged-twitter-s-microservices-platform https://okt.to/eP80q6 https://okt.to/NQsz8F https://okt.to/HgziKP https://okt.to/gB4jKs https://okt.to/xi7pRr https://okt.to/7I5NBG https://okt.to/yWO152 https://okt.to/nTwUQS</t>
  </si>
  <si>
    <t>https://www.linkedin.com/slink?code=gmE6Y_4 https://www.wsj.com/articles/salesforce-increases-full-year-revenue-forecast-11566507317?shareToken=st75cce9d6b69e40e99bffa88395f31098</t>
  </si>
  <si>
    <t>https://www.computerworld.com.au/article/665863/logistics-company-sues-oracle-alleging-crash-prone-cumbersome-software/ https://twitter.com/SAP_Jarret/status/1166012742391742467 https://searchsap.techtarget.com/answer/How-does-SAP-SuccessFactors-Onboarding-support-crossboarding https://searchstorage.techtarget.com/news/252468919/Latest-Oracle-layoffs-gut-flash-storage-division https://thriveglobal.com/stories/sap-kirsten-allegri-williams-beating-cancer-returning-work/ https://diginomica.com/salesforces-shift-international-global-supports-strong-second-quarter https://www.computerweekly.com/news/252469319/Oracle-to-launch-fresh-court-appeal-against-US-Department-of-Defenses-10bn-JEDI-cloud-contract https://www.enterprisetimes.co.uk/2019/08/27/infor-wins-major-eam-contract-in-new-zealand-from-under-sap-bumper/ https://searchsap.techtarget.com/feature/SAP-third-party-support-saves-money-but-may-stifle-innovation https://breakingdefense.com/2019/08/oracles-hail-mary-appeal-against-jedi/</t>
  </si>
  <si>
    <t>https://www.newsday.com/business/smalll-business-data-cloud-1.35311028 https://www3.technologyevaluation.com/research/article/how-erp-systems-help-hr-departments.html?TecReferer=TECSocialMedia_twitter_08272019&amp;utm_content=99586678&amp;utm_medium=social&amp;utm_source=twitter&amp;hss_channel=tw-75091923 https://www.supplychainbrain.com/articles/30144-vai-announces-enhanced-version-of-their-s2k-enterprise-erp-solution https://www3.technologyevaluation.com/products-and-services/client/miller-weldmaster-corporation.html?utm_content=99207795&amp;utm_medium=social&amp;utm_source=twitter&amp;hss_channel=tw-75091923</t>
  </si>
  <si>
    <t>https://www.linkedin.com/pulse/what-really-go-to-market-sameer-patel https://www.computereconomics.com/article.cfm?id=2726 https://www.datamation.com/applications/how-to-buy-the-best-enterprise-software-expert-advice.html</t>
  </si>
  <si>
    <t>https://okt.to/HgziKP https://www.forbes.com/sites/louiscolumbus/2018/01/07/83-of-enterprise-workloads-will-be-in-the-cloud-by-2020/ https://terillium.com/on-demand/?utm_content=99382027&amp;utm_medium=social&amp;utm_source=twitter&amp;hss_channel=tw-42936649 https://terillium.com/on-demand/?utm_content=99296617&amp;utm_medium=social&amp;utm_source=twitter&amp;hss_channel=tw-42936649 https://www.computereconomics.com/article.cfm?id=2726 https://www.linkedin.com/slink?code=ej4GB4W</t>
  </si>
  <si>
    <t>https://www.gartner.com/en/information-technology/role/cio-it-executives/cio-conferences?source=BLD-200123&amp;utm_medium=social&amp;utm_source=bambu&amp;utm_campaign=SM_GB_YOY_GTR_SOC_BU1_SM-BA-EVT https://blogs.gartner.com/careers/2019/02/08/three-small-habits-that-can-have-a-huge-impact-on-your-career/?source=BLD-200123&amp;utm_medium=social&amp;utm_source=bambu&amp;utm_campaign=SM_GB_YOY_GTR_SOC_BU1_SM-BA-HR-GBN</t>
  </si>
  <si>
    <t>Top Domains in Tweet in Entire Graph</t>
  </si>
  <si>
    <t>surveymonkey.com</t>
  </si>
  <si>
    <t>Top Domains in Tweet in G1</t>
  </si>
  <si>
    <t>site-ym.com</t>
  </si>
  <si>
    <t>ravenpeerreview.com</t>
  </si>
  <si>
    <t>qualtrics.com</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</si>
  <si>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</si>
  <si>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</si>
  <si>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</si>
  <si>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</si>
  <si>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</si>
  <si>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</si>
  <si>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</si>
  <si>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</si>
  <si>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</si>
  <si>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</si>
  <si>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ravenintel.com surveymonkey.com redthreadresearch.com linkedin.com site-ym.com ravenpeerreview.com qualtrics.com</t>
  </si>
  <si>
    <t>techtarget.com youtube.com typepad.com linkedin.com</t>
  </si>
  <si>
    <t>okt.to constellationr.com linkedin.com</t>
  </si>
  <si>
    <t>linkedin.com wsj.com</t>
  </si>
  <si>
    <t>twitter.com com.au techtarget.com co.uk thriveglobal.com diginomica.com computerweekly.com breakingdefense.com autodeploy.net</t>
  </si>
  <si>
    <t>technologyevaluation.com newsday.com supplychainbrain.com</t>
  </si>
  <si>
    <t>linkedin.com computereconomics.com datamation.com</t>
  </si>
  <si>
    <t>terillium.com okt.to forbes.com computereconomics.com linkedin.com</t>
  </si>
  <si>
    <t>Top Hashtags in Tweet in Entire Graph</t>
  </si>
  <si>
    <t>erp</t>
  </si>
  <si>
    <t>cloud</t>
  </si>
  <si>
    <t>unleash19</t>
  </si>
  <si>
    <t>hrtechconf</t>
  </si>
  <si>
    <t>df19</t>
  </si>
  <si>
    <t>Top Hashtags in Tweet in G1</t>
  </si>
  <si>
    <t>oow19</t>
  </si>
  <si>
    <t>pafow</t>
  </si>
  <si>
    <t>hcmcloud</t>
  </si>
  <si>
    <t>Top Hashtags in Tweet in G2</t>
  </si>
  <si>
    <t>successfactors</t>
  </si>
  <si>
    <t>hr</t>
  </si>
  <si>
    <t>machinelearning</t>
  </si>
  <si>
    <t>successconnect</t>
  </si>
  <si>
    <t>mfg</t>
  </si>
  <si>
    <t>hranalytics</t>
  </si>
  <si>
    <t>Top Hashtags in Tweet in G3</t>
  </si>
  <si>
    <t>unit4</t>
  </si>
  <si>
    <t>clouderp</t>
  </si>
  <si>
    <t>apac</t>
  </si>
  <si>
    <t>cio</t>
  </si>
  <si>
    <t>anz</t>
  </si>
  <si>
    <t>finance</t>
  </si>
  <si>
    <t>fintech</t>
  </si>
  <si>
    <t>Top Hashtags in Tweet in G4</t>
  </si>
  <si>
    <t>refresh19</t>
  </si>
  <si>
    <t>seatac</t>
  </si>
  <si>
    <t>cdo</t>
  </si>
  <si>
    <t>cto</t>
  </si>
  <si>
    <t>software</t>
  </si>
  <si>
    <t>Top Hashtags in Tweet in G5</t>
  </si>
  <si>
    <t>empathy</t>
  </si>
  <si>
    <t>cicd</t>
  </si>
  <si>
    <t>rpa</t>
  </si>
  <si>
    <t>infor</t>
  </si>
  <si>
    <t>Top Hashtags in Tweet in G6</t>
  </si>
  <si>
    <t>isvs</t>
  </si>
  <si>
    <t>Top Hashtags in Tweet in G7</t>
  </si>
  <si>
    <t>asktec</t>
  </si>
  <si>
    <t>it</t>
  </si>
  <si>
    <t>erpsoftware</t>
  </si>
  <si>
    <t>digitaltransformation</t>
  </si>
  <si>
    <t>Top Hashtags in Tweet in G8</t>
  </si>
  <si>
    <t>saas</t>
  </si>
  <si>
    <t>paas</t>
  </si>
  <si>
    <t>Top Hashtags in Tweet in G9</t>
  </si>
  <si>
    <t>ondemand</t>
  </si>
  <si>
    <t>industry4</t>
  </si>
  <si>
    <t>technology</t>
  </si>
  <si>
    <t>industry40</t>
  </si>
  <si>
    <t>icymi</t>
  </si>
  <si>
    <t>azure</t>
  </si>
  <si>
    <t>Top Hashtags in Tweet in G10</t>
  </si>
  <si>
    <t>Top Hashtags in Tweet</t>
  </si>
  <si>
    <t>ensw hrtech shrm19 unleash19 hrtechconf df19 oow19 peopleanalytics pafow hcmcloud</t>
  </si>
  <si>
    <t>sap ensw successfactors hrtech hr hcm machinelearning successconnect mfg hranalytics</t>
  </si>
  <si>
    <t>ensw erp unit4 clouderp apac cloud cio anz finance fintech</t>
  </si>
  <si>
    <t>ensw refresh19 seatac cio cdo cto software cloud</t>
  </si>
  <si>
    <t>ensw sap oracle empathy hcm cicd rpa successfactors salesforce infor</t>
  </si>
  <si>
    <t>erp ensw cloud asktec it hr hcm erpsoftware digitaltransformation</t>
  </si>
  <si>
    <t>ensw cloud saas paas hcm</t>
  </si>
  <si>
    <t>ensw cloud ondemand industry4 technology industry40 icymi unit4 azure erp</t>
  </si>
  <si>
    <t>entarch ensw gartnerea professional futureofwork leadership gartnersym orlando goa cio</t>
  </si>
  <si>
    <t>sensei ensw</t>
  </si>
  <si>
    <t>Top Words in Tweet in Entire Graph</t>
  </si>
  <si>
    <t>Words in Sentiment List#1: Positive</t>
  </si>
  <si>
    <t>Words in Sentiment List#2: Negative</t>
  </si>
  <si>
    <t>Words in Sentiment List#3: Angry/Violent</t>
  </si>
  <si>
    <t>Non-categorized Words</t>
  </si>
  <si>
    <t>Total Words</t>
  </si>
  <si>
    <t>#ensw</t>
  </si>
  <si>
    <t>#hrtech</t>
  </si>
  <si>
    <t>here</t>
  </si>
  <si>
    <t>#unleash19</t>
  </si>
  <si>
    <t>#hrtechconf</t>
  </si>
  <si>
    <t>Top Words in Tweet in G1</t>
  </si>
  <si>
    <t>#df19</t>
  </si>
  <si>
    <t>#shrm19</t>
  </si>
  <si>
    <t>#oow19</t>
  </si>
  <si>
    <t>#hcmcloud</t>
  </si>
  <si>
    <t>Top Words in Tweet in G2</t>
  </si>
  <si>
    <t>#sap</t>
  </si>
  <si>
    <t>gt</t>
  </si>
  <si>
    <t>#successfactors</t>
  </si>
  <si>
    <t>#hr</t>
  </si>
  <si>
    <t>#hcm</t>
  </si>
  <si>
    <t>work</t>
  </si>
  <si>
    <t>support</t>
  </si>
  <si>
    <t>Top Words in Tweet in G3</t>
  </si>
  <si>
    <t>#erp</t>
  </si>
  <si>
    <t>read</t>
  </si>
  <si>
    <t>#cloud</t>
  </si>
  <si>
    <t>#apac</t>
  </si>
  <si>
    <t>#clouderp</t>
  </si>
  <si>
    <t>#unit4</t>
  </si>
  <si>
    <t>#cio</t>
  </si>
  <si>
    <t>Top Words in Tweet in G4</t>
  </si>
  <si>
    <t>mypov</t>
  </si>
  <si>
    <t>sept</t>
  </si>
  <si>
    <t>sydney</t>
  </si>
  <si>
    <t>5</t>
  </si>
  <si>
    <t>enterprise</t>
  </si>
  <si>
    <t>center</t>
  </si>
  <si>
    <t>hot</t>
  </si>
  <si>
    <t>Top Words in Tweet in G5</t>
  </si>
  <si>
    <t>#oracle</t>
  </si>
  <si>
    <t>s</t>
  </si>
  <si>
    <t>industry</t>
  </si>
  <si>
    <t>kind</t>
  </si>
  <si>
    <t>behaviour</t>
  </si>
  <si>
    <t>gives</t>
  </si>
  <si>
    <t>whole</t>
  </si>
  <si>
    <t>bad</t>
  </si>
  <si>
    <t>Top Words in Tweet in G6</t>
  </si>
  <si>
    <t>Top Words in Tweet in G7</t>
  </si>
  <si>
    <t>out</t>
  </si>
  <si>
    <t>check</t>
  </si>
  <si>
    <t>news</t>
  </si>
  <si>
    <t>vai</t>
  </si>
  <si>
    <t>customer</t>
  </si>
  <si>
    <t>ava</t>
  </si>
  <si>
    <t>Top Words in Tweet in G8</t>
  </si>
  <si>
    <t>new</t>
  </si>
  <si>
    <t>post</t>
  </si>
  <si>
    <t>interview</t>
  </si>
  <si>
    <t>use</t>
  </si>
  <si>
    <t>misuse</t>
  </si>
  <si>
    <t>latest</t>
  </si>
  <si>
    <t>Top Words in Tweet in G9</t>
  </si>
  <si>
    <t>0</t>
  </si>
  <si>
    <t>curious</t>
  </si>
  <si>
    <t>leverage</t>
  </si>
  <si>
    <t>business</t>
  </si>
  <si>
    <t>process</t>
  </si>
  <si>
    <t>improvement</t>
  </si>
  <si>
    <t>Top Words in Tweet in G10</t>
  </si>
  <si>
    <t>system</t>
  </si>
  <si>
    <t>end</t>
  </si>
  <si>
    <t>important</t>
  </si>
  <si>
    <t>reflect</t>
  </si>
  <si>
    <t>entering</t>
  </si>
  <si>
    <t>contract</t>
  </si>
  <si>
    <t>through</t>
  </si>
  <si>
    <t>cash</t>
  </si>
  <si>
    <t>being</t>
  </si>
  <si>
    <t>Top Words in Tweet</t>
  </si>
  <si>
    <t>#ensw #hrtech #unleash19 #hrtechconf #df19 #shrm19 #oow19 here ravenintell #hcmcloud</t>
  </si>
  <si>
    <t>#ensw #hrtech #sap gt #successfactors #hr #hcm work dealarchitect support</t>
  </si>
  <si>
    <t>#ensw #erp gt cloud read #cloud #apac #clouderp #unit4 #cio</t>
  </si>
  <si>
    <t>mypov #ensw sept sydney 5 enterprise center salesforce software hot</t>
  </si>
  <si>
    <t>#ensw #sap #oracle s industry kind behaviour gives whole bad</t>
  </si>
  <si>
    <t>out #erp #ensw check news #cloud here vai customer ava</t>
  </si>
  <si>
    <t>#ensw new post interview jamesmaguire use misuse paas latest strativa</t>
  </si>
  <si>
    <t>#ensw new 0 #cloud curious leverage technology business process improvement</t>
  </si>
  <si>
    <t>system end important reflect business entering contract through cash being</t>
  </si>
  <si>
    <t>hey cloud people want meteorologists welcome long excel net c#</t>
  </si>
  <si>
    <t>#entarch #ensw #gartnerea gartner symposium xpo world s important gathering</t>
  </si>
  <si>
    <t>critical elements good supplier partner relationship #controlthechaos #ensw</t>
  </si>
  <si>
    <t>#sensei read</t>
  </si>
  <si>
    <t>Top Word Pairs in Tweet in Entire Graph</t>
  </si>
  <si>
    <t>#hrtech,#ensw</t>
  </si>
  <si>
    <t>#erp,#ensw</t>
  </si>
  <si>
    <t>#oow19,#df19</t>
  </si>
  <si>
    <t>ihrim,ohugupdates</t>
  </si>
  <si>
    <t>gt,gt</t>
  </si>
  <si>
    <t>#unleash19,#hrtechconf</t>
  </si>
  <si>
    <t>ravenintell,btinder</t>
  </si>
  <si>
    <t>btinder,michelerdavies</t>
  </si>
  <si>
    <t>michelerdavies,ihrim</t>
  </si>
  <si>
    <t>#hrtechconf,#shrm19</t>
  </si>
  <si>
    <t>Top Word Pairs in Tweet in G1</t>
  </si>
  <si>
    <t>#df19,#know19</t>
  </si>
  <si>
    <t>#hrtechconf,#unleash19</t>
  </si>
  <si>
    <t>Top Word Pairs in Tweet in G2</t>
  </si>
  <si>
    <t>#sap,#successfactors</t>
  </si>
  <si>
    <t>#hr,#hcm</t>
  </si>
  <si>
    <t>#hcm,#hrtech</t>
  </si>
  <si>
    <t>create,work</t>
  </si>
  <si>
    <t>work,culture</t>
  </si>
  <si>
    <t>culture,allows</t>
  </si>
  <si>
    <t>allows,bring</t>
  </si>
  <si>
    <t>bring,work</t>
  </si>
  <si>
    <t>work,gt</t>
  </si>
  <si>
    <t>Top Word Pairs in Tweet in G3</t>
  </si>
  <si>
    <t>#unit4,#apac</t>
  </si>
  <si>
    <t>#apac,#anz</t>
  </si>
  <si>
    <t>#anz,#finance</t>
  </si>
  <si>
    <t>#finance,#fintech</t>
  </si>
  <si>
    <t>#fintech,#ai</t>
  </si>
  <si>
    <t>#ai,#innovation</t>
  </si>
  <si>
    <t>#innovation,#cio</t>
  </si>
  <si>
    <t>#cio,#cfo</t>
  </si>
  <si>
    <t>Top Word Pairs in Tweet in G4</t>
  </si>
  <si>
    <t>mypov,hot</t>
  </si>
  <si>
    <t>hot,fall</t>
  </si>
  <si>
    <t>fall,2019</t>
  </si>
  <si>
    <t>2019,#ensw</t>
  </si>
  <si>
    <t>#ensw,conference</t>
  </si>
  <si>
    <t>conference,season</t>
  </si>
  <si>
    <t>season,here's</t>
  </si>
  <si>
    <t>here's,sept</t>
  </si>
  <si>
    <t>sept,august</t>
  </si>
  <si>
    <t>august,26</t>
  </si>
  <si>
    <t>Top Word Pairs in Tweet in G5</t>
  </si>
  <si>
    <t>s,kind</t>
  </si>
  <si>
    <t>kind,#sap</t>
  </si>
  <si>
    <t>#sap,behaviour</t>
  </si>
  <si>
    <t>behaviour,gives</t>
  </si>
  <si>
    <t>gives,whole</t>
  </si>
  <si>
    <t>whole,#ensw</t>
  </si>
  <si>
    <t>#ensw,industry</t>
  </si>
  <si>
    <t>industry,bad</t>
  </si>
  <si>
    <t>bad,name</t>
  </si>
  <si>
    <t>name,shows</t>
  </si>
  <si>
    <t>Top Word Pairs in Tweet in G6</t>
  </si>
  <si>
    <t>Top Word Pairs in Tweet in G7</t>
  </si>
  <si>
    <t>check,out</t>
  </si>
  <si>
    <t>#cloud,#erp</t>
  </si>
  <si>
    <t>vai,customer</t>
  </si>
  <si>
    <t>customer,ava</t>
  </si>
  <si>
    <t>ava,companies</t>
  </si>
  <si>
    <t>companies,talk</t>
  </si>
  <si>
    <t>talk,#cloud</t>
  </si>
  <si>
    <t>#erp,jamieherzlich</t>
  </si>
  <si>
    <t>jamieherzlich,newsday</t>
  </si>
  <si>
    <t>newsday,share</t>
  </si>
  <si>
    <t>Top Word Pairs in Tweet in G8</t>
  </si>
  <si>
    <t>interview,jamesmaguire</t>
  </si>
  <si>
    <t>use,misuse</t>
  </si>
  <si>
    <t>misuse,paas</t>
  </si>
  <si>
    <t>paas,latest</t>
  </si>
  <si>
    <t>latest,post</t>
  </si>
  <si>
    <t>post,strativa</t>
  </si>
  <si>
    <t>strativa,based</t>
  </si>
  <si>
    <t>based,interview</t>
  </si>
  <si>
    <t>jamesmaguire,datamation</t>
  </si>
  <si>
    <t>datamation,#ensw</t>
  </si>
  <si>
    <t>Top Word Pairs in Tweet in G9</t>
  </si>
  <si>
    <t>curious,leverage</t>
  </si>
  <si>
    <t>leverage,technology</t>
  </si>
  <si>
    <t>technology,business</t>
  </si>
  <si>
    <t>business,process</t>
  </si>
  <si>
    <t>process,improvement</t>
  </si>
  <si>
    <t>improvement,era</t>
  </si>
  <si>
    <t>era,industry</t>
  </si>
  <si>
    <t>industry,4</t>
  </si>
  <si>
    <t>4,0</t>
  </si>
  <si>
    <t>0,thrive</t>
  </si>
  <si>
    <t>Top Word Pairs in Tweet in G10</t>
  </si>
  <si>
    <t>important,system</t>
  </si>
  <si>
    <t>system,reflect</t>
  </si>
  <si>
    <t>reflect,business</t>
  </si>
  <si>
    <t>business,end</t>
  </si>
  <si>
    <t>end,end</t>
  </si>
  <si>
    <t>end,entering</t>
  </si>
  <si>
    <t>entering,contract</t>
  </si>
  <si>
    <t>contract,system</t>
  </si>
  <si>
    <t>system,through</t>
  </si>
  <si>
    <t>through,cash</t>
  </si>
  <si>
    <t>Top Word Pairs in Tweet</t>
  </si>
  <si>
    <t>#hrtech,#ensw  #oow19,#df19  ihrim,ohugupdates  #unleash19,#hrtechconf  ravenintell,btinder  btinder,michelerdavies  michelerdavies,ihrim  #hrtechconf,#shrm19  #df19,#know19  #hrtechconf,#unleash19</t>
  </si>
  <si>
    <t>#sap,#successfactors  #hrtech,#ensw  #hr,#hcm  #hcm,#hrtech  create,work  work,culture  culture,allows  allows,bring  bring,work  work,gt</t>
  </si>
  <si>
    <t>#erp,#ensw  gt,gt  #unit4,#apac  #apac,#anz  #anz,#finance  #finance,#fintech  #fintech,#ai  #ai,#innovation  #innovation,#cio  #cio,#cfo</t>
  </si>
  <si>
    <t>mypov,hot  hot,fall  fall,2019  2019,#ensw  #ensw,conference  conference,season  season,here's  here's,sept  sept,august  august,26</t>
  </si>
  <si>
    <t>s,kind  kind,#sap  #sap,behaviour  behaviour,gives  gives,whole  whole,#ensw  #ensw,industry  industry,bad  bad,name  name,shows</t>
  </si>
  <si>
    <t>check,out  #cloud,#erp  vai,customer  customer,ava  ava,companies  companies,talk  talk,#cloud  #erp,jamieherzlich  jamieherzlich,newsday  newsday,share</t>
  </si>
  <si>
    <t>interview,jamesmaguire  use,misuse  misuse,paas  paas,latest  latest,post  post,strativa  strativa,based  based,interview  jamesmaguire,datamation  datamation,#ensw</t>
  </si>
  <si>
    <t>curious,leverage  leverage,technology  technology,business  business,process  process,improvement  improvement,era  era,industry  industry,4  4,0  0,thrive</t>
  </si>
  <si>
    <t>important,system  system,reflect  reflect,business  business,end  end,end  end,entering  entering,contract  contract,system  system,through  through,cash</t>
  </si>
  <si>
    <t>hey,cloud  cloud,people  people,want  want,meteorologists  meteorologists,welcome  welcome,long  long,excel  excel,net  net,c#  c#,#career</t>
  </si>
  <si>
    <t>gartner,symposium  symposium,xpo  xpo,world  world,s  s,important  important,gathering  gathering,cios  cios,executives  executives,attending  attending,#gartnersym</t>
  </si>
  <si>
    <t>critical,elements  elements,good  good,supplier  supplier,partner  partner,relationship  relationship,#controlthechaos  #controlthechaos,#ensw</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</si>
  <si>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</si>
  <si>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</si>
  <si>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</si>
  <si>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</si>
  <si>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</si>
  <si>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</si>
  <si>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</si>
  <si>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</si>
  <si>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</si>
  <si>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</si>
  <si>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</si>
  <si>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</si>
  <si>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</si>
  <si>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</si>
  <si>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</si>
  <si>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</si>
  <si>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</si>
  <si>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</si>
  <si>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</si>
  <si>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</si>
  <si>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</si>
  <si>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</si>
  <si>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</si>
  <si>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ravenintell redthreadre ihrim</t>
  </si>
  <si>
    <t>ravenintell redthreadre</t>
  </si>
  <si>
    <t>Top Mentioned in Tweet</t>
  </si>
  <si>
    <t>ohugupdates btinder michelerdavies ihrim david_green_uk myhrfuture staciagarr click_iq aladamsen redthreadre</t>
  </si>
  <si>
    <t>dealarchitect kirstenallegriw jimodonnelltt riministreet ccarter1969 imransajidsap btinder michelerdavies ihrim ohugupdates</t>
  </si>
  <si>
    <t>erickbos erp_today holgermu insightssuccess oracle twitter universitybiz</t>
  </si>
  <si>
    <t>salesforce benioff wsj united southwestair microsoft google awscloud apple vmware</t>
  </si>
  <si>
    <t>autodeploy sap_jarret</t>
  </si>
  <si>
    <t>sap sapforoilandgas msftdynamics365 aspentech ibm ibmindustries oracle dassault3ds hexagonab salesforce</t>
  </si>
  <si>
    <t>jamieherzlich newsday scbrain erp_today holgermu</t>
  </si>
  <si>
    <t>jamesmaguire strativa datamation</t>
  </si>
  <si>
    <t>andeavor sapanalytics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</si>
  <si>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</si>
  <si>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</si>
  <si>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</si>
  <si>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</si>
  <si>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</si>
  <si>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</si>
  <si>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</si>
  <si>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</si>
  <si>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</si>
  <si>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</si>
  <si>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</si>
  <si>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</si>
  <si>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nick_holley david_green_uk chief_connector martinhoyes alokoak2 daigosweden bersin erin_hr ihrim ohugupdates</t>
  </si>
  <si>
    <t>hrdigitalbe dealarchitect plexsystems lukemarson ccarter1969 rajupotnuru1 riministreet davewrowe susie_foran imransajidsap</t>
  </si>
  <si>
    <t>santchiweb holgermu cmdatascoop belveyy dhesselmans oracle universitybiz unit4global twitter insightssuccess</t>
  </si>
  <si>
    <t>united southwestair wsj rwang0 google dee_marketing salesforce vmware awscloud joannmoretti</t>
  </si>
  <si>
    <t>infullbloomus iamaniku dahowlett sap_jarret dalytics erichsch aancos mdalton323 datadictum autodeploy</t>
  </si>
  <si>
    <t>msftdynamics365 sap dassault3ds ibm ibmindustries aspentech appsresearch abboilandgas hexagonab sapforoilandgas</t>
  </si>
  <si>
    <t>newsday jbitprob tectweets vaisoftware scbrain jamieherzlich vaicloud</t>
  </si>
  <si>
    <t>fscavo sameerpatel jamesmaguire datamation strativa</t>
  </si>
  <si>
    <t>csa_dvillamizar charlesrathmann terillium compecon imstechgroup</t>
  </si>
  <si>
    <t>sapanalytics digitaltransf11 cxotalk andeavor</t>
  </si>
  <si>
    <t>torivojobs jitgohil konradpitala</t>
  </si>
  <si>
    <t>chidambara09 mcgoverntheory marty_resnick</t>
  </si>
  <si>
    <t>dcunni aadityaraghav</t>
  </si>
  <si>
    <t>jonerp louiscolumbus</t>
  </si>
  <si>
    <t>Top URLs in Tweet by Count</t>
  </si>
  <si>
    <t>https://searchsap.techtarget.com/feature/SAP-third-party-support-saves-money-but-may-stifle-innovation https://www.linkedin.com/pulse/successconnect-2019-my-hr-experience-imran-sajid https://www.youtube.com/watch?v=SGCHb9_-V6s https://searchsap.techtarget.com/answer/How-does-SAP-SuccessFactors-Onboarding-support-crossboarding</t>
  </si>
  <si>
    <t>https://twitter.com/SAP_Jarret/status/1166012742391742467 http://www.ravenintel.com/review</t>
  </si>
  <si>
    <t>https://www.wsj.com/articles/salesforce-increases-full-year-revenue-forecast-11566507317?shareToken=st75cce9d6b69e40e99bffa88395f31098 https://www.linkedin.com/slink?code=gmE6Y_4</t>
  </si>
  <si>
    <t>https://okt.to/NQsz8F https://okt.to/fMD3U0 https://okt.to/eP80q6 https://okt.to/6yh0Wv https://okt.to/89NpyU https://okt.to/ar6xim https://okt.to/nTwUQS https://okt.to/yWO152 https://okt.to/7I5NBG https://okt.to/FdBPNn</t>
  </si>
  <si>
    <t>https://www.computerworld.com.au/article/665863/logistics-company-sues-oracle-alleging-crash-prone-cumbersome-software/ https://breakingdefense.com/2019/08/oracles-hail-mary-appeal-against-jedi/ https://searchsap.techtarget.com/feature/SAP-third-party-support-saves-money-but-may-stifle-innovation https://www.enterprisetimes.co.uk/2019/08/27/infor-wins-major-eam-contract-in-new-zealand-from-under-sap-bumper/ https://www.computerweekly.com/news/252469319/Oracle-to-launch-fresh-court-appeal-against-US-Department-of-Defenses-10bn-JEDI-cloud-contract https://diginomica.com/salesforces-shift-international-global-supports-strong-second-quarter https://thriveglobal.com/stories/sap-kirsten-allegri-williams-beating-cancer-returning-work/ https://searchstorage.techtarget.com/news/252468919/Latest-Oracle-layoffs-gut-flash-storage-division https://twitter.com/SAP_Jarret/status/1166012742391742467 https://searchsap.techtarget.com/answer/How-does-SAP-SuccessFactors-Onboarding-support-crossboarding</t>
  </si>
  <si>
    <t>http://ravenintel.com/review https://www.surveymonkey.com/r/CQGYBNZ https://twitter.com/david_green_uk/status/1145221698905657344 https://redthreadresearch.com/2019/07/22/di-tech-infographic/ https://twitter.com/david_green_uk/status/1165266323380875264 https://ravenintel.com/listing/ingentis/ https://twitter.com/ingentisgmbh/status/1165881532403372033 https://www.linkedin.com/pulse/spotifys-chro-leading-hr-digital-world-david-green/ https://twitter.com/myHRfuture/status/1146027805152567297 https://bersin.qualtrics.com/jfe/form/SV_efKrQoLO1g2x6m1?source=HITSDSM19</t>
  </si>
  <si>
    <t>https://terillium.com/on-demand/?utm_content=99382027&amp;utm_medium=social&amp;utm_source=twitter&amp;hss_channel=tw-42936649 https://terillium.com/on-demand/?utm_content=99296617&amp;utm_medium=social&amp;utm_source=twitter&amp;hss_channel=tw-42936649</t>
  </si>
  <si>
    <t>https://www3.technologyevaluation.com/research/article/how-erp-systems-help-hr-departments.html?TecReferer=TECSocialMedia_twitter_08272019&amp;utm_content=99586678&amp;utm_medium=social&amp;utm_source=twitter&amp;hss_channel=tw-75091923 https://www3.technologyevaluation.com/products-and-services/client/miller-weldmaster-corporation.html?utm_content=99207795&amp;utm_medium=social&amp;utm_source=twitter&amp;hss_channel=tw-75091923</t>
  </si>
  <si>
    <t>https://www.datamation.com/applications/how-to-buy-the-best-enterprise-software-expert-advice.html https://www.computereconomics.com/article.cfm?id=2726</t>
  </si>
  <si>
    <t>https://www.supplychainbrain.com/articles/30144-vai-announces-enhanced-version-of-their-s2k-enterprise-erp-solution https://www.newsday.com/business/smalll-business-data-cloud-1.35311028</t>
  </si>
  <si>
    <t>Top URLs in Tweet by Salience</t>
  </si>
  <si>
    <t>Top Domains in Tweet by Count</t>
  </si>
  <si>
    <t>techtarget.com linkedin.com youtube.com</t>
  </si>
  <si>
    <t>twitter.com ravenintel.com</t>
  </si>
  <si>
    <t>wsj.com linkedin.com</t>
  </si>
  <si>
    <t>techtarget.com com.au breakingdefense.com co.uk computerweekly.com diginomica.com thriveglobal.com twitter.com</t>
  </si>
  <si>
    <t>twitter.com ravenintel.com surveymonkey.com linkedin.com redthreadresearch.com qualtrics.com ravenpeerreview.com site-ym.com</t>
  </si>
  <si>
    <t>datamation.com computereconomics.com</t>
  </si>
  <si>
    <t>supplychainbrain.com newsday.com</t>
  </si>
  <si>
    <t>Top Domains in Tweet by Salience</t>
  </si>
  <si>
    <t>ravenintel.com surveymonkey.com linkedin.com redthreadresearch.com qualtrics.com ravenpeerreview.com site-ym.com twitter.com</t>
  </si>
  <si>
    <t>Top Hashtags in Tweet by Count</t>
  </si>
  <si>
    <t>entarch ensw gartnerea gartnersym orlando goa cio cloud bigdata owasp</t>
  </si>
  <si>
    <t>sap ensw hr successfactors hcm hrtech successconnect</t>
  </si>
  <si>
    <t>ensw hrtech hcm oraclehcm sapsucessfactors workday ultimatesoftware servicenow</t>
  </si>
  <si>
    <t>ensw cloud seatac cio cdo cto software refresh19</t>
  </si>
  <si>
    <t>ensw erp clouderp unit4 cloud cio apac cloudmigration highered edtech</t>
  </si>
  <si>
    <t>ensw sap oracle empathy infor salesforce hcm successfactors</t>
  </si>
  <si>
    <t>hrtech ensw candidateexperience recruiting hranalytics peopleanalytics sap</t>
  </si>
  <si>
    <t>hrtech ensw shrm19 unleash19 hrtechconf df19 oow19 peopleanalytics pafow hcmcloud</t>
  </si>
  <si>
    <t>hrtech ensw hcm</t>
  </si>
  <si>
    <t>hrtech ensw candidateexperience recruiting</t>
  </si>
  <si>
    <t>erp hr asktec ensw hcm cloud</t>
  </si>
  <si>
    <t>erp asktec ensw hr hcm digitaltransformation</t>
  </si>
  <si>
    <t>ensw cloud paas hcm</t>
  </si>
  <si>
    <t>ensw saas cloud</t>
  </si>
  <si>
    <t>erp ensw erpsoftware cloud it</t>
  </si>
  <si>
    <t>ensw oracle sap empathy</t>
  </si>
  <si>
    <t>Top Hashtags in Tweet by Salience</t>
  </si>
  <si>
    <t>gartnersym orlando goa cio cloud bigdata owasp professional futureofwork leadership</t>
  </si>
  <si>
    <t>successconnect hr successfactors hcm hrtech sap ensw</t>
  </si>
  <si>
    <t>hrtech hcm oraclehcm sapsucessfactors workday ultimatesoftware servicenow ensw</t>
  </si>
  <si>
    <t>cloud seatac cio cdo cto software refresh19 ensw</t>
  </si>
  <si>
    <t>apac cloudmigration cio highered edtech education anz finance fintech ai</t>
  </si>
  <si>
    <t>cicd rpa oracle ensw</t>
  </si>
  <si>
    <t>oracle sap empathy infor salesforce hcm successfactors ensw</t>
  </si>
  <si>
    <t>pafow hcmcloud peopleanalytics know19 oow19 atd2019 unleash19 hrtechconf df19 shrm19</t>
  </si>
  <si>
    <t>hr asktec ensw hcm cloud erp</t>
  </si>
  <si>
    <t>hr hcm digitaltransformation erp asktec ensw</t>
  </si>
  <si>
    <t>cloud paas hcm ensw</t>
  </si>
  <si>
    <t>saas cloud ensw</t>
  </si>
  <si>
    <t>erpsoftware cloud it erp ensw</t>
  </si>
  <si>
    <t>oracle sap empathy ensw</t>
  </si>
  <si>
    <t>Top Words in Tweet by Count</t>
  </si>
  <si>
    <t>new tweet #icymi taking cloud migration heights stratospheric service #unit4</t>
  </si>
  <si>
    <t>top 10 oil gas chemicals #isvs market forecast 2017 2022</t>
  </si>
  <si>
    <t>three habits huge impact #professional success #futureofwork #entarch #leadership #gartnerea</t>
  </si>
  <si>
    <t>#entarch #gartnerea gartner symposium xpo world s important gathering cios</t>
  </si>
  <si>
    <t>gartner symposium xpo world s important gathering cios executives attending</t>
  </si>
  <si>
    <t>#sap #successfactors onboarding support crossboarding gt another piece topic #hrtech</t>
  </si>
  <si>
    <t>#sap gt #hr #successfactors #hcm #hrtech support innovation work third</t>
  </si>
  <si>
    <t>industry analyst dealarchitect sits down w plexsystems cto jerry_foster7 discuss</t>
  </si>
  <si>
    <t>plex #machinelearning project something software vendor systems integrator emulate dealarchitect</t>
  </si>
  <si>
    <t>66 professionals security greatest concern adopting #cloud computing strategy</t>
  </si>
  <si>
    <t>work create culture allows bring gt nice story #sap #successfactors</t>
  </si>
  <si>
    <t>#hcm implementation important milestone company compare peers take 5 minutes</t>
  </si>
  <si>
    <t>ravenintell btinder michelerdavies ihrim ohugupdates #hrtech implementation submit here #shrm19</t>
  </si>
  <si>
    <t>mypov benioff salesforce taking market share business software provider s</t>
  </si>
  <si>
    <t>mypov enterprise sept tech center software salesforce sydney 5 joannmoretti</t>
  </si>
  <si>
    <t>gt latest erp_today includes great article holgermu writes major vendor</t>
  </si>
  <si>
    <t>#erp #clouderp cloud #cloud #unit4 #cio gt #apac business migration</t>
  </si>
  <si>
    <t>gt microservices read case study oracle #graal supercharged twitter s</t>
  </si>
  <si>
    <t>gt case study oracle #graal supercharged twitter s microservices platform</t>
  </si>
  <si>
    <t>read akorn pharmaceutical automated change management using autodeploy #cicd #rpa</t>
  </si>
  <si>
    <t>folk doing fantastic job very difficult space #hcm</t>
  </si>
  <si>
    <t>sap_jarret #rimini street turns screw #sap ams</t>
  </si>
  <si>
    <t>#sap s #oracle defense industry appeal against jedi support contract</t>
  </si>
  <si>
    <t>#hrtech #hrtechconf #unleash19 #df19 #shrm19 ravenintell here #oow19 #hcmcloud #atd2019</t>
  </si>
  <si>
    <t>#hrtech #unleash19 #hrtechconf #df19 #shrm19 #oow19 here #hcmcloud #pafow ravenintell</t>
  </si>
  <si>
    <t>ravenintell compare peers 5 #servicenow btinder michelerdavies ihrim ohugupdates #hrtech</t>
  </si>
  <si>
    <t>curious leverage technology business process improvement era industry 4 0</t>
  </si>
  <si>
    <t>#sensei read enterprise hits misses messaging tools slapped band aid</t>
  </si>
  <si>
    <t>ravenintell #hrtech here #oow19 #hrtechconf #unleash19 #df19 #shrm19 btinder michelerdavies</t>
  </si>
  <si>
    <t>vai customer ava companies talk #cloud #erp jamieherzlich via newsday</t>
  </si>
  <si>
    <t>out #erp gt here #cloud find #hr department system #asktec</t>
  </si>
  <si>
    <t>out #erp system #asktec find #hr department #hcm help drive</t>
  </si>
  <si>
    <t>watch erickbos talk new cloud migration offering s powerful way</t>
  </si>
  <si>
    <t>2025 dahowlett adoption technical challenge major change enterprise underway invest</t>
  </si>
  <si>
    <t>#successconnect 2019 #hr experience gt vg imransajidsap congrats role track</t>
  </si>
  <si>
    <t>hcm popular satisfaction lags new computer economics #cio</t>
  </si>
  <si>
    <t>innovation #sap third party support saves money stifle jimodonnelltt ft</t>
  </si>
  <si>
    <t>sept sydney 5 mypov hot fall 2019 conference season here's</t>
  </si>
  <si>
    <t>interview jamesmaguire new use misuse paas latest post strativa based</t>
  </si>
  <si>
    <t>post new go market bastardized concept enterprise tech saas answer</t>
  </si>
  <si>
    <t>s kind #sap behaviour gives whole industry bad name shows</t>
  </si>
  <si>
    <t>want know ifs growing fast well one reason stuff #sap</t>
  </si>
  <si>
    <t>via #highered #edtech #education #erp magazine 10 innovative solution providers</t>
  </si>
  <si>
    <t>check out #erp news via software scbrain #erpsoftware vai customer</t>
  </si>
  <si>
    <t>critical elements good supplier partner relationship #controlthechaos</t>
  </si>
  <si>
    <t>ai quench appetite automation #unit4 #apac #anz #finance #fintech #ai</t>
  </si>
  <si>
    <t>gt #erp ai quench appetite automation #unit4 #apac #anz #finance</t>
  </si>
  <si>
    <t>logistics company sues #oracle alleging crash prone cumbersome software s</t>
  </si>
  <si>
    <t>logistics company sues #oracle alleging crash prone cumbersome software</t>
  </si>
  <si>
    <t>Top Words in Tweet by Salience</t>
  </si>
  <si>
    <t>innovation work support third party saves money stifle jimodonnelltt ft</t>
  </si>
  <si>
    <t>sept tech sydney 5 enterprise center software salesforce joannmoretti united</t>
  </si>
  <si>
    <t>gt migration cloud new #apac business erickbos #cloudmigration #unit4 #cio</t>
  </si>
  <si>
    <t>case study oracle #graal supercharged twitter s platform use #java</t>
  </si>
  <si>
    <t>defense #sap s #oracle industry appeal against jedi support contract</t>
  </si>
  <si>
    <t>ravenintell redthreadre work here #oow19 #hcmcloud #atd2019 #oraclembx #c19tx #csodconf19</t>
  </si>
  <si>
    <t>ravenintell redthreadre submit staciagarr ihrim ohugupdates #csodconf19 #oraclembx btinder michelerdavies</t>
  </si>
  <si>
    <t>ravenintell btinder michelerdavies ihrim ohugupdates #hrtech implementers yourself deployment participate</t>
  </si>
  <si>
    <t>ravenintell btinder michelerdavies ihrim ohugupdates implementers compare yourself deployment peers</t>
  </si>
  <si>
    <t>gt out find #hr department system #asktec #hcm latest erp_today</t>
  </si>
  <si>
    <t>out find #hr department #hcm help drive #digitaltransformation learn global</t>
  </si>
  <si>
    <t>use misuse paas latest post strativa based datamation #cloud #paas</t>
  </si>
  <si>
    <t>new go market bastardized concept enterprise tech saas answer lies</t>
  </si>
  <si>
    <t>enterprise technology shifting culture promote information sharing campus university business</t>
  </si>
  <si>
    <t>software scbrain #erpsoftware vai customer ava companies talk #cloud jamieherzlich</t>
  </si>
  <si>
    <t>gt ai quench appetite automation #unit4 #apac #anz #finance #fintech</t>
  </si>
  <si>
    <t>Top Word Pairs in Tweet by Count</t>
  </si>
  <si>
    <t>tweet,#icymi  #icymi,taking  taking,cloud  cloud,migration  migration,new  new,heights  heights,new  new,stratospheric  stratospheric,service  service,#unit4</t>
  </si>
  <si>
    <t>top,10  10,oil  oil,gas  gas,chemicals  chemicals,#isvs  #isvs,market  market,forecast  forecast,2017  2017,2022  2022,#ensw</t>
  </si>
  <si>
    <t>three,habits  habits,huge  huge,impact  impact,#professional  #professional,success  success,#futureofwork  #futureofwork,#ensw  #ensw,#entarch  #entarch,#leadership  #leadership,#gartnerea</t>
  </si>
  <si>
    <t>#sap,#successfactors  #successfactors,onboarding  onboarding,support  support,crossboarding  crossboarding,gt  gt,another  another,piece  piece,topic  topic,#hrtech  #hrtech,#hr</t>
  </si>
  <si>
    <t>#sap,#successfactors  #hcm,#hrtech  #hrtech,#ensw  #hr,#hcm  #sap,third  third,party  party,support  support,saves  saves,money  money,stifle</t>
  </si>
  <si>
    <t>industry,analyst  analyst,dealarchitect  dealarchitect,sits  sits,down  down,w  w,plexsystems  plexsystems,cto  cto,jerry_foster7  jerry_foster7,discuss  discuss,leverages</t>
  </si>
  <si>
    <t>plex,#machinelearning  #machinelearning,project  project,something  something,software  software,vendor  vendor,systems  systems,integrator  integrator,emulate  emulate,dealarchitect  dealarchitect,#ensw</t>
  </si>
  <si>
    <t>66,professionals  professionals,security  security,greatest  greatest,concern  concern,adopting  adopting,#cloud  #cloud,computing  computing,strategy  strategy,#ensw</t>
  </si>
  <si>
    <t>create,work  work,culture  culture,allows  allows,bring  bring,work  work,gt  gt,nice  nice,story  story,#sap  #sap,#successfactors</t>
  </si>
  <si>
    <t>#hcm,implementation  implementation,important  important,milestone  milestone,company  company,compare  compare,peers  peers,take  take,5  5,minutes  minutes,review</t>
  </si>
  <si>
    <t>ravenintell,btinder  btinder,michelerdavies  michelerdavies,ihrim  ihrim,ohugupdates  ohugupdates,ravenintell  ravenintell,curated  curated,350  350,#ensw  #ensw,#hrtech  #hrtech,implementation</t>
  </si>
  <si>
    <t>mypov,benioff  benioff,salesforce  salesforce,taking  taking,market  market,share  share,#ensw  #ensw,business  business,software  software,provider  provider,s</t>
  </si>
  <si>
    <t>joannmoretti,united  united,southwestair  southwestair,mypov  mypov,ah  ah,yes  yes,vendor  vendor,insists  insists,logo  logo,look  look,mint</t>
  </si>
  <si>
    <t>gt,gt  latest,erp_today  erp_today,includes  includes,great  great,article  article,holgermu  holgermu,writes  writes,major  major,vendor  vendor,using</t>
  </si>
  <si>
    <t>#erp,#ensw  gt,gt  cloud,migration  #clouderp,#erp  #ensw,#cloud  #unit4,#apac  #apac,#anz  #anz,#finance  #finance,#fintech  #fintech,#ai</t>
  </si>
  <si>
    <t>gt,gt  case,study  study,oracle  oracle,#graal  #graal,supercharged  supercharged,twitter  twitter,s  s,microservices  microservices,platform  platform,gt</t>
  </si>
  <si>
    <t>case,study  study,oracle  oracle,#graal  #graal,supercharged  supercharged,twitter  twitter,s  s,microservices  microservices,platform  platform,gt  gt,gt</t>
  </si>
  <si>
    <t>read,akorn  akorn,pharmaceutical  pharmaceutical,automated  automated,change  change,management  management,using  using,autodeploy  autodeploy,#ensw  #ensw,#cicd  #cicd,#rpa</t>
  </si>
  <si>
    <t>folk,doing  doing,fantastic  fantastic,job  job,very  very,difficult  difficult,space  space,#hcm  #hcm,#ensw</t>
  </si>
  <si>
    <t>sap_jarret,#rimini  #rimini,street  street,turns  turns,screw  screw,#sap  #sap,ams  ams,#ensw</t>
  </si>
  <si>
    <t>appeal,against  #hcm,#ensw  s,kind  kind,#sap  #sap,behaviour  behaviour,gives  gives,whole  whole,#ensw  #ensw,industry  industry,bad</t>
  </si>
  <si>
    <t>#hrtech,#ensw  #atd2019,#oraclembx  #know19,#hrtechconf  #hrtechconf,#shrm19  ravenintell,btinder  btinder,michelerdavies  michelerdavies,ihrim  ihrim,ohugupdates  ohugupdates,#hrtech  #ensw,implementers</t>
  </si>
  <si>
    <t>#oow19,#df19  #unleash19,#hrtechconf  #hrtech,#ensw  ihrim,ohugupdates  #hcmcloud,#unleash19  ravenintell,btinder  btinder,michelerdavies  michelerdavies,ihrim  #df19,#know19  #hrtechconf,#shrm19</t>
  </si>
  <si>
    <t>ravenintell,btinder  btinder,michelerdavies  michelerdavies,ihrim  ihrim,ohugupdates  ohugupdates,#hrtech  #hrtech,#ensw  #ensw,implementers  implementers,compare  compare,yourself  yourself,deployment</t>
  </si>
  <si>
    <t>enterprise,hits  hits,misses  misses,messaging  messaging,tools  tools,slapped  slapped,band  band,aid  aid,moniker  moniker,vmware  vmware,picks</t>
  </si>
  <si>
    <t>#hrtech,#ensw  ravenintell,btinder  btinder,michelerdavies  michelerdavies,ihrim  ihrim,ohugupdates  ohugupdates,#hrtech  #ensw,implementers  implementers,compare  compare,yourself  yourself,deployment</t>
  </si>
  <si>
    <t>vai,customer  customer,ava  ava,companies  companies,talk  talk,#cloud  #cloud,#erp  #erp,jamieherzlich  jamieherzlich,via  via,newsday  newsday,share</t>
  </si>
  <si>
    <t>gt,gt  #cloud,#erp  find,out  out,out  out,#hr  #hr,department  department,#erp  #erp,system  system,#asktec  #asktec,#ensw</t>
  </si>
  <si>
    <t>#asktec,#ensw  find,out  out,out  out,#hr  #hr,department  department,#erp  #erp,system  system,#asktec  #ensw,#hcm  #erp,help</t>
  </si>
  <si>
    <t>watch,erickbos  erickbos,talk  talk,new  new,cloud  cloud,migration  migration,offering  offering,s  s,powerful  powerful,way  way,transform</t>
  </si>
  <si>
    <t>dahowlett,adoption  adoption,technical  technical,challenge  challenge,major  major,change  change,enterprise  enterprise,#ensw  #ensw,underway  underway,invest  invest,2025</t>
  </si>
  <si>
    <t>#successconnect,2019  2019,#hr  #hr,experience  experience,gt  gt,vg  vg,imransajidsap  imransajidsap,congrats  congrats,role  role,track  track,curation</t>
  </si>
  <si>
    <t>hcm,popular  popular,satisfaction  satisfaction,lags  lags,new  new,computer  computer,economics  economics,#ensw  #ensw,#cio</t>
  </si>
  <si>
    <t>#sap,third  third,party  party,support  support,saves  saves,money  money,stifle  stifle,innovation  innovation,jimodonnelltt  jimodonnelltt,ft  ft,riministreet</t>
  </si>
  <si>
    <t>new,post  post,go  go,market  market,bastardized  bastardized,concept  concept,enterprise  enterprise,tech  tech,saas  saas,answer  answer,lies</t>
  </si>
  <si>
    <t>want,know  know,ifs  ifs,growing  growing,fast  fast,well  well,one  one,reason  reason,stuff  stuff,#sap  #sap,#ensw</t>
  </si>
  <si>
    <t>10,innovative  solution,providers  providers,2019  2019,insights  insights,success  via,insightssuccess  insightssuccess,#edtech  #edtech,#highered  #highered,#education  #education,#apac</t>
  </si>
  <si>
    <t>check,out  out,#erp  #erp,software  software,news  news,via  via,scbrain  scbrain,#erpsoftware  #erpsoftware,#ensw  vai,customer  customer,ava</t>
  </si>
  <si>
    <t>ai,quench  quench,appetite  appetite,automation  automation,#unit4  #unit4,#apac  #apac,#anz  #anz,#finance  #finance,#fintech  #fintech,#ai  #ai,#innovation</t>
  </si>
  <si>
    <t>gt,gt  ai,quench  quench,appetite  appetite,automation  automation,#unit4  #unit4,#apac  #apac,#anz  #anz,#finance  #finance,#fintech  #fintech,#ai</t>
  </si>
  <si>
    <t>logistics,company  company,sues  sues,#oracle  #oracle,alleging  alleging,crash  crash,prone  prone,cumbersome  cumbersome,software  software,#ensw  s,kind</t>
  </si>
  <si>
    <t>logistics,company  company,sues  sues,#oracle  #oracle,alleging  alleging,crash  crash,prone  prone,cumbersome  cumbersome,software  software,#ensw</t>
  </si>
  <si>
    <t>Top Word Pairs in Tweet by Salience</t>
  </si>
  <si>
    <t>#hcm,#hrtech  #hrtech,#ensw  #hr,#hcm  #sap,third  third,party  party,support  support,saves  saves,money  money,stifle  stifle,innovation</t>
  </si>
  <si>
    <t>gt,gt  cloud,migration  #clouderp,#erp  #ensw,#cloud  #unit4,#apac  #apac,#anz  #anz,#finance  #finance,#fintech  #fintech,#ai  #ai,#innovation</t>
  </si>
  <si>
    <t>case,study  study,oracle  oracle,#graal  #graal,supercharged  supercharged,twitter  twitter,s  s,microservices  microservices,platform  platform,gt  gt,use</t>
  </si>
  <si>
    <t>#atd2019,#oraclembx  #know19,#hrtechconf  #hrtechconf,#shrm19  ravenintell,btinder  btinder,michelerdavies  michelerdavies,ihrim  ihrim,ohugupdates  ohugupdates,#hrtech  #ensw,implementers  implementers,compare</t>
  </si>
  <si>
    <t>ihrim,ohugupdates  #unleash19,#hrtechconf  #hrtech,#ensw  #hcmcloud,#unleash19  ravenintell,btinder  btinder,michelerdavies  michelerdavies,ihrim  #df19,#know19  #hrtechconf,#shrm19  #oow19,#df19</t>
  </si>
  <si>
    <t>ravenintell,btinder  btinder,michelerdavies  michelerdavies,ihrim  ihrim,ohugupdates  ohugupdates,#hrtech  #ensw,implementers  implementers,compare  compare,yourself  yourself,deployment  deployment,peers</t>
  </si>
  <si>
    <t>gt,gt  find,out  out,out  out,#hr  #hr,department  department,#erp  #erp,system  system,#asktec  #asktec,#ensw  #ensw,#hcm</t>
  </si>
  <si>
    <t>find,out  out,out  out,#hr  #hr,department  department,#erp  #erp,system  system,#asktec  #ensw,#hcm  #erp,help  help,drive</t>
  </si>
  <si>
    <t>use,misuse  misuse,paas  paas,latest  latest,post  post,strativa  strativa,based  based,interview  jamesmaguire,datamation  datamation,#ensw  #ensw,#cloud</t>
  </si>
  <si>
    <t>enterprise,technology  technology,shifting  shifting,culture  culture,promote  promote,information  information,sharing  sharing,campus  campus,university  university,business  business,magazine</t>
  </si>
  <si>
    <t>out,#erp  #erp,software  software,news  news,via  via,scbrain  scbrain,#erpsoftware  #erpsoftware,#ensw  vai,customer  customer,ava  ava,companies</t>
  </si>
  <si>
    <t>Word</t>
  </si>
  <si>
    <t>#pafow</t>
  </si>
  <si>
    <t>#atd2019</t>
  </si>
  <si>
    <t>#know19</t>
  </si>
  <si>
    <t>#csodconf19</t>
  </si>
  <si>
    <t>#oraclembx</t>
  </si>
  <si>
    <t>#peopleanalytics</t>
  </si>
  <si>
    <t>#servicenow</t>
  </si>
  <si>
    <t>#c19tx</t>
  </si>
  <si>
    <t>tech</t>
  </si>
  <si>
    <t>submit</t>
  </si>
  <si>
    <t>participate</t>
  </si>
  <si>
    <t>#futureofwork</t>
  </si>
  <si>
    <t>peers</t>
  </si>
  <si>
    <t>vendor</t>
  </si>
  <si>
    <t>podcast</t>
  </si>
  <si>
    <t>implementers</t>
  </si>
  <si>
    <t>implementation</t>
  </si>
  <si>
    <t>compare</t>
  </si>
  <si>
    <t>microservices</t>
  </si>
  <si>
    <t>digital</t>
  </si>
  <si>
    <t>leaders</t>
  </si>
  <si>
    <t>share</t>
  </si>
  <si>
    <t>2019</t>
  </si>
  <si>
    <t>company</t>
  </si>
  <si>
    <t>major</t>
  </si>
  <si>
    <t>using</t>
  </si>
  <si>
    <t>deployment</t>
  </si>
  <si>
    <t>culture</t>
  </si>
  <si>
    <t>experience</t>
  </si>
  <si>
    <t>mins</t>
  </si>
  <si>
    <t>#erpcloud</t>
  </si>
  <si>
    <t>up</t>
  </si>
  <si>
    <t>#innovation</t>
  </si>
  <si>
    <t>research</t>
  </si>
  <si>
    <t>review</t>
  </si>
  <si>
    <t>#highered</t>
  </si>
  <si>
    <t>#edtech</t>
  </si>
  <si>
    <t>#education</t>
  </si>
  <si>
    <t>success</t>
  </si>
  <si>
    <t>want</t>
  </si>
  <si>
    <t>people</t>
  </si>
  <si>
    <t>migration</t>
  </si>
  <si>
    <t>#cloudmigration</t>
  </si>
  <si>
    <t>#oraclehcm</t>
  </si>
  <si>
    <t>#oracleebs</t>
  </si>
  <si>
    <t>project</t>
  </si>
  <si>
    <t>#anz</t>
  </si>
  <si>
    <t>#finance</t>
  </si>
  <si>
    <t>#fintech</t>
  </si>
  <si>
    <t>#ai</t>
  </si>
  <si>
    <t>#cfo</t>
  </si>
  <si>
    <t>#nql</t>
  </si>
  <si>
    <t>includes</t>
  </si>
  <si>
    <t>great</t>
  </si>
  <si>
    <t>article</t>
  </si>
  <si>
    <t>writes</t>
  </si>
  <si>
    <t>extensions</t>
  </si>
  <si>
    <t>#microservices</t>
  </si>
  <si>
    <t>discuss</t>
  </si>
  <si>
    <t>talk</t>
  </si>
  <si>
    <t>#it</t>
  </si>
  <si>
    <t>10</t>
  </si>
  <si>
    <t>market</t>
  </si>
  <si>
    <t>innovation</t>
  </si>
  <si>
    <t>yourself</t>
  </si>
  <si>
    <t>world</t>
  </si>
  <si>
    <t>deployers</t>
  </si>
  <si>
    <t>folk</t>
  </si>
  <si>
    <t>doing</t>
  </si>
  <si>
    <t>fantastic</t>
  </si>
  <si>
    <t>job</t>
  </si>
  <si>
    <t>very</t>
  </si>
  <si>
    <t>difficult</t>
  </si>
  <si>
    <t>space</t>
  </si>
  <si>
    <t>something</t>
  </si>
  <si>
    <t>name</t>
  </si>
  <si>
    <t>shows</t>
  </si>
  <si>
    <t>#empathy</t>
  </si>
  <si>
    <t>positioning</t>
  </si>
  <si>
    <t>deep</t>
  </si>
  <si>
    <t>bs</t>
  </si>
  <si>
    <t>#indirectlicensing</t>
  </si>
  <si>
    <t>ai</t>
  </si>
  <si>
    <t>automation</t>
  </si>
  <si>
    <t>security</t>
  </si>
  <si>
    <t>#employeeexperience</t>
  </si>
  <si>
    <t>season</t>
  </si>
  <si>
    <t>more</t>
  </si>
  <si>
    <t>team</t>
  </si>
  <si>
    <t>magazine</t>
  </si>
  <si>
    <t>innovative</t>
  </si>
  <si>
    <t>solution</t>
  </si>
  <si>
    <t>providers</t>
  </si>
  <si>
    <t>insights</t>
  </si>
  <si>
    <t>#jobs</t>
  </si>
  <si>
    <t>#hiring</t>
  </si>
  <si>
    <t>much</t>
  </si>
  <si>
    <t>30</t>
  </si>
  <si>
    <t>offering</t>
  </si>
  <si>
    <t>workforce</t>
  </si>
  <si>
    <t>#candidateexperience</t>
  </si>
  <si>
    <t>richard</t>
  </si>
  <si>
    <t>collins</t>
  </si>
  <si>
    <t>discussing</t>
  </si>
  <si>
    <t>#recruiting</t>
  </si>
  <si>
    <t>listen</t>
  </si>
  <si>
    <t>study</t>
  </si>
  <si>
    <t>milestone</t>
  </si>
  <si>
    <t>take</t>
  </si>
  <si>
    <t>minutes</t>
  </si>
  <si>
    <t>tell</t>
  </si>
  <si>
    <t>stacked</t>
  </si>
  <si>
    <t>#sapsucessfactors</t>
  </si>
  <si>
    <t>#workday</t>
  </si>
  <si>
    <t>#ultimatesoftware</t>
  </si>
  <si>
    <t>data</t>
  </si>
  <si>
    <t>years</t>
  </si>
  <si>
    <t>taking</t>
  </si>
  <si>
    <t>#entarch</t>
  </si>
  <si>
    <t>#gartnerea</t>
  </si>
  <si>
    <t>logistics</t>
  </si>
  <si>
    <t>sues</t>
  </si>
  <si>
    <t>alleging</t>
  </si>
  <si>
    <t>crash</t>
  </si>
  <si>
    <t>prone</t>
  </si>
  <si>
    <t>cumbersome</t>
  </si>
  <si>
    <t>quench</t>
  </si>
  <si>
    <t>appetite</t>
  </si>
  <si>
    <t>w</t>
  </si>
  <si>
    <t>help</t>
  </si>
  <si>
    <t>companies</t>
  </si>
  <si>
    <t>impressive</t>
  </si>
  <si>
    <t>stats</t>
  </si>
  <si>
    <t>#saas</t>
  </si>
  <si>
    <t>based</t>
  </si>
  <si>
    <t>video</t>
  </si>
  <si>
    <t>management</t>
  </si>
  <si>
    <t>systems</t>
  </si>
  <si>
    <t>hey</t>
  </si>
  <si>
    <t>meteorologists</t>
  </si>
  <si>
    <t>welcome</t>
  </si>
  <si>
    <t>long</t>
  </si>
  <si>
    <t>excel</t>
  </si>
  <si>
    <t>net</t>
  </si>
  <si>
    <t>c#</t>
  </si>
  <si>
    <t>#career</t>
  </si>
  <si>
    <t>#tech</t>
  </si>
  <si>
    <t>third</t>
  </si>
  <si>
    <t>party</t>
  </si>
  <si>
    <t>saves</t>
  </si>
  <si>
    <t>money</t>
  </si>
  <si>
    <t>stifle</t>
  </si>
  <si>
    <t>change</t>
  </si>
  <si>
    <t>watch</t>
  </si>
  <si>
    <t>department</t>
  </si>
  <si>
    <t>#asktec</t>
  </si>
  <si>
    <t>#digitaltransformation</t>
  </si>
  <si>
    <t>today</t>
  </si>
  <si>
    <t>real</t>
  </si>
  <si>
    <t>curated</t>
  </si>
  <si>
    <t>350</t>
  </si>
  <si>
    <t>reviews</t>
  </si>
  <si>
    <t>yours</t>
  </si>
  <si>
    <t>#hrtechsummit</t>
  </si>
  <si>
    <t>exciting</t>
  </si>
  <si>
    <t>personalized</t>
  </si>
  <si>
    <t>benchmarking</t>
  </si>
  <si>
    <t>#peoplesoft</t>
  </si>
  <si>
    <t>#opn</t>
  </si>
  <si>
    <t>#hranalytics</t>
  </si>
  <si>
    <t>create</t>
  </si>
  <si>
    <t>allows</t>
  </si>
  <si>
    <t>bring</t>
  </si>
  <si>
    <t>nice</t>
  </si>
  <si>
    <t>story</t>
  </si>
  <si>
    <t>cmo</t>
  </si>
  <si>
    <t>defense</t>
  </si>
  <si>
    <t>onboarding</t>
  </si>
  <si>
    <t>crossboarding</t>
  </si>
  <si>
    <t>another</t>
  </si>
  <si>
    <t>piece</t>
  </si>
  <si>
    <t>topic</t>
  </si>
  <si>
    <t>case</t>
  </si>
  <si>
    <t>#graal</t>
  </si>
  <si>
    <t>supercharged</t>
  </si>
  <si>
    <t>platform</t>
  </si>
  <si>
    <t>#java</t>
  </si>
  <si>
    <t>free</t>
  </si>
  <si>
    <t>performance</t>
  </si>
  <si>
    <t>1x</t>
  </si>
  <si>
    <t>without</t>
  </si>
  <si>
    <t>changing</t>
  </si>
  <si>
    <t>loc</t>
  </si>
  <si>
    <t>never</t>
  </si>
  <si>
    <t>seen</t>
  </si>
  <si>
    <t>#appdev</t>
  </si>
  <si>
    <t>#nextgenapps</t>
  </si>
  <si>
    <t>#machinelearning</t>
  </si>
  <si>
    <t>next</t>
  </si>
  <si>
    <t>operations</t>
  </si>
  <si>
    <t>well</t>
  </si>
  <si>
    <t>unique</t>
  </si>
  <si>
    <t>ingentis</t>
  </si>
  <si>
    <t>#orgmanager</t>
  </si>
  <si>
    <t>katarina</t>
  </si>
  <si>
    <t>berg</t>
  </si>
  <si>
    <t>#chro</t>
  </si>
  <si>
    <t>spotify</t>
  </si>
  <si>
    <t>2</t>
  </si>
  <si>
    <t>begins</t>
  </si>
  <si>
    <t>buying</t>
  </si>
  <si>
    <t>stakeholders</t>
  </si>
  <si>
    <t>before</t>
  </si>
  <si>
    <t>erin</t>
  </si>
  <si>
    <t>spencer</t>
  </si>
  <si>
    <t>zoom</t>
  </si>
  <si>
    <t>further</t>
  </si>
  <si>
    <t>critical</t>
  </si>
  <si>
    <t>elements</t>
  </si>
  <si>
    <t>good</t>
  </si>
  <si>
    <t>supplier</t>
  </si>
  <si>
    <t>partner</t>
  </si>
  <si>
    <t>relationship</t>
  </si>
  <si>
    <t>#controlthechaos</t>
  </si>
  <si>
    <t>shifting</t>
  </si>
  <si>
    <t>promote</t>
  </si>
  <si>
    <t>information</t>
  </si>
  <si>
    <t>sharing</t>
  </si>
  <si>
    <t>campus</t>
  </si>
  <si>
    <t>university</t>
  </si>
  <si>
    <t>#university</t>
  </si>
  <si>
    <t>#college</t>
  </si>
  <si>
    <t>#studentsuccess</t>
  </si>
  <si>
    <t>proud</t>
  </si>
  <si>
    <t>awarded</t>
  </si>
  <si>
    <t>ed</t>
  </si>
  <si>
    <t>selected</t>
  </si>
  <si>
    <t>edtech</t>
  </si>
  <si>
    <t>growing</t>
  </si>
  <si>
    <t>go</t>
  </si>
  <si>
    <t>bastardized</t>
  </si>
  <si>
    <t>concept</t>
  </si>
  <si>
    <t>answer</t>
  </si>
  <si>
    <t>lies</t>
  </si>
  <si>
    <t>high</t>
  </si>
  <si>
    <t>falutin</t>
  </si>
  <si>
    <t>polished</t>
  </si>
  <si>
    <t>powerpoint</t>
  </si>
  <si>
    <t>deck</t>
  </si>
  <si>
    <t>nooks</t>
  </si>
  <si>
    <t>crannies</t>
  </si>
  <si>
    <t>operating</t>
  </si>
  <si>
    <t>machinery</t>
  </si>
  <si>
    <t>#paas</t>
  </si>
  <si>
    <t>popular</t>
  </si>
  <si>
    <t>satisfaction</t>
  </si>
  <si>
    <t>lags</t>
  </si>
  <si>
    <t>computer</t>
  </si>
  <si>
    <t>economics</t>
  </si>
  <si>
    <t>fall</t>
  </si>
  <si>
    <t>conference</t>
  </si>
  <si>
    <t>here's</t>
  </si>
  <si>
    <t>august</t>
  </si>
  <si>
    <t>26</t>
  </si>
  <si>
    <t>28</t>
  </si>
  <si>
    <t>saug</t>
  </si>
  <si>
    <t>annual</t>
  </si>
  <si>
    <t>summit</t>
  </si>
  <si>
    <t>convention</t>
  </si>
  <si>
    <t>australia</t>
  </si>
  <si>
    <t>ray</t>
  </si>
  <si>
    <t>keynote</t>
  </si>
  <si>
    <t>3</t>
  </si>
  <si>
    <t>freshworks</t>
  </si>
  <si>
    <t>refresh</t>
  </si>
  <si>
    <t>#refresh19</t>
  </si>
  <si>
    <t>vegas</t>
  </si>
  <si>
    <t>nv</t>
  </si>
  <si>
    <t>techcrunch</t>
  </si>
  <si>
    <t>https</t>
  </si>
  <si>
    <t>t</t>
  </si>
  <si>
    <t>co</t>
  </si>
  <si>
    <t>nzjr2m09nn</t>
  </si>
  <si>
    <t>ft</t>
  </si>
  <si>
    <t>ceo</t>
  </si>
  <si>
    <t>interesting</t>
  </si>
  <si>
    <t>perspectives</t>
  </si>
  <si>
    <t>depends</t>
  </si>
  <si>
    <t>#successconnect</t>
  </si>
  <si>
    <t>vg</t>
  </si>
  <si>
    <t>congrats</t>
  </si>
  <si>
    <t>role</t>
  </si>
  <si>
    <t>track</t>
  </si>
  <si>
    <t>curation</t>
  </si>
  <si>
    <t>2025</t>
  </si>
  <si>
    <t>advantages</t>
  </si>
  <si>
    <t>see</t>
  </si>
  <si>
    <t>ll</t>
  </si>
  <si>
    <t>infrastructure</t>
  </si>
  <si>
    <t>powerful</t>
  </si>
  <si>
    <t>way</t>
  </si>
  <si>
    <t>transform</t>
  </si>
  <si>
    <t>easier</t>
  </si>
  <si>
    <t>think</t>
  </si>
  <si>
    <t>find</t>
  </si>
  <si>
    <t>global</t>
  </si>
  <si>
    <t>lt</t>
  </si>
  <si>
    <t>#sensei</t>
  </si>
  <si>
    <t>strong</t>
  </si>
  <si>
    <t>era</t>
  </si>
  <si>
    <t>4</t>
  </si>
  <si>
    <t>thrive</t>
  </si>
  <si>
    <t>future</t>
  </si>
  <si>
    <t>gain</t>
  </si>
  <si>
    <t>access</t>
  </si>
  <si>
    <t>#ondemand</t>
  </si>
  <si>
    <t>content</t>
  </si>
  <si>
    <t>#industry4</t>
  </si>
  <si>
    <t>#technology</t>
  </si>
  <si>
    <t>#industry40</t>
  </si>
  <si>
    <t>captures</t>
  </si>
  <si>
    <t>experiences</t>
  </si>
  <si>
    <t>#hrtrends</t>
  </si>
  <si>
    <t>webinar</t>
  </si>
  <si>
    <t>series</t>
  </si>
  <si>
    <t>#ihrim</t>
  </si>
  <si>
    <t>#ihrip</t>
  </si>
  <si>
    <t>certification</t>
  </si>
  <si>
    <t>exam</t>
  </si>
  <si>
    <t>register</t>
  </si>
  <si>
    <t>#diversityandinclusion</t>
  </si>
  <si>
    <t>infographic</t>
  </si>
  <si>
    <t>view</t>
  </si>
  <si>
    <t>#culturefirst19</t>
  </si>
  <si>
    <t>findings</t>
  </si>
  <si>
    <t>interviews</t>
  </si>
  <si>
    <t>redthread</t>
  </si>
  <si>
    <t>capabilities</t>
  </si>
  <si>
    <t>needs</t>
  </si>
  <si>
    <t>integration</t>
  </si>
  <si>
    <t>ethics</t>
  </si>
  <si>
    <t>user</t>
  </si>
  <si>
    <t>value</t>
  </si>
  <si>
    <t>concerns</t>
  </si>
  <si>
    <t>ahead</t>
  </si>
  <si>
    <t>#vc</t>
  </si>
  <si>
    <t>investment</t>
  </si>
  <si>
    <t>revenue</t>
  </si>
  <si>
    <t>usage</t>
  </si>
  <si>
    <t>trends</t>
  </si>
  <si>
    <t>appeal</t>
  </si>
  <si>
    <t>against</t>
  </si>
  <si>
    <t>jedi</t>
  </si>
  <si>
    <t>akorn</t>
  </si>
  <si>
    <t>pharmaceutical</t>
  </si>
  <si>
    <t>automated</t>
  </si>
  <si>
    <t>#cicd</t>
  </si>
  <si>
    <t>#rpa</t>
  </si>
  <si>
    <t>tweet</t>
  </si>
  <si>
    <t>#icymi</t>
  </si>
  <si>
    <t>heights</t>
  </si>
  <si>
    <t>stratospheric</t>
  </si>
  <si>
    <t>service</t>
  </si>
  <si>
    <t>#azure</t>
  </si>
  <si>
    <t>collected</t>
  </si>
  <si>
    <t>retail</t>
  </si>
  <si>
    <t>stations</t>
  </si>
  <si>
    <t>tim</t>
  </si>
  <si>
    <t>harris</t>
  </si>
  <si>
    <t>#cxotalk</t>
  </si>
  <si>
    <t>provider</t>
  </si>
  <si>
    <t>shares</t>
  </si>
  <si>
    <t>surged</t>
  </si>
  <si>
    <t>hours</t>
  </si>
  <si>
    <t>trading</t>
  </si>
  <si>
    <t>plex</t>
  </si>
  <si>
    <t>integrator</t>
  </si>
  <si>
    <t>emulate</t>
  </si>
  <si>
    <t>#mfg</t>
  </si>
  <si>
    <t>gartner</t>
  </si>
  <si>
    <t>symposium</t>
  </si>
  <si>
    <t>xpo</t>
  </si>
  <si>
    <t>gathering</t>
  </si>
  <si>
    <t>cios</t>
  </si>
  <si>
    <t>executives</t>
  </si>
  <si>
    <t>attending</t>
  </si>
  <si>
    <t>#gartnersym</t>
  </si>
  <si>
    <t>#orlando</t>
  </si>
  <si>
    <t>#goa</t>
  </si>
  <si>
    <t>let's</t>
  </si>
  <si>
    <t>meet</t>
  </si>
  <si>
    <t>person</t>
  </si>
  <si>
    <t>#bigdata</t>
  </si>
  <si>
    <t>#owasp</t>
  </si>
  <si>
    <t>three</t>
  </si>
  <si>
    <t>habits</t>
  </si>
  <si>
    <t>huge</t>
  </si>
  <si>
    <t>impact</t>
  </si>
  <si>
    <t>#professional</t>
  </si>
  <si>
    <t>#leadership</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</si>
  <si>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</si>
  <si>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</si>
  <si>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</si>
  <si>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</si>
  <si>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</si>
  <si>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</si>
  <si>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</si>
  <si>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</si>
  <si>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</si>
  <si>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</si>
  <si>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</si>
  <si>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</si>
  <si>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</si>
  <si>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</si>
  <si>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</si>
  <si>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</si>
  <si>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</si>
  <si>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</si>
  <si>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</si>
  <si>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</si>
  <si>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</si>
  <si>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</si>
  <si>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</si>
  <si>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</si>
  <si>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</si>
  <si>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</si>
  <si>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</si>
  <si>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</si>
  <si>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</si>
  <si>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</si>
  <si>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</si>
  <si>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</si>
  <si>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1.0.1.419</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</si>
  <si>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</si>
  <si>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</si>
  <si>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</si>
  <si>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</si>
  <si>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</si>
  <si>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</si>
  <si>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</si>
  <si>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</si>
  <si>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</si>
  <si>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</si>
  <si>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</si>
  <si>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</si>
  <si>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</si>
  <si>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Green</t>
  </si>
  <si>
    <t>13, 121, 0</t>
  </si>
  <si>
    <t>33, 112, 0</t>
  </si>
  <si>
    <t>92, 82, 0</t>
  </si>
  <si>
    <t>131, 62, 0</t>
  </si>
  <si>
    <t>202, 26, 0</t>
  </si>
  <si>
    <t>163, 46, 0</t>
  </si>
  <si>
    <t>Red</t>
  </si>
  <si>
    <t>53, 102, 0</t>
  </si>
  <si>
    <t>72, 92, 0</t>
  </si>
  <si>
    <t>G1: #ensw #hrtech #unleash19 #hrtechconf #df19 #shrm19 #oow19 here ravenintell #hcmcloud</t>
  </si>
  <si>
    <t>G2: #ensw #hrtech #sap gt #successfactors #hr #hcm work dealarchitect support</t>
  </si>
  <si>
    <t>G3: #ensw #erp gt cloud read #cloud #apac #clouderp #unit4 #cio</t>
  </si>
  <si>
    <t>G4: mypov #ensw sept sydney 5 enterprise center salesforce software hot</t>
  </si>
  <si>
    <t>G5: #ensw #sap #oracle s industry kind behaviour gives whole bad</t>
  </si>
  <si>
    <t>G7: out #erp #ensw check news #cloud here vai customer ava</t>
  </si>
  <si>
    <t>G8: #ensw new post interview jamesmaguire use misuse paas latest strativa</t>
  </si>
  <si>
    <t>G9: #ensw new 0 #cloud curious leverage technology business process improvement</t>
  </si>
  <si>
    <t>G10: system end important reflect business entering contract through cash being</t>
  </si>
  <si>
    <t>G11: hey cloud people want meteorologists welcome long excel net c#</t>
  </si>
  <si>
    <t>G12: #entarch #ensw #gartnerea gartner symposium xpo world s important gathering</t>
  </si>
  <si>
    <t>G13: critical elements good supplier partner relationship #controlthechaos #ensw</t>
  </si>
  <si>
    <t>G14: #sensei read</t>
  </si>
  <si>
    <t>Autofill Workbook Results</t>
  </si>
  <si>
    <t>Edge Weight▓1▓15▓0▓True▓Green▓Red▓▓Edge Weight▓1▓8▓0▓3▓10▓False▓Edge Weight▓1▓15▓0▓32▓6▓False▓▓0▓0▓0▓True▓Black▓Black▓▓Followers▓8▓3122650▓0▓162▓1000▓False▓Followers▓8▓56600488▓0▓100▓70▓False▓▓0▓0▓0▓0▓0▓False▓▓0▓0▓0▓0▓0▓False</t>
  </si>
  <si>
    <t>Subgraph</t>
  </si>
  <si>
    <t>GraphSource░TwitterSearch▓GraphTerm░#ensw▓ImportDescription░The graph represents a network of 115 Twitter users whose recent tweets contained "#ensw", or who were replied to or mentioned in those tweets, taken from a data set limited to a maximum of 18,000 tweets.  The network was obtained from Twitter on Friday, 30 August 2019 at 14:10 UTC.
The tweets in the network were tweeted over the 9-day, 7-hour, 0-minute period from Wednesday, 21 August 2019 at 07:00 UTC to Friday, 30 August 2019 at 14:00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</si>
</sst>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7">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6"/>
      <tableStyleElement type="headerRow" dxfId="435"/>
    </tableStyle>
    <tableStyle name="NodeXL Table" pivot="0" count="1">
      <tableStyleElement type="headerRow" dxfId="43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2237812"/>
        <c:axId val="43031445"/>
      </c:barChart>
      <c:catAx>
        <c:axId val="1223781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3031445"/>
        <c:crosses val="autoZero"/>
        <c:auto val="1"/>
        <c:lblOffset val="100"/>
        <c:noMultiLvlLbl val="0"/>
      </c:catAx>
      <c:valAx>
        <c:axId val="430314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2378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1738686"/>
        <c:axId val="62994991"/>
      </c:barChart>
      <c:catAx>
        <c:axId val="5173868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2994991"/>
        <c:crosses val="autoZero"/>
        <c:auto val="1"/>
        <c:lblOffset val="100"/>
        <c:noMultiLvlLbl val="0"/>
      </c:catAx>
      <c:valAx>
        <c:axId val="629949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7386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0084008"/>
        <c:axId val="2320617"/>
      </c:barChart>
      <c:catAx>
        <c:axId val="3008400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320617"/>
        <c:crosses val="autoZero"/>
        <c:auto val="1"/>
        <c:lblOffset val="100"/>
        <c:noMultiLvlLbl val="0"/>
      </c:catAx>
      <c:valAx>
        <c:axId val="23206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0840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0885554"/>
        <c:axId val="53752259"/>
      </c:barChart>
      <c:catAx>
        <c:axId val="2088555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3752259"/>
        <c:crosses val="autoZero"/>
        <c:auto val="1"/>
        <c:lblOffset val="100"/>
        <c:noMultiLvlLbl val="0"/>
      </c:catAx>
      <c:valAx>
        <c:axId val="537522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8855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4008284"/>
        <c:axId val="58965693"/>
      </c:barChart>
      <c:catAx>
        <c:axId val="1400828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8965693"/>
        <c:crosses val="autoZero"/>
        <c:auto val="1"/>
        <c:lblOffset val="100"/>
        <c:noMultiLvlLbl val="0"/>
      </c:catAx>
      <c:valAx>
        <c:axId val="589656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0082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0929190"/>
        <c:axId val="11491799"/>
      </c:barChart>
      <c:catAx>
        <c:axId val="6092919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1491799"/>
        <c:crosses val="autoZero"/>
        <c:auto val="1"/>
        <c:lblOffset val="100"/>
        <c:noMultiLvlLbl val="0"/>
      </c:catAx>
      <c:valAx>
        <c:axId val="114917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9291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6317328"/>
        <c:axId val="58420497"/>
      </c:barChart>
      <c:catAx>
        <c:axId val="3631732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8420497"/>
        <c:crosses val="autoZero"/>
        <c:auto val="1"/>
        <c:lblOffset val="100"/>
        <c:noMultiLvlLbl val="0"/>
      </c:catAx>
      <c:valAx>
        <c:axId val="584204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3173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6022426"/>
        <c:axId val="34439787"/>
      </c:barChart>
      <c:catAx>
        <c:axId val="5602242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4439787"/>
        <c:crosses val="autoZero"/>
        <c:auto val="1"/>
        <c:lblOffset val="100"/>
        <c:noMultiLvlLbl val="0"/>
      </c:catAx>
      <c:valAx>
        <c:axId val="344397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0224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1522628"/>
        <c:axId val="38159333"/>
      </c:barChart>
      <c:catAx>
        <c:axId val="41522628"/>
        <c:scaling>
          <c:orientation val="minMax"/>
        </c:scaling>
        <c:axPos val="b"/>
        <c:delete val="1"/>
        <c:majorTickMark val="out"/>
        <c:minorTickMark val="none"/>
        <c:tickLblPos val="none"/>
        <c:crossAx val="38159333"/>
        <c:crosses val="autoZero"/>
        <c:auto val="1"/>
        <c:lblOffset val="100"/>
        <c:noMultiLvlLbl val="0"/>
      </c:catAx>
      <c:valAx>
        <c:axId val="38159333"/>
        <c:scaling>
          <c:orientation val="minMax"/>
        </c:scaling>
        <c:axPos val="l"/>
        <c:delete val="1"/>
        <c:majorTickMark val="out"/>
        <c:minorTickMark val="none"/>
        <c:tickLblPos val="none"/>
        <c:crossAx val="4152262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csa_dvillamiza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appsresearch"/>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aucernasocial"/>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abboilandga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hexagonab"/>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dassault3d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ibmindustrie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ibm"/>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aspentech"/>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msftdynamics365"/>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sapforoilandga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sap"/>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salesforce"/>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oracle"/>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marty_resnick"/>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mcgoverntheory"/>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chidambara09"/>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joesmithsapsf"/>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lukemarson"/>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susie_foran"/>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jerry_foster7"/>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plexsystems"/>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dealarchitect"/>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imstechgroup"/>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rajupotnuru1"/>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kirstenallegriw"/>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chief_connector"/>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ravenintell"/>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adam_mansfield_"/>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rwang0"/>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wsj"/>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benioff"/>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cxotalk"/>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sapanalytics"/>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andeavor"/>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digitaltransf11"/>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belveyy"/>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unit4global"/>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holgermu"/>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erp_today"/>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cmosoares"/>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twitter"/>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pakasi"/>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mdalton323"/>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dahowlett"/>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autodeploy"/>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aancos"/>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sap_jarret"/>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bonnietinder"/>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hrdigitalbe"/>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martinhoyes"/>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staciagarr"/>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redthreadre"/>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myhrfuture"/>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david_green_uk"/>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click_iq"/>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ohugupdates"/>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ihrim"/>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michelerdavies"/>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1" name="Subgraph-btinder"/>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2" name="Subgraph-terillium"/>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3" name="Subgraph-louiscolumbus"/>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64" name="Subgraph-jonerp"/>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65" name="Subgraph-alokoak2"/>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66" name="Subgraph-vaicloud"/>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67" name="Subgraph-newsday"/>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68" name="Subgraph-jamieherzlich"/>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69" name="Subgraph-jbitprob"/>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70" name="Subgraph-tectweets"/>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71" name="Subgraph-hilaryjg"/>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72" name="Subgraph-erickbos"/>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73" name="Subgraph-erichsch"/>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74" name="Subgraph-torivojobs"/>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75" name="Subgraph-konradpitala"/>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76" name="Subgraph-imransajidsap"/>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77" name="Subgraph-compeco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78" name="Subgraph-davewrowe"/>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79" name="Subgraph-ccarter1969"/>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80" name="Subgraph-riministreet"/>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81" name="Subgraph-jimodonnelltt"/>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82" name="Subgraph-dee_marketing"/>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83" name="Subgraph-jitgohil"/>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84" name="Subgraph-fscavo"/>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85" name="Subgraph-jamesmaguire"/>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86" name="Subgraph-datamation"/>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87" name="Subgraph-strativa"/>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88" name="Subgraph-sameerpatel"/>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89" name="Subgraph-iamaniku"/>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90" name="Subgraph-dalytics"/>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91" name="Subgraph-charlesrathman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92" name="Subgraph-cmdatascoop"/>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93" name="Subgraph-insightssuccess"/>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94" name="Subgraph-universitybiz"/>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95" name="Subgraph-vaisoftware"/>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96" name="Subgraph-scbrain"/>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97" name="Subgraph-dcunni"/>
        <xdr:cNvPicPr preferRelativeResize="1">
          <a:picLocks noChangeAspect="0"/>
        </xdr:cNvPicPr>
      </xdr:nvPicPr>
      <xdr:blipFill>
        <a:blip r:embed="rId76">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98" name="Subgraph-aadityaraghav"/>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99" name="Subgraph-bersin"/>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638175" y="51415950"/>
          <a:ext cx="723900" cy="476250"/>
        </a:xfrm>
        <a:prstGeom prst="rect">
          <a:avLst/>
        </a:prstGeom>
        <a:ln>
          <a:noFill/>
        </a:ln>
      </xdr:spPr>
    </xdr:pic>
    <xdr:clientData/>
  </xdr:twoCellAnchor>
  <xdr:twoCellAnchor editAs="oneCell">
    <xdr:from>
      <xdr:col>1</xdr:col>
      <xdr:colOff>28575</xdr:colOff>
      <xdr:row>100</xdr:row>
      <xdr:rowOff>28575</xdr:rowOff>
    </xdr:from>
    <xdr:to>
      <xdr:col>1</xdr:col>
      <xdr:colOff>752475</xdr:colOff>
      <xdr:row>100</xdr:row>
      <xdr:rowOff>504825</xdr:rowOff>
    </xdr:to>
    <xdr:pic>
      <xdr:nvPicPr>
        <xdr:cNvPr id="100" name="Subgraph-erin_hr"/>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638175" y="51939825"/>
          <a:ext cx="723900" cy="476250"/>
        </a:xfrm>
        <a:prstGeom prst="rect">
          <a:avLst/>
        </a:prstGeom>
        <a:ln>
          <a:noFill/>
        </a:ln>
      </xdr:spPr>
    </xdr:pic>
    <xdr:clientData/>
  </xdr:twoCellAnchor>
  <xdr:twoCellAnchor editAs="oneCell">
    <xdr:from>
      <xdr:col>1</xdr:col>
      <xdr:colOff>28575</xdr:colOff>
      <xdr:row>101</xdr:row>
      <xdr:rowOff>28575</xdr:rowOff>
    </xdr:from>
    <xdr:to>
      <xdr:col>1</xdr:col>
      <xdr:colOff>752475</xdr:colOff>
      <xdr:row>101</xdr:row>
      <xdr:rowOff>504825</xdr:rowOff>
    </xdr:to>
    <xdr:pic>
      <xdr:nvPicPr>
        <xdr:cNvPr id="101" name="Subgraph-nick_holley"/>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638175" y="52463700"/>
          <a:ext cx="723900" cy="476250"/>
        </a:xfrm>
        <a:prstGeom prst="rect">
          <a:avLst/>
        </a:prstGeom>
        <a:ln>
          <a:noFill/>
        </a:ln>
      </xdr:spPr>
    </xdr:pic>
    <xdr:clientData/>
  </xdr:twoCellAnchor>
  <xdr:twoCellAnchor editAs="oneCell">
    <xdr:from>
      <xdr:col>1</xdr:col>
      <xdr:colOff>28575</xdr:colOff>
      <xdr:row>102</xdr:row>
      <xdr:rowOff>28575</xdr:rowOff>
    </xdr:from>
    <xdr:to>
      <xdr:col>1</xdr:col>
      <xdr:colOff>752475</xdr:colOff>
      <xdr:row>102</xdr:row>
      <xdr:rowOff>504825</xdr:rowOff>
    </xdr:to>
    <xdr:pic>
      <xdr:nvPicPr>
        <xdr:cNvPr id="102" name="Subgraph-daigosweden"/>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638175" y="52987575"/>
          <a:ext cx="723900" cy="476250"/>
        </a:xfrm>
        <a:prstGeom prst="rect">
          <a:avLst/>
        </a:prstGeom>
        <a:ln>
          <a:noFill/>
        </a:ln>
      </xdr:spPr>
    </xdr:pic>
    <xdr:clientData/>
  </xdr:twoCellAnchor>
  <xdr:twoCellAnchor editAs="oneCell">
    <xdr:from>
      <xdr:col>1</xdr:col>
      <xdr:colOff>28575</xdr:colOff>
      <xdr:row>103</xdr:row>
      <xdr:rowOff>28575</xdr:rowOff>
    </xdr:from>
    <xdr:to>
      <xdr:col>1</xdr:col>
      <xdr:colOff>752475</xdr:colOff>
      <xdr:row>103</xdr:row>
      <xdr:rowOff>504825</xdr:rowOff>
    </xdr:to>
    <xdr:pic>
      <xdr:nvPicPr>
        <xdr:cNvPr id="103" name="Subgraph-ingentisgmbh"/>
        <xdr:cNvPicPr preferRelativeResize="1">
          <a:picLocks noChangeAspect="0"/>
        </xdr:cNvPicPr>
      </xdr:nvPicPr>
      <xdr:blipFill>
        <a:blip r:embed="rId79">
          <a:extLst>
            <a:ext uri="{28A0092B-C50C-407E-A947-70E740481C1C}">
              <a14:useLocalDpi xmlns:a14="http://schemas.microsoft.com/office/drawing/2010/main" val="0"/>
            </a:ext>
          </a:extLst>
        </a:blip>
        <a:stretch>
          <a:fillRect/>
        </a:stretch>
      </xdr:blipFill>
      <xdr:spPr>
        <a:xfrm>
          <a:off x="638175" y="53511450"/>
          <a:ext cx="723900" cy="476250"/>
        </a:xfrm>
        <a:prstGeom prst="rect">
          <a:avLst/>
        </a:prstGeom>
        <a:ln>
          <a:noFill/>
        </a:ln>
      </xdr:spPr>
    </xdr:pic>
    <xdr:clientData/>
  </xdr:twoCellAnchor>
  <xdr:twoCellAnchor editAs="oneCell">
    <xdr:from>
      <xdr:col>1</xdr:col>
      <xdr:colOff>28575</xdr:colOff>
      <xdr:row>104</xdr:row>
      <xdr:rowOff>28575</xdr:rowOff>
    </xdr:from>
    <xdr:to>
      <xdr:col>1</xdr:col>
      <xdr:colOff>752475</xdr:colOff>
      <xdr:row>104</xdr:row>
      <xdr:rowOff>504825</xdr:rowOff>
    </xdr:to>
    <xdr:pic>
      <xdr:nvPicPr>
        <xdr:cNvPr id="104" name="Subgraph-aladamsen"/>
        <xdr:cNvPicPr preferRelativeResize="1">
          <a:picLocks noChangeAspect="0"/>
        </xdr:cNvPicPr>
      </xdr:nvPicPr>
      <xdr:blipFill>
        <a:blip r:embed="rId79">
          <a:extLst>
            <a:ext uri="{28A0092B-C50C-407E-A947-70E740481C1C}">
              <a14:useLocalDpi xmlns:a14="http://schemas.microsoft.com/office/drawing/2010/main" val="0"/>
            </a:ext>
          </a:extLst>
        </a:blip>
        <a:stretch>
          <a:fillRect/>
        </a:stretch>
      </xdr:blipFill>
      <xdr:spPr>
        <a:xfrm>
          <a:off x="638175" y="54035325"/>
          <a:ext cx="723900" cy="476250"/>
        </a:xfrm>
        <a:prstGeom prst="rect">
          <a:avLst/>
        </a:prstGeom>
        <a:ln>
          <a:noFill/>
        </a:ln>
      </xdr:spPr>
    </xdr:pic>
    <xdr:clientData/>
  </xdr:twoCellAnchor>
  <xdr:twoCellAnchor editAs="oneCell">
    <xdr:from>
      <xdr:col>1</xdr:col>
      <xdr:colOff>28575</xdr:colOff>
      <xdr:row>105</xdr:row>
      <xdr:rowOff>28575</xdr:rowOff>
    </xdr:from>
    <xdr:to>
      <xdr:col>1</xdr:col>
      <xdr:colOff>752475</xdr:colOff>
      <xdr:row>105</xdr:row>
      <xdr:rowOff>504825</xdr:rowOff>
    </xdr:to>
    <xdr:pic>
      <xdr:nvPicPr>
        <xdr:cNvPr id="105" name="Subgraph-apple"/>
        <xdr:cNvPicPr preferRelativeResize="1">
          <a:picLocks noChangeAspect="0"/>
        </xdr:cNvPicPr>
      </xdr:nvPicPr>
      <xdr:blipFill>
        <a:blip r:embed="rId80">
          <a:extLst>
            <a:ext uri="{28A0092B-C50C-407E-A947-70E740481C1C}">
              <a14:useLocalDpi xmlns:a14="http://schemas.microsoft.com/office/drawing/2010/main" val="0"/>
            </a:ext>
          </a:extLst>
        </a:blip>
        <a:stretch>
          <a:fillRect/>
        </a:stretch>
      </xdr:blipFill>
      <xdr:spPr>
        <a:xfrm>
          <a:off x="638175" y="54559200"/>
          <a:ext cx="723900" cy="476250"/>
        </a:xfrm>
        <a:prstGeom prst="rect">
          <a:avLst/>
        </a:prstGeom>
        <a:ln>
          <a:noFill/>
        </a:ln>
      </xdr:spPr>
    </xdr:pic>
    <xdr:clientData/>
  </xdr:twoCellAnchor>
  <xdr:twoCellAnchor editAs="oneCell">
    <xdr:from>
      <xdr:col>1</xdr:col>
      <xdr:colOff>28575</xdr:colOff>
      <xdr:row>106</xdr:row>
      <xdr:rowOff>28575</xdr:rowOff>
    </xdr:from>
    <xdr:to>
      <xdr:col>1</xdr:col>
      <xdr:colOff>752475</xdr:colOff>
      <xdr:row>106</xdr:row>
      <xdr:rowOff>504825</xdr:rowOff>
    </xdr:to>
    <xdr:pic>
      <xdr:nvPicPr>
        <xdr:cNvPr id="106" name="Subgraph-awscloud"/>
        <xdr:cNvPicPr preferRelativeResize="1">
          <a:picLocks noChangeAspect="0"/>
        </xdr:cNvPicPr>
      </xdr:nvPicPr>
      <xdr:blipFill>
        <a:blip r:embed="rId80">
          <a:extLst>
            <a:ext uri="{28A0092B-C50C-407E-A947-70E740481C1C}">
              <a14:useLocalDpi xmlns:a14="http://schemas.microsoft.com/office/drawing/2010/main" val="0"/>
            </a:ext>
          </a:extLst>
        </a:blip>
        <a:stretch>
          <a:fillRect/>
        </a:stretch>
      </xdr:blipFill>
      <xdr:spPr>
        <a:xfrm>
          <a:off x="638175" y="55083075"/>
          <a:ext cx="723900" cy="476250"/>
        </a:xfrm>
        <a:prstGeom prst="rect">
          <a:avLst/>
        </a:prstGeom>
        <a:ln>
          <a:noFill/>
        </a:ln>
      </xdr:spPr>
    </xdr:pic>
    <xdr:clientData/>
  </xdr:twoCellAnchor>
  <xdr:twoCellAnchor editAs="oneCell">
    <xdr:from>
      <xdr:col>1</xdr:col>
      <xdr:colOff>28575</xdr:colOff>
      <xdr:row>107</xdr:row>
      <xdr:rowOff>28575</xdr:rowOff>
    </xdr:from>
    <xdr:to>
      <xdr:col>1</xdr:col>
      <xdr:colOff>752475</xdr:colOff>
      <xdr:row>107</xdr:row>
      <xdr:rowOff>504825</xdr:rowOff>
    </xdr:to>
    <xdr:pic>
      <xdr:nvPicPr>
        <xdr:cNvPr id="107" name="Subgraph-google"/>
        <xdr:cNvPicPr preferRelativeResize="1">
          <a:picLocks noChangeAspect="0"/>
        </xdr:cNvPicPr>
      </xdr:nvPicPr>
      <xdr:blipFill>
        <a:blip r:embed="rId80">
          <a:extLst>
            <a:ext uri="{28A0092B-C50C-407E-A947-70E740481C1C}">
              <a14:useLocalDpi xmlns:a14="http://schemas.microsoft.com/office/drawing/2010/main" val="0"/>
            </a:ext>
          </a:extLst>
        </a:blip>
        <a:stretch>
          <a:fillRect/>
        </a:stretch>
      </xdr:blipFill>
      <xdr:spPr>
        <a:xfrm>
          <a:off x="638175" y="55606950"/>
          <a:ext cx="723900" cy="476250"/>
        </a:xfrm>
        <a:prstGeom prst="rect">
          <a:avLst/>
        </a:prstGeom>
        <a:ln>
          <a:noFill/>
        </a:ln>
      </xdr:spPr>
    </xdr:pic>
    <xdr:clientData/>
  </xdr:twoCellAnchor>
  <xdr:twoCellAnchor editAs="oneCell">
    <xdr:from>
      <xdr:col>1</xdr:col>
      <xdr:colOff>28575</xdr:colOff>
      <xdr:row>108</xdr:row>
      <xdr:rowOff>28575</xdr:rowOff>
    </xdr:from>
    <xdr:to>
      <xdr:col>1</xdr:col>
      <xdr:colOff>752475</xdr:colOff>
      <xdr:row>108</xdr:row>
      <xdr:rowOff>504825</xdr:rowOff>
    </xdr:to>
    <xdr:pic>
      <xdr:nvPicPr>
        <xdr:cNvPr id="108" name="Subgraph-microsoft"/>
        <xdr:cNvPicPr preferRelativeResize="1">
          <a:picLocks noChangeAspect="0"/>
        </xdr:cNvPicPr>
      </xdr:nvPicPr>
      <xdr:blipFill>
        <a:blip r:embed="rId80">
          <a:extLst>
            <a:ext uri="{28A0092B-C50C-407E-A947-70E740481C1C}">
              <a14:useLocalDpi xmlns:a14="http://schemas.microsoft.com/office/drawing/2010/main" val="0"/>
            </a:ext>
          </a:extLst>
        </a:blip>
        <a:stretch>
          <a:fillRect/>
        </a:stretch>
      </xdr:blipFill>
      <xdr:spPr>
        <a:xfrm>
          <a:off x="638175" y="56130825"/>
          <a:ext cx="723900" cy="476250"/>
        </a:xfrm>
        <a:prstGeom prst="rect">
          <a:avLst/>
        </a:prstGeom>
        <a:ln>
          <a:noFill/>
        </a:ln>
      </xdr:spPr>
    </xdr:pic>
    <xdr:clientData/>
  </xdr:twoCellAnchor>
  <xdr:twoCellAnchor editAs="oneCell">
    <xdr:from>
      <xdr:col>1</xdr:col>
      <xdr:colOff>28575</xdr:colOff>
      <xdr:row>109</xdr:row>
      <xdr:rowOff>28575</xdr:rowOff>
    </xdr:from>
    <xdr:to>
      <xdr:col>1</xdr:col>
      <xdr:colOff>752475</xdr:colOff>
      <xdr:row>109</xdr:row>
      <xdr:rowOff>504825</xdr:rowOff>
    </xdr:to>
    <xdr:pic>
      <xdr:nvPicPr>
        <xdr:cNvPr id="109" name="Subgraph-vmware"/>
        <xdr:cNvPicPr preferRelativeResize="1">
          <a:picLocks noChangeAspect="0"/>
        </xdr:cNvPicPr>
      </xdr:nvPicPr>
      <xdr:blipFill>
        <a:blip r:embed="rId80">
          <a:extLst>
            <a:ext uri="{28A0092B-C50C-407E-A947-70E740481C1C}">
              <a14:useLocalDpi xmlns:a14="http://schemas.microsoft.com/office/drawing/2010/main" val="0"/>
            </a:ext>
          </a:extLst>
        </a:blip>
        <a:stretch>
          <a:fillRect/>
        </a:stretch>
      </xdr:blipFill>
      <xdr:spPr>
        <a:xfrm>
          <a:off x="638175" y="56654700"/>
          <a:ext cx="723900" cy="476250"/>
        </a:xfrm>
        <a:prstGeom prst="rect">
          <a:avLst/>
        </a:prstGeom>
        <a:ln>
          <a:noFill/>
        </a:ln>
      </xdr:spPr>
    </xdr:pic>
    <xdr:clientData/>
  </xdr:twoCellAnchor>
  <xdr:twoCellAnchor editAs="oneCell">
    <xdr:from>
      <xdr:col>1</xdr:col>
      <xdr:colOff>28575</xdr:colOff>
      <xdr:row>110</xdr:row>
      <xdr:rowOff>28575</xdr:rowOff>
    </xdr:from>
    <xdr:to>
      <xdr:col>1</xdr:col>
      <xdr:colOff>752475</xdr:colOff>
      <xdr:row>110</xdr:row>
      <xdr:rowOff>504825</xdr:rowOff>
    </xdr:to>
    <xdr:pic>
      <xdr:nvPicPr>
        <xdr:cNvPr id="110" name="Subgraph-southwestair"/>
        <xdr:cNvPicPr preferRelativeResize="1">
          <a:picLocks noChangeAspect="0"/>
        </xdr:cNvPicPr>
      </xdr:nvPicPr>
      <xdr:blipFill>
        <a:blip r:embed="rId81">
          <a:extLst>
            <a:ext uri="{28A0092B-C50C-407E-A947-70E740481C1C}">
              <a14:useLocalDpi xmlns:a14="http://schemas.microsoft.com/office/drawing/2010/main" val="0"/>
            </a:ext>
          </a:extLst>
        </a:blip>
        <a:stretch>
          <a:fillRect/>
        </a:stretch>
      </xdr:blipFill>
      <xdr:spPr>
        <a:xfrm>
          <a:off x="638175" y="57178575"/>
          <a:ext cx="723900" cy="476250"/>
        </a:xfrm>
        <a:prstGeom prst="rect">
          <a:avLst/>
        </a:prstGeom>
        <a:ln>
          <a:noFill/>
        </a:ln>
      </xdr:spPr>
    </xdr:pic>
    <xdr:clientData/>
  </xdr:twoCellAnchor>
  <xdr:twoCellAnchor editAs="oneCell">
    <xdr:from>
      <xdr:col>1</xdr:col>
      <xdr:colOff>28575</xdr:colOff>
      <xdr:row>111</xdr:row>
      <xdr:rowOff>28575</xdr:rowOff>
    </xdr:from>
    <xdr:to>
      <xdr:col>1</xdr:col>
      <xdr:colOff>752475</xdr:colOff>
      <xdr:row>111</xdr:row>
      <xdr:rowOff>504825</xdr:rowOff>
    </xdr:to>
    <xdr:pic>
      <xdr:nvPicPr>
        <xdr:cNvPr id="111" name="Subgraph-united"/>
        <xdr:cNvPicPr preferRelativeResize="1">
          <a:picLocks noChangeAspect="0"/>
        </xdr:cNvPicPr>
      </xdr:nvPicPr>
      <xdr:blipFill>
        <a:blip r:embed="rId81">
          <a:extLst>
            <a:ext uri="{28A0092B-C50C-407E-A947-70E740481C1C}">
              <a14:useLocalDpi xmlns:a14="http://schemas.microsoft.com/office/drawing/2010/main" val="0"/>
            </a:ext>
          </a:extLst>
        </a:blip>
        <a:stretch>
          <a:fillRect/>
        </a:stretch>
      </xdr:blipFill>
      <xdr:spPr>
        <a:xfrm>
          <a:off x="638175" y="57702450"/>
          <a:ext cx="723900" cy="476250"/>
        </a:xfrm>
        <a:prstGeom prst="rect">
          <a:avLst/>
        </a:prstGeom>
        <a:ln>
          <a:noFill/>
        </a:ln>
      </xdr:spPr>
    </xdr:pic>
    <xdr:clientData/>
  </xdr:twoCellAnchor>
  <xdr:twoCellAnchor editAs="oneCell">
    <xdr:from>
      <xdr:col>1</xdr:col>
      <xdr:colOff>28575</xdr:colOff>
      <xdr:row>112</xdr:row>
      <xdr:rowOff>28575</xdr:rowOff>
    </xdr:from>
    <xdr:to>
      <xdr:col>1</xdr:col>
      <xdr:colOff>752475</xdr:colOff>
      <xdr:row>112</xdr:row>
      <xdr:rowOff>504825</xdr:rowOff>
    </xdr:to>
    <xdr:pic>
      <xdr:nvPicPr>
        <xdr:cNvPr id="112" name="Subgraph-joannmoretti"/>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638175" y="58226325"/>
          <a:ext cx="723900" cy="476250"/>
        </a:xfrm>
        <a:prstGeom prst="rect">
          <a:avLst/>
        </a:prstGeom>
        <a:ln>
          <a:noFill/>
        </a:ln>
      </xdr:spPr>
    </xdr:pic>
    <xdr:clientData/>
  </xdr:twoCellAnchor>
  <xdr:twoCellAnchor editAs="oneCell">
    <xdr:from>
      <xdr:col>1</xdr:col>
      <xdr:colOff>28575</xdr:colOff>
      <xdr:row>113</xdr:row>
      <xdr:rowOff>28575</xdr:rowOff>
    </xdr:from>
    <xdr:to>
      <xdr:col>1</xdr:col>
      <xdr:colOff>752475</xdr:colOff>
      <xdr:row>113</xdr:row>
      <xdr:rowOff>504825</xdr:rowOff>
    </xdr:to>
    <xdr:pic>
      <xdr:nvPicPr>
        <xdr:cNvPr id="113" name="Subgraph-santchiweb"/>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638175" y="58750200"/>
          <a:ext cx="723900" cy="476250"/>
        </a:xfrm>
        <a:prstGeom prst="rect">
          <a:avLst/>
        </a:prstGeom>
        <a:ln>
          <a:noFill/>
        </a:ln>
      </xdr:spPr>
    </xdr:pic>
    <xdr:clientData/>
  </xdr:twoCellAnchor>
  <xdr:twoCellAnchor editAs="oneCell">
    <xdr:from>
      <xdr:col>1</xdr:col>
      <xdr:colOff>28575</xdr:colOff>
      <xdr:row>114</xdr:row>
      <xdr:rowOff>28575</xdr:rowOff>
    </xdr:from>
    <xdr:to>
      <xdr:col>1</xdr:col>
      <xdr:colOff>752475</xdr:colOff>
      <xdr:row>114</xdr:row>
      <xdr:rowOff>504825</xdr:rowOff>
    </xdr:to>
    <xdr:pic>
      <xdr:nvPicPr>
        <xdr:cNvPr id="114" name="Subgraph-dhesselmans"/>
        <xdr:cNvPicPr preferRelativeResize="1">
          <a:picLocks noChangeAspect="0"/>
        </xdr:cNvPicPr>
      </xdr:nvPicPr>
      <xdr:blipFill>
        <a:blip r:embed="rId84">
          <a:extLst>
            <a:ext uri="{28A0092B-C50C-407E-A947-70E740481C1C}">
              <a14:useLocalDpi xmlns:a14="http://schemas.microsoft.com/office/drawing/2010/main" val="0"/>
            </a:ext>
          </a:extLst>
        </a:blip>
        <a:stretch>
          <a:fillRect/>
        </a:stretch>
      </xdr:blipFill>
      <xdr:spPr>
        <a:xfrm>
          <a:off x="638175" y="59274075"/>
          <a:ext cx="723900" cy="476250"/>
        </a:xfrm>
        <a:prstGeom prst="rect">
          <a:avLst/>
        </a:prstGeom>
        <a:ln>
          <a:noFill/>
        </a:ln>
      </xdr:spPr>
    </xdr:pic>
    <xdr:clientData/>
  </xdr:twoCellAnchor>
  <xdr:twoCellAnchor editAs="oneCell">
    <xdr:from>
      <xdr:col>1</xdr:col>
      <xdr:colOff>28575</xdr:colOff>
      <xdr:row>115</xdr:row>
      <xdr:rowOff>28575</xdr:rowOff>
    </xdr:from>
    <xdr:to>
      <xdr:col>1</xdr:col>
      <xdr:colOff>752475</xdr:colOff>
      <xdr:row>115</xdr:row>
      <xdr:rowOff>504825</xdr:rowOff>
    </xdr:to>
    <xdr:pic>
      <xdr:nvPicPr>
        <xdr:cNvPr id="115" name="Subgraph-infullbloomus"/>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638175" y="59797950"/>
          <a:ext cx="723900" cy="476250"/>
        </a:xfrm>
        <a:prstGeom prst="rect">
          <a:avLst/>
        </a:prstGeom>
        <a:ln>
          <a:noFill/>
        </a:ln>
      </xdr:spPr>
    </xdr:pic>
    <xdr:clientData/>
  </xdr:twoCellAnchor>
  <xdr:twoCellAnchor editAs="oneCell">
    <xdr:from>
      <xdr:col>1</xdr:col>
      <xdr:colOff>28575</xdr:colOff>
      <xdr:row>116</xdr:row>
      <xdr:rowOff>28575</xdr:rowOff>
    </xdr:from>
    <xdr:to>
      <xdr:col>1</xdr:col>
      <xdr:colOff>752475</xdr:colOff>
      <xdr:row>116</xdr:row>
      <xdr:rowOff>504825</xdr:rowOff>
    </xdr:to>
    <xdr:pic>
      <xdr:nvPicPr>
        <xdr:cNvPr id="116" name="Subgraph-datadictum"/>
        <xdr:cNvPicPr preferRelativeResize="1">
          <a:picLocks noChangeAspect="0"/>
        </xdr:cNvPicPr>
      </xdr:nvPicPr>
      <xdr:blipFill>
        <a:blip r:embed="rId86">
          <a:extLst>
            <a:ext uri="{28A0092B-C50C-407E-A947-70E740481C1C}">
              <a14:useLocalDpi xmlns:a14="http://schemas.microsoft.com/office/drawing/2010/main" val="0"/>
            </a:ext>
          </a:extLst>
        </a:blip>
        <a:stretch>
          <a:fillRect/>
        </a:stretch>
      </xdr:blipFill>
      <xdr:spPr>
        <a:xfrm>
          <a:off x="638175" y="603218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320" totalsRowShown="0" headerRowDxfId="433" dataDxfId="432">
  <autoFilter ref="A2:BN320"/>
  <tableColumns count="66">
    <tableColumn id="1" name="Vertex 1" dataDxfId="431"/>
    <tableColumn id="2" name="Vertex 2" dataDxfId="430"/>
    <tableColumn id="3" name="Color" dataDxfId="429"/>
    <tableColumn id="4" name="Width" dataDxfId="428"/>
    <tableColumn id="11" name="Style" dataDxfId="427"/>
    <tableColumn id="5" name="Opacity" dataDxfId="426"/>
    <tableColumn id="6" name="Visibility" dataDxfId="425"/>
    <tableColumn id="10" name="Label" dataDxfId="424"/>
    <tableColumn id="12" name="Label Text Color" dataDxfId="423"/>
    <tableColumn id="13" name="Label Font Size" dataDxfId="422"/>
    <tableColumn id="14" name="Reciprocated?" dataDxfId="287"/>
    <tableColumn id="7" name="ID" dataDxfId="421"/>
    <tableColumn id="9" name="Dynamic Filter" dataDxfId="420"/>
    <tableColumn id="8" name="Add Your Own Columns Here" dataDxfId="419"/>
    <tableColumn id="15" name="Relationship" dataDxfId="418"/>
    <tableColumn id="16" name="Relationship Date (UTC)" dataDxfId="417"/>
    <tableColumn id="17" name="Tweet" dataDxfId="416"/>
    <tableColumn id="18" name="URLs in Tweet" dataDxfId="415"/>
    <tableColumn id="19" name="Domains in Tweet" dataDxfId="414"/>
    <tableColumn id="20" name="Hashtags in Tweet" dataDxfId="413"/>
    <tableColumn id="21" name="Media in Tweet" dataDxfId="412"/>
    <tableColumn id="22" name="Tweet Image File" dataDxfId="411"/>
    <tableColumn id="23" name="Tweet Date (UTC)" dataDxfId="410"/>
    <tableColumn id="24" name="Date" dataDxfId="409"/>
    <tableColumn id="25" name="Time" dataDxfId="408"/>
    <tableColumn id="26" name="Twitter Page for Tweet" dataDxfId="407"/>
    <tableColumn id="27" name="Latitude" dataDxfId="406"/>
    <tableColumn id="28" name="Longitude" dataDxfId="405"/>
    <tableColumn id="29" name="Imported ID" dataDxfId="404"/>
    <tableColumn id="30" name="In-Reply-To Tweet ID" dataDxfId="403"/>
    <tableColumn id="31" name="Favorited" dataDxfId="402"/>
    <tableColumn id="32" name="Favorite Count" dataDxfId="401"/>
    <tableColumn id="33" name="In-Reply-To User ID" dataDxfId="400"/>
    <tableColumn id="34" name="Is Quote Status" dataDxfId="399"/>
    <tableColumn id="35" name="Language" dataDxfId="398"/>
    <tableColumn id="36" name="Possibly Sensitive" dataDxfId="397"/>
    <tableColumn id="37" name="Quoted Status ID" dataDxfId="396"/>
    <tableColumn id="38" name="Retweeted" dataDxfId="395"/>
    <tableColumn id="39" name="Retweet Count" dataDxfId="394"/>
    <tableColumn id="40" name="Retweet ID" dataDxfId="393"/>
    <tableColumn id="41" name="Source" dataDxfId="392"/>
    <tableColumn id="42" name="Truncated" dataDxfId="391"/>
    <tableColumn id="43" name="Unified Twitter ID" dataDxfId="390"/>
    <tableColumn id="44" name="Imported Tweet Type" dataDxfId="389"/>
    <tableColumn id="45" name="Added By Extended Analysis" dataDxfId="388"/>
    <tableColumn id="46" name="Corrected By Extended Analysis" dataDxfId="387"/>
    <tableColumn id="47" name="Place Bounding Box" dataDxfId="386"/>
    <tableColumn id="48" name="Place Country" dataDxfId="385"/>
    <tableColumn id="49" name="Place Country Code" dataDxfId="384"/>
    <tableColumn id="50" name="Place Full Name" dataDxfId="383"/>
    <tableColumn id="51" name="Place ID" dataDxfId="382"/>
    <tableColumn id="52" name="Place Name" dataDxfId="381"/>
    <tableColumn id="53" name="Place Type" dataDxfId="380"/>
    <tableColumn id="54" name="Place URL" dataDxfId="379"/>
    <tableColumn id="55" name="Edge Weight"/>
    <tableColumn id="56" name="Vertex 1 Group" dataDxfId="302">
      <calculatedColumnFormula>REPLACE(INDEX(GroupVertices[Group], MATCH(Edges[[#This Row],[Vertex 1]],GroupVertices[Vertex],0)),1,1,"")</calculatedColumnFormula>
    </tableColumn>
    <tableColumn id="57" name="Vertex 2 Group" dataDxfId="53">
      <calculatedColumnFormula>REPLACE(INDEX(GroupVertices[Group], MATCH(Edges[[#This Row],[Vertex 2]],GroupVertices[Vertex],0)),1,1,"")</calculatedColumnFormula>
    </tableColumn>
    <tableColumn id="58" name="Sentiment List #1: Positive Word Count" dataDxfId="52"/>
    <tableColumn id="59" name="Sentiment List #1: Positive Word Percentage (%)" dataDxfId="51"/>
    <tableColumn id="60" name="Sentiment List #2: Negative Word Count" dataDxfId="50"/>
    <tableColumn id="61" name="Sentiment List #2: Negative Word Percentage (%)" dataDxfId="49"/>
    <tableColumn id="62" name="Sentiment List #3: Angry/Violent Word Count" dataDxfId="48"/>
    <tableColumn id="63" name="Sentiment List #3: Angry/Violent Word Percentage (%)" dataDxfId="47"/>
    <tableColumn id="64" name="Non-categorized Word Count" dataDxfId="46"/>
    <tableColumn id="65" name="Non-categorized Word Percentage (%)" dataDxfId="45"/>
    <tableColumn id="66" name="Edge Content Word Count" dataDxfId="4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1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286" dataDxfId="285">
  <autoFilter ref="A1:V11"/>
  <tableColumns count="22">
    <tableColumn id="1" name="Top URLs in Tweet in Entire Graph" dataDxfId="284"/>
    <tableColumn id="2" name="Entire Graph Count" dataDxfId="283"/>
    <tableColumn id="3" name="Top URLs in Tweet in G1" dataDxfId="282"/>
    <tableColumn id="4" name="G1 Count" dataDxfId="281"/>
    <tableColumn id="5" name="Top URLs in Tweet in G2" dataDxfId="280"/>
    <tableColumn id="6" name="G2 Count" dataDxfId="279"/>
    <tableColumn id="7" name="Top URLs in Tweet in G3" dataDxfId="278"/>
    <tableColumn id="8" name="G3 Count" dataDxfId="277"/>
    <tableColumn id="9" name="Top URLs in Tweet in G4" dataDxfId="276"/>
    <tableColumn id="10" name="G4 Count" dataDxfId="275"/>
    <tableColumn id="11" name="Top URLs in Tweet in G5" dataDxfId="274"/>
    <tableColumn id="12" name="G5 Count" dataDxfId="273"/>
    <tableColumn id="13" name="Top URLs in Tweet in G6" dataDxfId="272"/>
    <tableColumn id="14" name="G6 Count" dataDxfId="271"/>
    <tableColumn id="15" name="Top URLs in Tweet in G7" dataDxfId="270"/>
    <tableColumn id="16" name="G7 Count" dataDxfId="269"/>
    <tableColumn id="17" name="Top URLs in Tweet in G8" dataDxfId="268"/>
    <tableColumn id="18" name="G8 Count" dataDxfId="267"/>
    <tableColumn id="19" name="Top URLs in Tweet in G9" dataDxfId="266"/>
    <tableColumn id="20" name="G9 Count" dataDxfId="265"/>
    <tableColumn id="21" name="Top URLs in Tweet in G10" dataDxfId="264"/>
    <tableColumn id="22" name="G10 Count" dataDxfId="263"/>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261" dataDxfId="260">
  <autoFilter ref="A14:V24"/>
  <tableColumns count="22">
    <tableColumn id="1" name="Top Domains in Tweet in Entire Graph" dataDxfId="259"/>
    <tableColumn id="2" name="Entire Graph Count" dataDxfId="258"/>
    <tableColumn id="3" name="Top Domains in Tweet in G1" dataDxfId="257"/>
    <tableColumn id="4" name="G1 Count" dataDxfId="256"/>
    <tableColumn id="5" name="Top Domains in Tweet in G2" dataDxfId="255"/>
    <tableColumn id="6" name="G2 Count" dataDxfId="254"/>
    <tableColumn id="7" name="Top Domains in Tweet in G3" dataDxfId="253"/>
    <tableColumn id="8" name="G3 Count" dataDxfId="252"/>
    <tableColumn id="9" name="Top Domains in Tweet in G4" dataDxfId="251"/>
    <tableColumn id="10" name="G4 Count" dataDxfId="250"/>
    <tableColumn id="11" name="Top Domains in Tweet in G5" dataDxfId="249"/>
    <tableColumn id="12" name="G5 Count" dataDxfId="248"/>
    <tableColumn id="13" name="Top Domains in Tweet in G6" dataDxfId="247"/>
    <tableColumn id="14" name="G6 Count" dataDxfId="246"/>
    <tableColumn id="15" name="Top Domains in Tweet in G7" dataDxfId="245"/>
    <tableColumn id="16" name="G7 Count" dataDxfId="244"/>
    <tableColumn id="17" name="Top Domains in Tweet in G8" dataDxfId="243"/>
    <tableColumn id="18" name="G8 Count" dataDxfId="242"/>
    <tableColumn id="19" name="Top Domains in Tweet in G9" dataDxfId="241"/>
    <tableColumn id="20" name="G9 Count" dataDxfId="240"/>
    <tableColumn id="21" name="Top Domains in Tweet in G10" dataDxfId="239"/>
    <tableColumn id="22" name="G10 Count" dataDxfId="238"/>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236" dataDxfId="235">
  <autoFilter ref="A27:V37"/>
  <tableColumns count="22">
    <tableColumn id="1" name="Top Hashtags in Tweet in Entire Graph" dataDxfId="234"/>
    <tableColumn id="2" name="Entire Graph Count" dataDxfId="233"/>
    <tableColumn id="3" name="Top Hashtags in Tweet in G1" dataDxfId="232"/>
    <tableColumn id="4" name="G1 Count" dataDxfId="231"/>
    <tableColumn id="5" name="Top Hashtags in Tweet in G2" dataDxfId="230"/>
    <tableColumn id="6" name="G2 Count" dataDxfId="229"/>
    <tableColumn id="7" name="Top Hashtags in Tweet in G3" dataDxfId="228"/>
    <tableColumn id="8" name="G3 Count" dataDxfId="227"/>
    <tableColumn id="9" name="Top Hashtags in Tweet in G4" dataDxfId="226"/>
    <tableColumn id="10" name="G4 Count" dataDxfId="225"/>
    <tableColumn id="11" name="Top Hashtags in Tweet in G5" dataDxfId="224"/>
    <tableColumn id="12" name="G5 Count" dataDxfId="223"/>
    <tableColumn id="13" name="Top Hashtags in Tweet in G6" dataDxfId="222"/>
    <tableColumn id="14" name="G6 Count" dataDxfId="221"/>
    <tableColumn id="15" name="Top Hashtags in Tweet in G7" dataDxfId="220"/>
    <tableColumn id="16" name="G7 Count" dataDxfId="219"/>
    <tableColumn id="17" name="Top Hashtags in Tweet in G8" dataDxfId="218"/>
    <tableColumn id="18" name="G8 Count" dataDxfId="217"/>
    <tableColumn id="19" name="Top Hashtags in Tweet in G9" dataDxfId="216"/>
    <tableColumn id="20" name="G9 Count" dataDxfId="215"/>
    <tableColumn id="21" name="Top Hashtags in Tweet in G10" dataDxfId="214"/>
    <tableColumn id="22" name="G10 Count" dataDxfId="21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11" dataDxfId="210">
  <autoFilter ref="A40:V50"/>
  <tableColumns count="22">
    <tableColumn id="1" name="Top Words in Tweet in Entire Graph" dataDxfId="209"/>
    <tableColumn id="2" name="Entire Graph Count" dataDxfId="208"/>
    <tableColumn id="3" name="Top Words in Tweet in G1" dataDxfId="207"/>
    <tableColumn id="4" name="G1 Count" dataDxfId="206"/>
    <tableColumn id="5" name="Top Words in Tweet in G2" dataDxfId="205"/>
    <tableColumn id="6" name="G2 Count" dataDxfId="204"/>
    <tableColumn id="7" name="Top Words in Tweet in G3" dataDxfId="203"/>
    <tableColumn id="8" name="G3 Count" dataDxfId="202"/>
    <tableColumn id="9" name="Top Words in Tweet in G4" dataDxfId="201"/>
    <tableColumn id="10" name="G4 Count" dataDxfId="200"/>
    <tableColumn id="11" name="Top Words in Tweet in G5" dataDxfId="199"/>
    <tableColumn id="12" name="G5 Count" dataDxfId="198"/>
    <tableColumn id="13" name="Top Words in Tweet in G6" dataDxfId="197"/>
    <tableColumn id="14" name="G6 Count" dataDxfId="196"/>
    <tableColumn id="15" name="Top Words in Tweet in G7" dataDxfId="195"/>
    <tableColumn id="16" name="G7 Count" dataDxfId="194"/>
    <tableColumn id="17" name="Top Words in Tweet in G8" dataDxfId="193"/>
    <tableColumn id="18" name="G8 Count" dataDxfId="192"/>
    <tableColumn id="19" name="Top Words in Tweet in G9" dataDxfId="191"/>
    <tableColumn id="20" name="G9 Count" dataDxfId="190"/>
    <tableColumn id="21" name="Top Words in Tweet in G10" dataDxfId="189"/>
    <tableColumn id="22" name="G10 Count" dataDxfId="188"/>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186" dataDxfId="185">
  <autoFilter ref="A53:V63"/>
  <tableColumns count="22">
    <tableColumn id="1" name="Top Word Pairs in Tweet in Entire Graph" dataDxfId="184"/>
    <tableColumn id="2" name="Entire Graph Count" dataDxfId="183"/>
    <tableColumn id="3" name="Top Word Pairs in Tweet in G1" dataDxfId="182"/>
    <tableColumn id="4" name="G1 Count" dataDxfId="181"/>
    <tableColumn id="5" name="Top Word Pairs in Tweet in G2" dataDxfId="180"/>
    <tableColumn id="6" name="G2 Count" dataDxfId="179"/>
    <tableColumn id="7" name="Top Word Pairs in Tweet in G3" dataDxfId="178"/>
    <tableColumn id="8" name="G3 Count" dataDxfId="177"/>
    <tableColumn id="9" name="Top Word Pairs in Tweet in G4" dataDxfId="176"/>
    <tableColumn id="10" name="G4 Count" dataDxfId="175"/>
    <tableColumn id="11" name="Top Word Pairs in Tweet in G5" dataDxfId="174"/>
    <tableColumn id="12" name="G5 Count" dataDxfId="173"/>
    <tableColumn id="13" name="Top Word Pairs in Tweet in G6" dataDxfId="172"/>
    <tableColumn id="14" name="G6 Count" dataDxfId="171"/>
    <tableColumn id="15" name="Top Word Pairs in Tweet in G7" dataDxfId="170"/>
    <tableColumn id="16" name="G7 Count" dataDxfId="169"/>
    <tableColumn id="17" name="Top Word Pairs in Tweet in G8" dataDxfId="168"/>
    <tableColumn id="18" name="G8 Count" dataDxfId="167"/>
    <tableColumn id="19" name="Top Word Pairs in Tweet in G9" dataDxfId="166"/>
    <tableColumn id="20" name="G9 Count" dataDxfId="165"/>
    <tableColumn id="21" name="Top Word Pairs in Tweet in G10" dataDxfId="164"/>
    <tableColumn id="22" name="G10 Count" dataDxfId="163"/>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71" totalsRowShown="0" headerRowDxfId="161" dataDxfId="160">
  <autoFilter ref="A66:V71"/>
  <tableColumns count="22">
    <tableColumn id="1" name="Top Replied-To in Entire Graph" dataDxfId="159"/>
    <tableColumn id="2" name="Entire Graph Count" dataDxfId="155"/>
    <tableColumn id="3" name="Top Replied-To in G1" dataDxfId="154"/>
    <tableColumn id="4" name="G1 Count" dataDxfId="151"/>
    <tableColumn id="5" name="Top Replied-To in G2" dataDxfId="150"/>
    <tableColumn id="6" name="G2 Count" dataDxfId="147"/>
    <tableColumn id="7" name="Top Replied-To in G3" dataDxfId="146"/>
    <tableColumn id="8" name="G3 Count" dataDxfId="143"/>
    <tableColumn id="9" name="Top Replied-To in G4" dataDxfId="142"/>
    <tableColumn id="10" name="G4 Count" dataDxfId="139"/>
    <tableColumn id="11" name="Top Replied-To in G5" dataDxfId="138"/>
    <tableColumn id="12" name="G5 Count" dataDxfId="135"/>
    <tableColumn id="13" name="Top Replied-To in G6" dataDxfId="134"/>
    <tableColumn id="14" name="G6 Count" dataDxfId="131"/>
    <tableColumn id="15" name="Top Replied-To in G7" dataDxfId="130"/>
    <tableColumn id="16" name="G7 Count" dataDxfId="127"/>
    <tableColumn id="17" name="Top Replied-To in G8" dataDxfId="126"/>
    <tableColumn id="18" name="G8 Count" dataDxfId="123"/>
    <tableColumn id="19" name="Top Replied-To in G9" dataDxfId="122"/>
    <tableColumn id="20" name="G9 Count" dataDxfId="119"/>
    <tableColumn id="21" name="Top Replied-To in G10" dataDxfId="118"/>
    <tableColumn id="22" name="G10 Count" dataDxfId="117"/>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4:V84" totalsRowShown="0" headerRowDxfId="158" dataDxfId="157">
  <autoFilter ref="A74:V84"/>
  <tableColumns count="22">
    <tableColumn id="1" name="Top Mentioned in Entire Graph" dataDxfId="156"/>
    <tableColumn id="2" name="Entire Graph Count" dataDxfId="153"/>
    <tableColumn id="3" name="Top Mentioned in G1" dataDxfId="152"/>
    <tableColumn id="4" name="G1 Count" dataDxfId="149"/>
    <tableColumn id="5" name="Top Mentioned in G2" dataDxfId="148"/>
    <tableColumn id="6" name="G2 Count" dataDxfId="145"/>
    <tableColumn id="7" name="Top Mentioned in G3" dataDxfId="144"/>
    <tableColumn id="8" name="G3 Count" dataDxfId="141"/>
    <tableColumn id="9" name="Top Mentioned in G4" dataDxfId="140"/>
    <tableColumn id="10" name="G4 Count" dataDxfId="137"/>
    <tableColumn id="11" name="Top Mentioned in G5" dataDxfId="136"/>
    <tableColumn id="12" name="G5 Count" dataDxfId="133"/>
    <tableColumn id="13" name="Top Mentioned in G6" dataDxfId="132"/>
    <tableColumn id="14" name="G6 Count" dataDxfId="129"/>
    <tableColumn id="15" name="Top Mentioned in G7" dataDxfId="128"/>
    <tableColumn id="16" name="G7 Count" dataDxfId="125"/>
    <tableColumn id="17" name="Top Mentioned in G8" dataDxfId="124"/>
    <tableColumn id="18" name="G8 Count" dataDxfId="121"/>
    <tableColumn id="19" name="Top Mentioned in G9" dataDxfId="120"/>
    <tableColumn id="20" name="G9 Count" dataDxfId="116"/>
    <tableColumn id="21" name="Top Mentioned in G10" dataDxfId="115"/>
    <tableColumn id="22" name="G10 Count" dataDxfId="114"/>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7:V97" totalsRowShown="0" headerRowDxfId="111" dataDxfId="110">
  <autoFilter ref="A87:V97"/>
  <tableColumns count="22">
    <tableColumn id="1" name="Top Tweeters in Entire Graph" dataDxfId="109"/>
    <tableColumn id="2" name="Entire Graph Count" dataDxfId="108"/>
    <tableColumn id="3" name="Top Tweeters in G1" dataDxfId="107"/>
    <tableColumn id="4" name="G1 Count" dataDxfId="106"/>
    <tableColumn id="5" name="Top Tweeters in G2" dataDxfId="105"/>
    <tableColumn id="6" name="G2 Count" dataDxfId="104"/>
    <tableColumn id="7" name="Top Tweeters in G3" dataDxfId="103"/>
    <tableColumn id="8" name="G3 Count" dataDxfId="102"/>
    <tableColumn id="9" name="Top Tweeters in G4" dataDxfId="101"/>
    <tableColumn id="10" name="G4 Count" dataDxfId="100"/>
    <tableColumn id="11" name="Top Tweeters in G5" dataDxfId="99"/>
    <tableColumn id="12" name="G5 Count" dataDxfId="98"/>
    <tableColumn id="13" name="Top Tweeters in G6" dataDxfId="97"/>
    <tableColumn id="14" name="G6 Count" dataDxfId="96"/>
    <tableColumn id="15" name="Top Tweeters in G7" dataDxfId="95"/>
    <tableColumn id="16" name="G7 Count" dataDxfId="94"/>
    <tableColumn id="17" name="Top Tweeters in G8" dataDxfId="93"/>
    <tableColumn id="18" name="G8 Count" dataDxfId="92"/>
    <tableColumn id="19" name="Top Tweeters in G9" dataDxfId="91"/>
    <tableColumn id="20" name="G9 Count" dataDxfId="90"/>
    <tableColumn id="21" name="Top Tweeters in G10" dataDxfId="89"/>
    <tableColumn id="22" name="G10 Count" dataDxfId="88"/>
  </tableColumns>
  <tableStyleInfo name="NodeXL Table" showFirstColumn="0" showLastColumn="0" showRowStripes="1" showColumnStripes="0"/>
</table>
</file>

<file path=xl/tables/table19.xml><?xml version="1.0" encoding="utf-8"?>
<table xmlns="http://schemas.openxmlformats.org/spreadsheetml/2006/main" id="19" name="Words" displayName="Words" ref="A1:G1111" totalsRowShown="0" headerRowDxfId="76" dataDxfId="75">
  <autoFilter ref="A1:G1111"/>
  <tableColumns count="7">
    <tableColumn id="1" name="Word" dataDxfId="74"/>
    <tableColumn id="2" name="Count" dataDxfId="73"/>
    <tableColumn id="3" name="Salience" dataDxfId="72"/>
    <tableColumn id="4" name="Group" dataDxfId="71"/>
    <tableColumn id="5" name="Word on Sentiment List #1: Positive" dataDxfId="70"/>
    <tableColumn id="6" name="Word on Sentiment List #2: Negative" dataDxfId="69"/>
    <tableColumn id="7" name="Word on Sentiment List #3: Angry/Violent" dataDxfId="6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17" totalsRowShown="0" headerRowDxfId="378" dataDxfId="377">
  <autoFilter ref="A2:BT117"/>
  <tableColumns count="72">
    <tableColumn id="1" name="Vertex" dataDxfId="376"/>
    <tableColumn id="72" name="Subgraph"/>
    <tableColumn id="2" name="Color" dataDxfId="375"/>
    <tableColumn id="5" name="Shape" dataDxfId="374"/>
    <tableColumn id="6" name="Size" dataDxfId="373"/>
    <tableColumn id="4" name="Opacity" dataDxfId="372"/>
    <tableColumn id="7" name="Image File" dataDxfId="371"/>
    <tableColumn id="3" name="Visibility" dataDxfId="370"/>
    <tableColumn id="10" name="Label" dataDxfId="369"/>
    <tableColumn id="16" name="Label Fill Color" dataDxfId="368"/>
    <tableColumn id="9" name="Label Position" dataDxfId="367"/>
    <tableColumn id="8" name="Tooltip" dataDxfId="366"/>
    <tableColumn id="18" name="Layout Order" dataDxfId="365"/>
    <tableColumn id="13" name="X" dataDxfId="364"/>
    <tableColumn id="14" name="Y" dataDxfId="363"/>
    <tableColumn id="12" name="Locked?" dataDxfId="362"/>
    <tableColumn id="19" name="Polar R" dataDxfId="361"/>
    <tableColumn id="20" name="Polar Angle" dataDxfId="360"/>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359"/>
    <tableColumn id="28" name="Dynamic Filter" dataDxfId="358"/>
    <tableColumn id="17" name="Add Your Own Columns Here" dataDxfId="357"/>
    <tableColumn id="30" name="Name" dataDxfId="356"/>
    <tableColumn id="31" name="Followed" dataDxfId="355"/>
    <tableColumn id="32" name="Followers" dataDxfId="354"/>
    <tableColumn id="33" name="Tweets" dataDxfId="353"/>
    <tableColumn id="34" name="Favorites" dataDxfId="352"/>
    <tableColumn id="35" name="Time Zone UTC Offset (Seconds)" dataDxfId="351"/>
    <tableColumn id="36" name="Description" dataDxfId="350"/>
    <tableColumn id="37" name="Location" dataDxfId="349"/>
    <tableColumn id="38" name="Web" dataDxfId="348"/>
    <tableColumn id="39" name="Time Zone" dataDxfId="347"/>
    <tableColumn id="40" name="Joined Twitter Date (UTC)" dataDxfId="346"/>
    <tableColumn id="41" name="Profile Banner Url" dataDxfId="345"/>
    <tableColumn id="42" name="Default Profile" dataDxfId="344"/>
    <tableColumn id="43" name="Default Profile Image" dataDxfId="343"/>
    <tableColumn id="44" name="Geo Enabled" dataDxfId="342"/>
    <tableColumn id="45" name="Language" dataDxfId="341"/>
    <tableColumn id="46" name="Listed Count" dataDxfId="340"/>
    <tableColumn id="47" name="Profile Background Image Url" dataDxfId="339"/>
    <tableColumn id="48" name="Verified" dataDxfId="338"/>
    <tableColumn id="49" name="Custom Menu Item Text" dataDxfId="337"/>
    <tableColumn id="50" name="Custom Menu Item Action" dataDxfId="336"/>
    <tableColumn id="51" name="Tweeted Search Term?" dataDxfId="303"/>
    <tableColumn id="52" name="Vertex Group" dataDxfId="86">
      <calculatedColumnFormula>REPLACE(INDEX(GroupVertices[Group], MATCH(Vertices[[#This Row],[Vertex]],GroupVertices[Vertex],0)),1,1,"")</calculatedColumnFormula>
    </tableColumn>
    <tableColumn id="53" name="Top URLs in Tweet by Count" dataDxfId="85"/>
    <tableColumn id="54" name="Top URLs in Tweet by Salience" dataDxfId="84"/>
    <tableColumn id="55" name="Top Domains in Tweet by Count" dataDxfId="83"/>
    <tableColumn id="56" name="Top Domains in Tweet by Salience" dataDxfId="82"/>
    <tableColumn id="57" name="Top Hashtags in Tweet by Count" dataDxfId="81"/>
    <tableColumn id="58" name="Top Hashtags in Tweet by Salience" dataDxfId="80"/>
    <tableColumn id="59" name="Top Words in Tweet by Count" dataDxfId="79"/>
    <tableColumn id="60" name="Top Words in Tweet by Salience" dataDxfId="78"/>
    <tableColumn id="61" name="Top Word Pairs in Tweet by Count" dataDxfId="77"/>
    <tableColumn id="62" name="Top Word Pairs in Tweet by Salience" dataDxfId="43"/>
    <tableColumn id="63" name="Sentiment List #1: Positive Word Count" dataDxfId="42"/>
    <tableColumn id="64" name="Sentiment List #1: Positive Word Percentage (%)" dataDxfId="41"/>
    <tableColumn id="65" name="Sentiment List #2: Negative Word Count" dataDxfId="40"/>
    <tableColumn id="66" name="Sentiment List #2: Negative Word Percentage (%)" dataDxfId="39"/>
    <tableColumn id="67" name="Sentiment List #3: Angry/Violent Word Count" dataDxfId="38"/>
    <tableColumn id="68" name="Sentiment List #3: Angry/Violent Word Percentage (%)" dataDxfId="37"/>
    <tableColumn id="69" name="Non-categorized Word Count" dataDxfId="36"/>
    <tableColumn id="70" name="Non-categorized Word Percentage (%)" dataDxfId="35"/>
    <tableColumn id="71" name="Vertex Content Word Count" dataDxfId="3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471" totalsRowShown="0" headerRowDxfId="67" dataDxfId="66">
  <autoFilter ref="A1:L1471"/>
  <tableColumns count="12">
    <tableColumn id="1" name="Word 1" dataDxfId="65"/>
    <tableColumn id="2" name="Word 2" dataDxfId="64"/>
    <tableColumn id="3" name="Count" dataDxfId="63"/>
    <tableColumn id="4" name="Salience" dataDxfId="62"/>
    <tableColumn id="5" name="Mutual Information" dataDxfId="61"/>
    <tableColumn id="6" name="Group" dataDxfId="60"/>
    <tableColumn id="7" name="Word1 on Sentiment List #1: Positive" dataDxfId="59"/>
    <tableColumn id="8" name="Word1 on Sentiment List #2: Negative" dataDxfId="58"/>
    <tableColumn id="9" name="Word1 on Sentiment List #3: Angry/Violent" dataDxfId="57"/>
    <tableColumn id="10" name="Word2 on Sentiment List #1: Positive" dataDxfId="56"/>
    <tableColumn id="11" name="Word2 on Sentiment List #2: Negative" dataDxfId="55"/>
    <tableColumn id="12" name="Word2 on Sentiment List #3: Angry/Violent" dataDxfId="54"/>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24" totalsRowShown="0" headerRowDxfId="23" dataDxfId="22">
  <autoFilter ref="A2:C24"/>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3.xml><?xml version="1.0" encoding="utf-8"?>
<table xmlns="http://schemas.openxmlformats.org/spreadsheetml/2006/main" id="23"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6" totalsRowShown="0" headerRowDxfId="335">
  <autoFilter ref="A2:AO16"/>
  <tableColumns count="41">
    <tableColumn id="1" name="Group" dataDxfId="310"/>
    <tableColumn id="2" name="Vertex Color" dataDxfId="309"/>
    <tableColumn id="3" name="Vertex Shape" dataDxfId="307"/>
    <tableColumn id="22" name="Visibility" dataDxfId="308"/>
    <tableColumn id="4" name="Collapsed?"/>
    <tableColumn id="18" name="Label" dataDxfId="334"/>
    <tableColumn id="20" name="Collapsed X"/>
    <tableColumn id="21" name="Collapsed Y"/>
    <tableColumn id="6" name="ID" dataDxfId="333"/>
    <tableColumn id="19" name="Collapsed Properties" dataDxfId="301"/>
    <tableColumn id="5" name="Vertices" dataDxfId="300"/>
    <tableColumn id="7" name="Unique Edges" dataDxfId="299"/>
    <tableColumn id="8" name="Edges With Duplicates" dataDxfId="298"/>
    <tableColumn id="9" name="Total Edges" dataDxfId="297"/>
    <tableColumn id="10" name="Self-Loops" dataDxfId="296"/>
    <tableColumn id="24" name="Reciprocated Vertex Pair Ratio" dataDxfId="295"/>
    <tableColumn id="25" name="Reciprocated Edge Ratio" dataDxfId="294"/>
    <tableColumn id="11" name="Connected Components" dataDxfId="293"/>
    <tableColumn id="12" name="Single-Vertex Connected Components" dataDxfId="292"/>
    <tableColumn id="13" name="Maximum Vertices in a Connected Component" dataDxfId="291"/>
    <tableColumn id="14" name="Maximum Edges in a Connected Component" dataDxfId="290"/>
    <tableColumn id="15" name="Maximum Geodesic Distance (Diameter)" dataDxfId="289"/>
    <tableColumn id="16" name="Average Geodesic Distance" dataDxfId="288"/>
    <tableColumn id="17" name="Graph Density" dataDxfId="262"/>
    <tableColumn id="23" name="Top URLs in Tweet" dataDxfId="237"/>
    <tableColumn id="26" name="Top Domains in Tweet" dataDxfId="212"/>
    <tableColumn id="27" name="Top Hashtags in Tweet" dataDxfId="187"/>
    <tableColumn id="28" name="Top Words in Tweet" dataDxfId="162"/>
    <tableColumn id="29" name="Top Word Pairs in Tweet" dataDxfId="113"/>
    <tableColumn id="30" name="Top Replied-To in Tweet" dataDxfId="112"/>
    <tableColumn id="31" name="Top Mentioned in Tweet" dataDxfId="87"/>
    <tableColumn id="32" name="Top Tweeters" dataDxfId="33"/>
    <tableColumn id="33" name="Sentiment List #1: Positive Word Count" dataDxfId="32"/>
    <tableColumn id="34" name="Sentiment List #1: Positive Word Percentage (%)" dataDxfId="31"/>
    <tableColumn id="35" name="Sentiment List #2: Negative Word Count" dataDxfId="30"/>
    <tableColumn id="36" name="Sentiment List #2: Negative Word Percentage (%)" dataDxfId="29"/>
    <tableColumn id="37" name="Sentiment List #3: Angry/Violent Word Count" dataDxfId="28"/>
    <tableColumn id="38" name="Sentiment List #3: Angry/Violent Word Percentage (%)" dataDxfId="27"/>
    <tableColumn id="39" name="Non-categorized Word Count" dataDxfId="26"/>
    <tableColumn id="40" name="Non-categorized Word Percentage (%)" dataDxfId="25"/>
    <tableColumn id="41" name="Group Content Word Count" dataDxfId="2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6" totalsRowShown="0" headerRowDxfId="332" dataDxfId="331">
  <autoFilter ref="A1:C116"/>
  <tableColumns count="3">
    <tableColumn id="1" name="Group" dataDxfId="306"/>
    <tableColumn id="2" name="Vertex" dataDxfId="305"/>
    <tableColumn id="3" name="Vertex ID" dataDxfId="30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30"/>
    <tableColumn id="2" name="Degree Frequency" dataDxfId="329">
      <calculatedColumnFormula>COUNTIF(Vertices[Degree], "&gt;= " &amp; D2) - COUNTIF(Vertices[Degree], "&gt;=" &amp; D3)</calculatedColumnFormula>
    </tableColumn>
    <tableColumn id="3" name="In-Degree Bin" dataDxfId="328"/>
    <tableColumn id="4" name="In-Degree Frequency" dataDxfId="327">
      <calculatedColumnFormula>COUNTIF(Vertices[In-Degree], "&gt;= " &amp; F2) - COUNTIF(Vertices[In-Degree], "&gt;=" &amp; F3)</calculatedColumnFormula>
    </tableColumn>
    <tableColumn id="5" name="Out-Degree Bin" dataDxfId="326"/>
    <tableColumn id="6" name="Out-Degree Frequency" dataDxfId="325">
      <calculatedColumnFormula>COUNTIF(Vertices[Out-Degree], "&gt;= " &amp; H2) - COUNTIF(Vertices[Out-Degree], "&gt;=" &amp; H3)</calculatedColumnFormula>
    </tableColumn>
    <tableColumn id="7" name="Betweenness Centrality Bin" dataDxfId="324"/>
    <tableColumn id="8" name="Betweenness Centrality Frequency" dataDxfId="323">
      <calculatedColumnFormula>COUNTIF(Vertices[Betweenness Centrality], "&gt;= " &amp; J2) - COUNTIF(Vertices[Betweenness Centrality], "&gt;=" &amp; J3)</calculatedColumnFormula>
    </tableColumn>
    <tableColumn id="9" name="Closeness Centrality Bin" dataDxfId="322"/>
    <tableColumn id="10" name="Closeness Centrality Frequency" dataDxfId="321">
      <calculatedColumnFormula>COUNTIF(Vertices[Closeness Centrality], "&gt;= " &amp; L2) - COUNTIF(Vertices[Closeness Centrality], "&gt;=" &amp; L3)</calculatedColumnFormula>
    </tableColumn>
    <tableColumn id="11" name="Eigenvector Centrality Bin" dataDxfId="320"/>
    <tableColumn id="12" name="Eigenvector Centrality Frequency" dataDxfId="319">
      <calculatedColumnFormula>COUNTIF(Vertices[Eigenvector Centrality], "&gt;= " &amp; N2) - COUNTIF(Vertices[Eigenvector Centrality], "&gt;=" &amp; N3)</calculatedColumnFormula>
    </tableColumn>
    <tableColumn id="18" name="PageRank Bin" dataDxfId="318"/>
    <tableColumn id="17" name="PageRank Frequency" dataDxfId="317">
      <calculatedColumnFormula>COUNTIF(Vertices[Eigenvector Centrality], "&gt;= " &amp; P2) - COUNTIF(Vertices[Eigenvector Centrality], "&gt;=" &amp; P3)</calculatedColumnFormula>
    </tableColumn>
    <tableColumn id="13" name="Clustering Coefficient Bin" dataDxfId="316"/>
    <tableColumn id="14" name="Clustering Coefficient Frequency" dataDxfId="315">
      <calculatedColumnFormula>COUNTIF(Vertices[Clustering Coefficient], "&gt;= " &amp; R2) - COUNTIF(Vertices[Clustering Coefficient], "&gt;=" &amp; R3)</calculatedColumnFormula>
    </tableColumn>
    <tableColumn id="15" name="Dynamic Filter Bin" dataDxfId="314"/>
    <tableColumn id="16" name="Dynamic Filter Frequency" dataDxfId="31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1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okt.to/HgziKP" TargetMode="External" /><Relationship Id="rId2" Type="http://schemas.openxmlformats.org/officeDocument/2006/relationships/hyperlink" Target="https://www.appsruntheworld.com/top-10-oil-and-gas-software-vendors-and-market-forecast/" TargetMode="External" /><Relationship Id="rId3" Type="http://schemas.openxmlformats.org/officeDocument/2006/relationships/hyperlink" Target="https://www.appsruntheworld.com/top-10-oil-and-gas-software-vendors-and-market-forecast/" TargetMode="External" /><Relationship Id="rId4" Type="http://schemas.openxmlformats.org/officeDocument/2006/relationships/hyperlink" Target="https://www.appsruntheworld.com/top-10-oil-and-gas-software-vendors-and-market-forecast/" TargetMode="External" /><Relationship Id="rId5" Type="http://schemas.openxmlformats.org/officeDocument/2006/relationships/hyperlink" Target="https://www.appsruntheworld.com/top-10-oil-and-gas-software-vendors-and-market-forecast/" TargetMode="External" /><Relationship Id="rId6" Type="http://schemas.openxmlformats.org/officeDocument/2006/relationships/hyperlink" Target="https://www.appsruntheworld.com/top-10-oil-and-gas-software-vendors-and-market-forecast/" TargetMode="External" /><Relationship Id="rId7" Type="http://schemas.openxmlformats.org/officeDocument/2006/relationships/hyperlink" Target="https://www.appsruntheworld.com/top-10-oil-and-gas-software-vendors-and-market-forecast/" TargetMode="External" /><Relationship Id="rId8" Type="http://schemas.openxmlformats.org/officeDocument/2006/relationships/hyperlink" Target="https://www.appsruntheworld.com/top-10-oil-and-gas-software-vendors-and-market-forecast/" TargetMode="External" /><Relationship Id="rId9" Type="http://schemas.openxmlformats.org/officeDocument/2006/relationships/hyperlink" Target="https://www.appsruntheworld.com/top-10-oil-and-gas-software-vendors-and-market-forecast/" TargetMode="External" /><Relationship Id="rId10" Type="http://schemas.openxmlformats.org/officeDocument/2006/relationships/hyperlink" Target="https://www.appsruntheworld.com/top-10-oil-and-gas-software-vendors-and-market-forecast/" TargetMode="External" /><Relationship Id="rId11" Type="http://schemas.openxmlformats.org/officeDocument/2006/relationships/hyperlink" Target="https://www.appsruntheworld.com/top-10-oil-and-gas-software-vendors-and-market-forecast/" TargetMode="External" /><Relationship Id="rId12" Type="http://schemas.openxmlformats.org/officeDocument/2006/relationships/hyperlink" Target="https://www.appsruntheworld.com/top-10-oil-and-gas-software-vendors-and-market-forecast/" TargetMode="External" /><Relationship Id="rId13" Type="http://schemas.openxmlformats.org/officeDocument/2006/relationships/hyperlink" Target="https://www.appsruntheworld.com/top-10-oil-and-gas-software-vendors-and-market-forecast/" TargetMode="External" /><Relationship Id="rId14" Type="http://schemas.openxmlformats.org/officeDocument/2006/relationships/hyperlink" Target="https://blogs.gartner.com/careers/2019/02/08/three-small-habits-that-can-have-a-huge-impact-on-your-career/?source=BLD-200123&amp;utm_medium=social&amp;utm_source=bambu&amp;utm_campaign=SM_GB_YOY_GTR_SOC_BU1_SM-BA-HR-GBN" TargetMode="External" /><Relationship Id="rId15" Type="http://schemas.openxmlformats.org/officeDocument/2006/relationships/hyperlink" Target="https://www.gartner.com/en/information-technology/role/cio-it-executives/cio-conferences?source=BLD-200123&amp;utm_medium=social&amp;utm_source=bambu&amp;utm_campaign=SM_GB_YOY_GTR_SOC_BU1_SM-BA-EVT" TargetMode="External" /><Relationship Id="rId16" Type="http://schemas.openxmlformats.org/officeDocument/2006/relationships/hyperlink" Target="https://searchsap.techtarget.com/answer/How-does-SAP-SuccessFactors-Onboarding-support-crossboarding" TargetMode="External" /><Relationship Id="rId17" Type="http://schemas.openxmlformats.org/officeDocument/2006/relationships/hyperlink" Target="https://dealarchitect.typepad.com/deal_architect/2019/08/plex-ml-project-something-every-software-vendorsystems-integrator-could-emulate.html" TargetMode="External" /><Relationship Id="rId18" Type="http://schemas.openxmlformats.org/officeDocument/2006/relationships/hyperlink" Target="https://dealarchitect.typepad.com/deal_architect/2019/08/plex-ml-project-something-every-software-vendorsystems-integrator-could-emulate.html" TargetMode="External" /><Relationship Id="rId19" Type="http://schemas.openxmlformats.org/officeDocument/2006/relationships/hyperlink" Target="https://dealarchitect.typepad.com/deal_architect/2019/08/plex-ml-project-something-every-software-vendorsystems-integrator-could-emulate.html" TargetMode="External" /><Relationship Id="rId20" Type="http://schemas.openxmlformats.org/officeDocument/2006/relationships/hyperlink" Target="https://www.forbes.com/sites/louiscolumbus/2018/01/07/83-of-enterprise-workloads-will-be-in-the-cloud-by-2020/" TargetMode="External" /><Relationship Id="rId21" Type="http://schemas.openxmlformats.org/officeDocument/2006/relationships/hyperlink" Target="https://www.youtube.com/watch?v=SGCHb9_-V6s" TargetMode="External" /><Relationship Id="rId22" Type="http://schemas.openxmlformats.org/officeDocument/2006/relationships/hyperlink" Target="https://www.youtube.com/watch?v=SGCHb9_-V6s" TargetMode="External" /><Relationship Id="rId23" Type="http://schemas.openxmlformats.org/officeDocument/2006/relationships/hyperlink" Target="https://www.cxotalk.com/video/digital-transformation-oil-refining-logistics-cloud" TargetMode="External" /><Relationship Id="rId24" Type="http://schemas.openxmlformats.org/officeDocument/2006/relationships/hyperlink" Target="https://www.cxotalk.com/video/digital-transformation-oil-refining-logistics-cloud" TargetMode="External" /><Relationship Id="rId25" Type="http://schemas.openxmlformats.org/officeDocument/2006/relationships/hyperlink" Target="https://www.constellationr.com/research/how-oracle-graal-supercharged-twitter-s-microservices-platform" TargetMode="External" /><Relationship Id="rId26" Type="http://schemas.openxmlformats.org/officeDocument/2006/relationships/hyperlink" Target="https://www.constellationr.com/research/how-oracle-graal-supercharged-twitter-s-microservices-platform" TargetMode="External" /><Relationship Id="rId27" Type="http://schemas.openxmlformats.org/officeDocument/2006/relationships/hyperlink" Target="https://www.constellationr.com/research/how-oracle-graal-supercharged-twitter-s-microservices-platform" TargetMode="External" /><Relationship Id="rId28" Type="http://schemas.openxmlformats.org/officeDocument/2006/relationships/hyperlink" Target="https://dealarchitect.typepad.com/deal_architect/2019/08/plex-ml-project-something-every-software-vendorsystems-integrator-could-emulate.html" TargetMode="External" /><Relationship Id="rId29" Type="http://schemas.openxmlformats.org/officeDocument/2006/relationships/hyperlink" Target="https://dealarchitect.typepad.com/deal_architect/2019/08/plex-ml-project-something-every-software-vendorsystems-integrator-could-emulate.html" TargetMode="External" /><Relationship Id="rId30" Type="http://schemas.openxmlformats.org/officeDocument/2006/relationships/hyperlink" Target="https://www.constellationr.com/research/how-oracle-graal-supercharged-twitter-s-microservices-platform" TargetMode="External" /><Relationship Id="rId31" Type="http://schemas.openxmlformats.org/officeDocument/2006/relationships/hyperlink" Target="https://www.constellationr.com/research/how-oracle-graal-supercharged-twitter-s-microservices-platform" TargetMode="External" /><Relationship Id="rId32" Type="http://schemas.openxmlformats.org/officeDocument/2006/relationships/hyperlink" Target="https://www.constellationr.com/research/how-oracle-graal-supercharged-twitter-s-microservices-platform" TargetMode="External" /><Relationship Id="rId33" Type="http://schemas.openxmlformats.org/officeDocument/2006/relationships/hyperlink" Target="https://www.constellationr.com/research/how-oracle-graal-supercharged-twitter-s-microservices-platform" TargetMode="External" /><Relationship Id="rId34" Type="http://schemas.openxmlformats.org/officeDocument/2006/relationships/hyperlink" Target="https://www.constellationr.com/research/how-oracle-graal-supercharged-twitter-s-microservices-platform" TargetMode="External" /><Relationship Id="rId35" Type="http://schemas.openxmlformats.org/officeDocument/2006/relationships/hyperlink" Target="https://autodeploy.net/2018/06/28/read-how-akorn-pharmaceutical-automated-their-change-management/" TargetMode="External" /><Relationship Id="rId36" Type="http://schemas.openxmlformats.org/officeDocument/2006/relationships/hyperlink" Target="https://www.enterprisetimes.co.uk/2019/08/12/rimini-street-turns-screw-on-sap-with-ams/" TargetMode="External" /><Relationship Id="rId37" Type="http://schemas.openxmlformats.org/officeDocument/2006/relationships/hyperlink" Target="https://twitter.com/SAP_Jarret/status/1166012742391742467" TargetMode="External" /><Relationship Id="rId38" Type="http://schemas.openxmlformats.org/officeDocument/2006/relationships/hyperlink" Target="https://www.youtube.com/watch?v=SGCHb9_-V6s" TargetMode="External" /><Relationship Id="rId39" Type="http://schemas.openxmlformats.org/officeDocument/2006/relationships/hyperlink" Target="https://www.youtube.com/watch?v=SGCHb9_-V6s" TargetMode="External" /><Relationship Id="rId40" Type="http://schemas.openxmlformats.org/officeDocument/2006/relationships/hyperlink" Target="https://terillium.com/on-demand/?utm_content=99296617&amp;utm_medium=social&amp;utm_source=twitter&amp;hss_channel=tw-42936649" TargetMode="External" /><Relationship Id="rId41" Type="http://schemas.openxmlformats.org/officeDocument/2006/relationships/hyperlink" Target="https://terillium.com/on-demand/?utm_content=99382027&amp;utm_medium=social&amp;utm_source=twitter&amp;hss_channel=tw-42936649" TargetMode="External" /><Relationship Id="rId42" Type="http://schemas.openxmlformats.org/officeDocument/2006/relationships/hyperlink" Target="https://diginomica.com/enterprise-hits-and-misses-messaging-tools-get-slapped-band-aid-moniker-vmware-picks-pivotal" TargetMode="External" /><Relationship Id="rId43" Type="http://schemas.openxmlformats.org/officeDocument/2006/relationships/hyperlink" Target="https://www.newsday.com/business/smalll-business-data-cloud-1.35311028" TargetMode="External" /><Relationship Id="rId44" Type="http://schemas.openxmlformats.org/officeDocument/2006/relationships/hyperlink" Target="https://www.newsday.com/business/smalll-business-data-cloud-1.35311028" TargetMode="External" /><Relationship Id="rId45" Type="http://schemas.openxmlformats.org/officeDocument/2006/relationships/hyperlink" Target="https://www3.technologyevaluation.com/products-and-services/client/miller-weldmaster-corporation.html?utm_content=99207795&amp;utm_medium=social&amp;utm_source=twitter&amp;hss_channel=tw-75091923" TargetMode="External" /><Relationship Id="rId46" Type="http://schemas.openxmlformats.org/officeDocument/2006/relationships/hyperlink" Target="https://www3.technologyevaluation.com/research/article/how-erp-systems-help-hr-departments.html?TecReferer=TECSocialMedia_twitter_08272019&amp;utm_content=99586678&amp;utm_medium=social&amp;utm_source=twitter&amp;hss_channel=tw-75091923" TargetMode="External" /><Relationship Id="rId47" Type="http://schemas.openxmlformats.org/officeDocument/2006/relationships/hyperlink" Target="https://www3.technologyevaluation.com/research/article/how-erp-systems-help-hr-departments.html?TecReferer=TECSocialMedia_twitter_08272019&amp;utm_content=99586678&amp;utm_medium=social&amp;utm_source=twitter&amp;hss_channel=tw-75091923" TargetMode="External" /><Relationship Id="rId48" Type="http://schemas.openxmlformats.org/officeDocument/2006/relationships/hyperlink" Target="https://www.linkedin.com/slink?code=gES2RDR" TargetMode="External" /><Relationship Id="rId49" Type="http://schemas.openxmlformats.org/officeDocument/2006/relationships/hyperlink" Target="https://www.careers.unit4.com/" TargetMode="External" /><Relationship Id="rId50" Type="http://schemas.openxmlformats.org/officeDocument/2006/relationships/hyperlink" Target="https://www.youtube.com/watch?v=SGCHb9_-V6s" TargetMode="External" /><Relationship Id="rId51" Type="http://schemas.openxmlformats.org/officeDocument/2006/relationships/hyperlink" Target="https://www.linkedin.com/pulse/successconnect-2019-my-hr-experience-imran-sajid" TargetMode="External" /><Relationship Id="rId52" Type="http://schemas.openxmlformats.org/officeDocument/2006/relationships/hyperlink" Target="https://www.linkedin.com/pulse/successconnect-2019-my-hr-experience-imran-sajid" TargetMode="External" /><Relationship Id="rId53" Type="http://schemas.openxmlformats.org/officeDocument/2006/relationships/hyperlink" Target="https://www.computereconomics.com/article.cfm?id=2726" TargetMode="External" /><Relationship Id="rId54" Type="http://schemas.openxmlformats.org/officeDocument/2006/relationships/hyperlink" Target="https://searchsap.techtarget.com/feature/SAP-third-party-support-saves-money-but-may-stifle-innovation" TargetMode="External" /><Relationship Id="rId55" Type="http://schemas.openxmlformats.org/officeDocument/2006/relationships/hyperlink" Target="https://searchsap.techtarget.com/feature/SAP-third-party-support-saves-money-but-may-stifle-innovation" TargetMode="External" /><Relationship Id="rId56" Type="http://schemas.openxmlformats.org/officeDocument/2006/relationships/hyperlink" Target="https://searchsap.techtarget.com/feature/SAP-third-party-support-saves-money-but-may-stifle-innovation" TargetMode="External" /><Relationship Id="rId57" Type="http://schemas.openxmlformats.org/officeDocument/2006/relationships/hyperlink" Target="https://searchsap.techtarget.com/feature/SAP-third-party-support-saves-money-but-may-stifle-innovation" TargetMode="External" /><Relationship Id="rId58" Type="http://schemas.openxmlformats.org/officeDocument/2006/relationships/hyperlink" Target="https://searchsap.techtarget.com/feature/SAP-third-party-support-saves-money-but-may-stifle-innovation" TargetMode="External" /><Relationship Id="rId59" Type="http://schemas.openxmlformats.org/officeDocument/2006/relationships/hyperlink" Target="https://searchsap.techtarget.com/feature/SAP-third-party-support-saves-money-but-may-stifle-innovation" TargetMode="External" /><Relationship Id="rId60" Type="http://schemas.openxmlformats.org/officeDocument/2006/relationships/hyperlink" Target="https://searchsap.techtarget.com/feature/SAP-third-party-support-saves-money-but-may-stifle-innovation" TargetMode="External" /><Relationship Id="rId61" Type="http://schemas.openxmlformats.org/officeDocument/2006/relationships/hyperlink" Target="https://searchsap.techtarget.com/feature/SAP-third-party-support-saves-money-but-may-stifle-innovation" TargetMode="External" /><Relationship Id="rId62" Type="http://schemas.openxmlformats.org/officeDocument/2006/relationships/hyperlink" Target="https://searchsap.techtarget.com/feature/SAP-third-party-support-saves-money-but-may-stifle-innovation" TargetMode="External" /><Relationship Id="rId63" Type="http://schemas.openxmlformats.org/officeDocument/2006/relationships/hyperlink" Target="https://www.careers.unit4.com/" TargetMode="External" /><Relationship Id="rId64" Type="http://schemas.openxmlformats.org/officeDocument/2006/relationships/hyperlink" Target="https://www.datamation.com/applications/how-to-buy-the-best-enterprise-software-expert-advice.html" TargetMode="External" /><Relationship Id="rId65" Type="http://schemas.openxmlformats.org/officeDocument/2006/relationships/hyperlink" Target="https://www.computereconomics.com/article.cfm?id=2726" TargetMode="External" /><Relationship Id="rId66" Type="http://schemas.openxmlformats.org/officeDocument/2006/relationships/hyperlink" Target="https://www.linkedin.com/slink?code=ej4GB4W" TargetMode="External" /><Relationship Id="rId67" Type="http://schemas.openxmlformats.org/officeDocument/2006/relationships/hyperlink" Target="https://okt.to/eP80q6" TargetMode="External" /><Relationship Id="rId68" Type="http://schemas.openxmlformats.org/officeDocument/2006/relationships/hyperlink" Target="https://okt.to/eP80q6" TargetMode="External" /><Relationship Id="rId69" Type="http://schemas.openxmlformats.org/officeDocument/2006/relationships/hyperlink" Target="https://www.newsday.com/business/smalll-business-data-cloud-1.35311028" TargetMode="External" /><Relationship Id="rId70" Type="http://schemas.openxmlformats.org/officeDocument/2006/relationships/hyperlink" Target="https://www.newsday.com/business/smalll-business-data-cloud-1.35311028" TargetMode="External" /><Relationship Id="rId71" Type="http://schemas.openxmlformats.org/officeDocument/2006/relationships/hyperlink" Target="https://www.supplychainbrain.com/articles/30144-vai-announces-enhanced-version-of-their-s2k-enterprise-erp-solution" TargetMode="External" /><Relationship Id="rId72" Type="http://schemas.openxmlformats.org/officeDocument/2006/relationships/hyperlink" Target="https://www.channelpartnersonline.com/blog/the-critical-elements-of-a-good-supplier-partner-relationship/" TargetMode="External" /><Relationship Id="rId73" Type="http://schemas.openxmlformats.org/officeDocument/2006/relationships/hyperlink" Target="https://www.channelpartnersonline.com/blog/the-critical-elements-of-a-good-supplier-partner-relationship/" TargetMode="External" /><Relationship Id="rId74" Type="http://schemas.openxmlformats.org/officeDocument/2006/relationships/hyperlink" Target="https://www.linkedin.com/pulse/what-really-go-to-market-sameer-patel" TargetMode="External" /><Relationship Id="rId75" Type="http://schemas.openxmlformats.org/officeDocument/2006/relationships/hyperlink" Target="https://twitter.com/david_green_uk/status/1145221698905657344" TargetMode="External" /><Relationship Id="rId76" Type="http://schemas.openxmlformats.org/officeDocument/2006/relationships/hyperlink" Target="https://twitter.com/david_green_uk/status/1145221698905657344" TargetMode="External" /><Relationship Id="rId77" Type="http://schemas.openxmlformats.org/officeDocument/2006/relationships/hyperlink" Target="https://twitter.com/david_green_uk/status/1145221698905657344" TargetMode="External" /><Relationship Id="rId78" Type="http://schemas.openxmlformats.org/officeDocument/2006/relationships/hyperlink" Target="https://twitter.com/david_green_uk/status/1145221698905657344" TargetMode="External" /><Relationship Id="rId79" Type="http://schemas.openxmlformats.org/officeDocument/2006/relationships/hyperlink" Target="https://twitter.com/david_green_uk/status/1145221698905657344" TargetMode="External" /><Relationship Id="rId80" Type="http://schemas.openxmlformats.org/officeDocument/2006/relationships/hyperlink" Target="https://twitter.com/david_green_uk/status/1145221698905657344" TargetMode="External" /><Relationship Id="rId81" Type="http://schemas.openxmlformats.org/officeDocument/2006/relationships/hyperlink" Target="https://twitter.com/redthreadre/status/1148626289840009223" TargetMode="External" /><Relationship Id="rId82" Type="http://schemas.openxmlformats.org/officeDocument/2006/relationships/hyperlink" Target="https://redthreadresearch.com/2019/07/22/di-tech-infographic/" TargetMode="External" /><Relationship Id="rId83" Type="http://schemas.openxmlformats.org/officeDocument/2006/relationships/hyperlink" Target="http://www.ravenintel.com/review" TargetMode="External" /><Relationship Id="rId84" Type="http://schemas.openxmlformats.org/officeDocument/2006/relationships/hyperlink" Target="https://twitter.com/SAP_Jarret/status/1166012742391742467" TargetMode="External" /><Relationship Id="rId85" Type="http://schemas.openxmlformats.org/officeDocument/2006/relationships/hyperlink" Target="https://twitter.com/david_green_uk/status/1145221698905657344" TargetMode="External" /><Relationship Id="rId86" Type="http://schemas.openxmlformats.org/officeDocument/2006/relationships/hyperlink" Target="https://twitter.com/SAP_Jarret/status/1166012742391742467" TargetMode="External" /><Relationship Id="rId87" Type="http://schemas.openxmlformats.org/officeDocument/2006/relationships/hyperlink" Target="https://redthreadresearch.com/2019/07/22/di-tech-infographic/" TargetMode="External" /><Relationship Id="rId88" Type="http://schemas.openxmlformats.org/officeDocument/2006/relationships/hyperlink" Target="https://www.wsj.com/articles/salesforce-increases-full-year-revenue-forecast-11566507317?shareToken=st75cce9d6b69e40e99bffa88395f31098" TargetMode="External" /><Relationship Id="rId89" Type="http://schemas.openxmlformats.org/officeDocument/2006/relationships/hyperlink" Target="https://www.wsj.com/articles/salesforce-increases-full-year-revenue-forecast-11566507317?shareToken=st75cce9d6b69e40e99bffa88395f31098" TargetMode="External" /><Relationship Id="rId90" Type="http://schemas.openxmlformats.org/officeDocument/2006/relationships/hyperlink" Target="https://www.wsj.com/articles/salesforce-increases-full-year-revenue-forecast-11566507317?shareToken=st75cce9d6b69e40e99bffa88395f31098" TargetMode="External" /><Relationship Id="rId91" Type="http://schemas.openxmlformats.org/officeDocument/2006/relationships/hyperlink" Target="https://www.linkedin.com/slink?code=gmE6Y_4" TargetMode="External" /><Relationship Id="rId92" Type="http://schemas.openxmlformats.org/officeDocument/2006/relationships/hyperlink" Target="https://okt.to/FdBPNn" TargetMode="External" /><Relationship Id="rId93" Type="http://schemas.openxmlformats.org/officeDocument/2006/relationships/hyperlink" Target="https://okt.to/FdBPNn" TargetMode="External" /><Relationship Id="rId94" Type="http://schemas.openxmlformats.org/officeDocument/2006/relationships/hyperlink" Target="https://searchsap.techtarget.com/answer/How-does-SAP-SuccessFactors-Onboarding-support-crossboarding" TargetMode="External" /><Relationship Id="rId95" Type="http://schemas.openxmlformats.org/officeDocument/2006/relationships/hyperlink" Target="https://searchsap.techtarget.com/answer/How-does-SAP-SuccessFactors-Onboarding-support-crossboarding" TargetMode="External" /><Relationship Id="rId96" Type="http://schemas.openxmlformats.org/officeDocument/2006/relationships/hyperlink" Target="https://twitter.com/SAP_Jarret/status/1166012742391742467" TargetMode="External" /><Relationship Id="rId97" Type="http://schemas.openxmlformats.org/officeDocument/2006/relationships/hyperlink" Target="https://twitter.com/SAP_Jarret/status/1166012742391742467" TargetMode="External" /><Relationship Id="rId98" Type="http://schemas.openxmlformats.org/officeDocument/2006/relationships/hyperlink" Target="https://twitter.com/jhmoy/status/1166658692277686274" TargetMode="External" /><Relationship Id="rId99" Type="http://schemas.openxmlformats.org/officeDocument/2006/relationships/hyperlink" Target="https://www.computerworld.com.au/article/665863/logistics-company-sues-oracle-alleging-crash-prone-cumbersome-software/" TargetMode="External" /><Relationship Id="rId100" Type="http://schemas.openxmlformats.org/officeDocument/2006/relationships/hyperlink" Target="https://searchstorage.techtarget.com/news/252468919/Latest-Oracle-layoffs-gut-flash-storage-division" TargetMode="External" /><Relationship Id="rId101" Type="http://schemas.openxmlformats.org/officeDocument/2006/relationships/hyperlink" Target="https://thriveglobal.com/stories/sap-kirsten-allegri-williams-beating-cancer-returning-work/" TargetMode="External" /><Relationship Id="rId102" Type="http://schemas.openxmlformats.org/officeDocument/2006/relationships/hyperlink" Target="https://diginomica.com/salesforces-shift-international-global-supports-strong-second-quarter" TargetMode="External" /><Relationship Id="rId103" Type="http://schemas.openxmlformats.org/officeDocument/2006/relationships/hyperlink" Target="https://www.computerweekly.com/news/252469319/Oracle-to-launch-fresh-court-appeal-against-US-Department-of-Defenses-10bn-JEDI-cloud-contract" TargetMode="External" /><Relationship Id="rId104" Type="http://schemas.openxmlformats.org/officeDocument/2006/relationships/hyperlink" Target="https://www.enterprisetimes.co.uk/2019/08/27/infor-wins-major-eam-contract-in-new-zealand-from-under-sap-bumper/" TargetMode="External" /><Relationship Id="rId105" Type="http://schemas.openxmlformats.org/officeDocument/2006/relationships/hyperlink" Target="https://searchsap.techtarget.com/feature/SAP-third-party-support-saves-money-but-may-stifle-innovation" TargetMode="External" /><Relationship Id="rId106" Type="http://schemas.openxmlformats.org/officeDocument/2006/relationships/hyperlink" Target="https://breakingdefense.com/2019/08/oracles-hail-mary-appeal-against-jedi/" TargetMode="External" /><Relationship Id="rId107" Type="http://schemas.openxmlformats.org/officeDocument/2006/relationships/hyperlink" Target="https://www.computerworld.com.au/article/665863/logistics-company-sues-oracle-alleging-crash-prone-cumbersome-software/" TargetMode="External" /><Relationship Id="rId108" Type="http://schemas.openxmlformats.org/officeDocument/2006/relationships/hyperlink" Target="https://www.computerworld.com.au/article/665863/logistics-company-sues-oracle-alleging-crash-prone-cumbersome-software/" TargetMode="External" /><Relationship Id="rId109" Type="http://schemas.openxmlformats.org/officeDocument/2006/relationships/hyperlink" Target="https://okt.to/yWO152" TargetMode="External" /><Relationship Id="rId110" Type="http://schemas.openxmlformats.org/officeDocument/2006/relationships/hyperlink" Target="https://okt.to/yWO152" TargetMode="External" /><Relationship Id="rId111" Type="http://schemas.openxmlformats.org/officeDocument/2006/relationships/hyperlink" Target="https://okt.to/eP80q6" TargetMode="External" /><Relationship Id="rId112" Type="http://schemas.openxmlformats.org/officeDocument/2006/relationships/hyperlink" Target="https://okt.to/fMD3U0" TargetMode="External" /><Relationship Id="rId113" Type="http://schemas.openxmlformats.org/officeDocument/2006/relationships/hyperlink" Target="https://okt.to/NQsz8F" TargetMode="External" /><Relationship Id="rId114" Type="http://schemas.openxmlformats.org/officeDocument/2006/relationships/hyperlink" Target="https://okt.to/nTwUQS" TargetMode="External" /><Relationship Id="rId115" Type="http://schemas.openxmlformats.org/officeDocument/2006/relationships/hyperlink" Target="https://okt.to/ar6xim" TargetMode="External" /><Relationship Id="rId116" Type="http://schemas.openxmlformats.org/officeDocument/2006/relationships/hyperlink" Target="https://okt.to/89NpyU" TargetMode="External" /><Relationship Id="rId117" Type="http://schemas.openxmlformats.org/officeDocument/2006/relationships/hyperlink" Target="https://okt.to/6yh0Wv" TargetMode="External" /><Relationship Id="rId118" Type="http://schemas.openxmlformats.org/officeDocument/2006/relationships/hyperlink" Target="https://okt.to/HgziKP" TargetMode="External" /><Relationship Id="rId119" Type="http://schemas.openxmlformats.org/officeDocument/2006/relationships/hyperlink" Target="https://okt.to/gB4jKs" TargetMode="External" /><Relationship Id="rId120" Type="http://schemas.openxmlformats.org/officeDocument/2006/relationships/hyperlink" Target="https://okt.to/xi7pRr" TargetMode="External" /><Relationship Id="rId121" Type="http://schemas.openxmlformats.org/officeDocument/2006/relationships/hyperlink" Target="https://okt.to/FdBPNn" TargetMode="External" /><Relationship Id="rId122" Type="http://schemas.openxmlformats.org/officeDocument/2006/relationships/hyperlink" Target="https://okt.to/7I5NBG" TargetMode="External" /><Relationship Id="rId123" Type="http://schemas.openxmlformats.org/officeDocument/2006/relationships/hyperlink" Target="https://pbs.twimg.com/media/ECwgYt0W4AAj5jR.jpg" TargetMode="External" /><Relationship Id="rId124" Type="http://schemas.openxmlformats.org/officeDocument/2006/relationships/hyperlink" Target="https://pbs.twimg.com/media/ECwgYt0W4AAj5jR.jpg" TargetMode="External" /><Relationship Id="rId125" Type="http://schemas.openxmlformats.org/officeDocument/2006/relationships/hyperlink" Target="https://pbs.twimg.com/media/EC1JPrWXYAE_ETV.png" TargetMode="External" /><Relationship Id="rId126" Type="http://schemas.openxmlformats.org/officeDocument/2006/relationships/hyperlink" Target="https://pbs.twimg.com/media/EC1JPrWXYAE_ETV.png" TargetMode="External" /><Relationship Id="rId127" Type="http://schemas.openxmlformats.org/officeDocument/2006/relationships/hyperlink" Target="https://pbs.twimg.com/media/ECgDjX1XYAA1-zf.jpg" TargetMode="External" /><Relationship Id="rId128" Type="http://schemas.openxmlformats.org/officeDocument/2006/relationships/hyperlink" Target="https://pbs.twimg.com/media/EC-3k9YXYAE1vQ1.jpg" TargetMode="External" /><Relationship Id="rId129" Type="http://schemas.openxmlformats.org/officeDocument/2006/relationships/hyperlink" Target="https://pbs.twimg.com/media/EDD4tuBWkAE5VP2.jpg" TargetMode="External" /><Relationship Id="rId130" Type="http://schemas.openxmlformats.org/officeDocument/2006/relationships/hyperlink" Target="https://pbs.twimg.com/media/EDFUAbZVUAA_Le5.jpg" TargetMode="External" /><Relationship Id="rId131" Type="http://schemas.openxmlformats.org/officeDocument/2006/relationships/hyperlink" Target="https://pbs.twimg.com/media/EDFUAbZVUAA_Le5.jpg" TargetMode="External" /><Relationship Id="rId132" Type="http://schemas.openxmlformats.org/officeDocument/2006/relationships/hyperlink" Target="https://pbs.twimg.com/media/EDFUAbZVUAA_Le5.jpg" TargetMode="External" /><Relationship Id="rId133" Type="http://schemas.openxmlformats.org/officeDocument/2006/relationships/hyperlink" Target="https://pbs.twimg.com/media/ECmtAcsX4As3v3u.jpg" TargetMode="External" /><Relationship Id="rId134" Type="http://schemas.openxmlformats.org/officeDocument/2006/relationships/hyperlink" Target="https://pbs.twimg.com/media/EDJIV0cXoAI0CJI.jpg" TargetMode="External" /><Relationship Id="rId135" Type="http://schemas.openxmlformats.org/officeDocument/2006/relationships/hyperlink" Target="https://pbs.twimg.com/media/EDNatccXoAAS_yW.png" TargetMode="External" /><Relationship Id="rId136" Type="http://schemas.openxmlformats.org/officeDocument/2006/relationships/hyperlink" Target="http://pbs.twimg.com/profile_images/1148095306556477440/y-x2I_aQ_normal.jpg" TargetMode="External" /><Relationship Id="rId137" Type="http://schemas.openxmlformats.org/officeDocument/2006/relationships/hyperlink" Target="http://pbs.twimg.com/profile_images/702975599699226624/8d4SZ6lB_normal.jpg" TargetMode="External" /><Relationship Id="rId138" Type="http://schemas.openxmlformats.org/officeDocument/2006/relationships/hyperlink" Target="http://pbs.twimg.com/profile_images/702975599699226624/8d4SZ6lB_normal.jpg" TargetMode="External" /><Relationship Id="rId139" Type="http://schemas.openxmlformats.org/officeDocument/2006/relationships/hyperlink" Target="http://pbs.twimg.com/profile_images/702975599699226624/8d4SZ6lB_normal.jpg" TargetMode="External" /><Relationship Id="rId140" Type="http://schemas.openxmlformats.org/officeDocument/2006/relationships/hyperlink" Target="http://pbs.twimg.com/profile_images/702975599699226624/8d4SZ6lB_normal.jpg" TargetMode="External" /><Relationship Id="rId141" Type="http://schemas.openxmlformats.org/officeDocument/2006/relationships/hyperlink" Target="http://pbs.twimg.com/profile_images/702975599699226624/8d4SZ6lB_normal.jpg" TargetMode="External" /><Relationship Id="rId142" Type="http://schemas.openxmlformats.org/officeDocument/2006/relationships/hyperlink" Target="http://pbs.twimg.com/profile_images/702975599699226624/8d4SZ6lB_normal.jpg" TargetMode="External" /><Relationship Id="rId143" Type="http://schemas.openxmlformats.org/officeDocument/2006/relationships/hyperlink" Target="http://pbs.twimg.com/profile_images/702975599699226624/8d4SZ6lB_normal.jpg" TargetMode="External" /><Relationship Id="rId144" Type="http://schemas.openxmlformats.org/officeDocument/2006/relationships/hyperlink" Target="http://pbs.twimg.com/profile_images/702975599699226624/8d4SZ6lB_normal.jpg" TargetMode="External" /><Relationship Id="rId145" Type="http://schemas.openxmlformats.org/officeDocument/2006/relationships/hyperlink" Target="http://pbs.twimg.com/profile_images/702975599699226624/8d4SZ6lB_normal.jpg" TargetMode="External" /><Relationship Id="rId146" Type="http://schemas.openxmlformats.org/officeDocument/2006/relationships/hyperlink" Target="http://pbs.twimg.com/profile_images/702975599699226624/8d4SZ6lB_normal.jpg" TargetMode="External" /><Relationship Id="rId147" Type="http://schemas.openxmlformats.org/officeDocument/2006/relationships/hyperlink" Target="http://pbs.twimg.com/profile_images/702975599699226624/8d4SZ6lB_normal.jpg" TargetMode="External" /><Relationship Id="rId148" Type="http://schemas.openxmlformats.org/officeDocument/2006/relationships/hyperlink" Target="http://pbs.twimg.com/profile_images/702975599699226624/8d4SZ6lB_normal.jpg" TargetMode="External" /><Relationship Id="rId149" Type="http://schemas.openxmlformats.org/officeDocument/2006/relationships/hyperlink" Target="http://pbs.twimg.com/profile_images/522804626593419264/Y4LKiOZh_normal.jpeg" TargetMode="External" /><Relationship Id="rId150" Type="http://schemas.openxmlformats.org/officeDocument/2006/relationships/hyperlink" Target="http://pbs.twimg.com/profile_images/2340336632/q0b8z2vvopflx9u24fqh_normal.gif" TargetMode="External" /><Relationship Id="rId151" Type="http://schemas.openxmlformats.org/officeDocument/2006/relationships/hyperlink" Target="http://pbs.twimg.com/profile_images/2340336632/q0b8z2vvopflx9u24fqh_normal.gif" TargetMode="External" /><Relationship Id="rId152" Type="http://schemas.openxmlformats.org/officeDocument/2006/relationships/hyperlink" Target="http://pbs.twimg.com/profile_images/760774125522518016/jhzjWv0i_normal.jpg" TargetMode="External" /><Relationship Id="rId153" Type="http://schemas.openxmlformats.org/officeDocument/2006/relationships/hyperlink" Target="http://pbs.twimg.com/profile_images/1160928890363232256/_s-gAeBD_normal.jpg" TargetMode="External" /><Relationship Id="rId154" Type="http://schemas.openxmlformats.org/officeDocument/2006/relationships/hyperlink" Target="http://pbs.twimg.com/profile_images/718129736564805636/2DfqxdrC_normal.jpg" TargetMode="External" /><Relationship Id="rId155" Type="http://schemas.openxmlformats.org/officeDocument/2006/relationships/hyperlink" Target="http://pbs.twimg.com/profile_images/718129736564805636/2DfqxdrC_normal.jpg" TargetMode="External" /><Relationship Id="rId156" Type="http://schemas.openxmlformats.org/officeDocument/2006/relationships/hyperlink" Target="http://pbs.twimg.com/profile_images/718129736564805636/2DfqxdrC_normal.jpg" TargetMode="External" /><Relationship Id="rId157" Type="http://schemas.openxmlformats.org/officeDocument/2006/relationships/hyperlink" Target="http://pbs.twimg.com/profile_images/1158748788342874114/b2ShUfM8_normal.jpg" TargetMode="External" /><Relationship Id="rId158" Type="http://schemas.openxmlformats.org/officeDocument/2006/relationships/hyperlink" Target="http://pbs.twimg.com/profile_images/576059567475306496/EhgzqCzb_normal.jpeg" TargetMode="External" /><Relationship Id="rId159" Type="http://schemas.openxmlformats.org/officeDocument/2006/relationships/hyperlink" Target="http://pbs.twimg.com/profile_images/576059567475306496/EhgzqCzb_normal.jpeg" TargetMode="External" /><Relationship Id="rId160" Type="http://schemas.openxmlformats.org/officeDocument/2006/relationships/hyperlink" Target="http://pbs.twimg.com/profile_images/546490197248995329/PcAEL4z5_normal.jpeg" TargetMode="External" /><Relationship Id="rId161" Type="http://schemas.openxmlformats.org/officeDocument/2006/relationships/hyperlink" Target="http://pbs.twimg.com/profile_images/1075059657641586688/QMb5IOSn_normal.jpg" TargetMode="External" /><Relationship Id="rId162" Type="http://schemas.openxmlformats.org/officeDocument/2006/relationships/hyperlink" Target="http://pbs.twimg.com/profile_images/1075059657641586688/QMb5IOSn_normal.jpg" TargetMode="External" /><Relationship Id="rId163" Type="http://schemas.openxmlformats.org/officeDocument/2006/relationships/hyperlink" Target="http://pbs.twimg.com/profile_images/1075059657641586688/QMb5IOSn_normal.jpg" TargetMode="External" /><Relationship Id="rId164" Type="http://schemas.openxmlformats.org/officeDocument/2006/relationships/hyperlink" Target="http://pbs.twimg.com/profile_images/1075059657641586688/QMb5IOSn_normal.jpg" TargetMode="External" /><Relationship Id="rId165" Type="http://schemas.openxmlformats.org/officeDocument/2006/relationships/hyperlink" Target="https://pbs.twimg.com/media/ECwgYt0W4AAj5jR.jpg" TargetMode="External" /><Relationship Id="rId166" Type="http://schemas.openxmlformats.org/officeDocument/2006/relationships/hyperlink" Target="https://pbs.twimg.com/media/ECwgYt0W4AAj5jR.jpg" TargetMode="External" /><Relationship Id="rId167" Type="http://schemas.openxmlformats.org/officeDocument/2006/relationships/hyperlink" Target="http://pbs.twimg.com/profile_images/1064235369665835008/Ey7qsA0I_normal.jpg" TargetMode="External" /><Relationship Id="rId168" Type="http://schemas.openxmlformats.org/officeDocument/2006/relationships/hyperlink" Target="http://pbs.twimg.com/profile_images/1064235369665835008/Ey7qsA0I_normal.jpg" TargetMode="External" /><Relationship Id="rId169" Type="http://schemas.openxmlformats.org/officeDocument/2006/relationships/hyperlink" Target="http://pbs.twimg.com/profile_images/1064235369665835008/Ey7qsA0I_normal.jpg" TargetMode="External" /><Relationship Id="rId170" Type="http://schemas.openxmlformats.org/officeDocument/2006/relationships/hyperlink" Target="http://pbs.twimg.com/profile_images/1150111730673958913/kowX-Jus_normal.jpg" TargetMode="External" /><Relationship Id="rId171" Type="http://schemas.openxmlformats.org/officeDocument/2006/relationships/hyperlink" Target="http://pbs.twimg.com/profile_images/1150111730673958913/kowX-Jus_normal.jpg" TargetMode="External" /><Relationship Id="rId172" Type="http://schemas.openxmlformats.org/officeDocument/2006/relationships/hyperlink" Target="http://pbs.twimg.com/profile_images/1150111730673958913/kowX-Jus_normal.jpg" TargetMode="External" /><Relationship Id="rId173" Type="http://schemas.openxmlformats.org/officeDocument/2006/relationships/hyperlink" Target="http://pbs.twimg.com/profile_images/3176620102/8ae237e1540b4933130b6ec546c295a7_normal.jpeg" TargetMode="External" /><Relationship Id="rId174" Type="http://schemas.openxmlformats.org/officeDocument/2006/relationships/hyperlink" Target="http://pbs.twimg.com/profile_images/3176620102/8ae237e1540b4933130b6ec546c295a7_normal.jpeg" TargetMode="External" /><Relationship Id="rId175" Type="http://schemas.openxmlformats.org/officeDocument/2006/relationships/hyperlink" Target="http://pbs.twimg.com/profile_images/3176620102/8ae237e1540b4933130b6ec546c295a7_normal.jpeg" TargetMode="External" /><Relationship Id="rId176" Type="http://schemas.openxmlformats.org/officeDocument/2006/relationships/hyperlink" Target="http://pbs.twimg.com/profile_images/529672906872082432/CVlGnxsL_normal.png" TargetMode="External" /><Relationship Id="rId177" Type="http://schemas.openxmlformats.org/officeDocument/2006/relationships/hyperlink" Target="http://pbs.twimg.com/profile_images/529672906872082432/CVlGnxsL_normal.png" TargetMode="External" /><Relationship Id="rId178" Type="http://schemas.openxmlformats.org/officeDocument/2006/relationships/hyperlink" Target="https://pbs.twimg.com/media/EC1JPrWXYAE_ETV.png" TargetMode="External" /><Relationship Id="rId179" Type="http://schemas.openxmlformats.org/officeDocument/2006/relationships/hyperlink" Target="http://pbs.twimg.com/profile_images/950598459614289920/igcvqsIN_normal.jpg" TargetMode="External" /><Relationship Id="rId180" Type="http://schemas.openxmlformats.org/officeDocument/2006/relationships/hyperlink" Target="https://pbs.twimg.com/media/EC1JPrWXYAE_ETV.png" TargetMode="External" /><Relationship Id="rId181" Type="http://schemas.openxmlformats.org/officeDocument/2006/relationships/hyperlink" Target="http://pbs.twimg.com/profile_images/950598459614289920/igcvqsIN_normal.jpg" TargetMode="External" /><Relationship Id="rId182" Type="http://schemas.openxmlformats.org/officeDocument/2006/relationships/hyperlink" Target="http://pbs.twimg.com/profile_images/950598459614289920/igcvqsIN_normal.jpg" TargetMode="External" /><Relationship Id="rId183" Type="http://schemas.openxmlformats.org/officeDocument/2006/relationships/hyperlink" Target="http://pbs.twimg.com/profile_images/935541037178740742/ndrZY07B_normal.jpg" TargetMode="External" /><Relationship Id="rId184" Type="http://schemas.openxmlformats.org/officeDocument/2006/relationships/hyperlink" Target="http://pbs.twimg.com/profile_images/935541037178740742/ndrZY07B_normal.jpg" TargetMode="External" /><Relationship Id="rId185" Type="http://schemas.openxmlformats.org/officeDocument/2006/relationships/hyperlink" Target="http://pbs.twimg.com/profile_images/456637305906683906/W58eR5Vz_normal.png" TargetMode="External" /><Relationship Id="rId186" Type="http://schemas.openxmlformats.org/officeDocument/2006/relationships/hyperlink" Target="http://pbs.twimg.com/profile_images/753877268540391424/x-Zh6kpw_normal.jpg" TargetMode="External" /><Relationship Id="rId187" Type="http://schemas.openxmlformats.org/officeDocument/2006/relationships/hyperlink" Target="http://pbs.twimg.com/profile_images/1014583102679597056/pJ9iDHcp_normal.jpg" TargetMode="External" /><Relationship Id="rId188" Type="http://schemas.openxmlformats.org/officeDocument/2006/relationships/hyperlink" Target="http://pbs.twimg.com/profile_images/776464213216821249/wvzx75r5_normal.jpg" TargetMode="External" /><Relationship Id="rId189" Type="http://schemas.openxmlformats.org/officeDocument/2006/relationships/hyperlink" Target="http://pbs.twimg.com/profile_images/776464213216821249/wvzx75r5_normal.jpg" TargetMode="External" /><Relationship Id="rId190" Type="http://schemas.openxmlformats.org/officeDocument/2006/relationships/hyperlink" Target="http://pbs.twimg.com/profile_images/776464213216821249/wvzx75r5_normal.jpg" TargetMode="External" /><Relationship Id="rId191" Type="http://schemas.openxmlformats.org/officeDocument/2006/relationships/hyperlink" Target="http://pbs.twimg.com/profile_images/776464213216821249/wvzx75r5_normal.jpg" TargetMode="External" /><Relationship Id="rId192" Type="http://schemas.openxmlformats.org/officeDocument/2006/relationships/hyperlink" Target="http://pbs.twimg.com/profile_images/776464213216821249/wvzx75r5_normal.jpg" TargetMode="External" /><Relationship Id="rId193" Type="http://schemas.openxmlformats.org/officeDocument/2006/relationships/hyperlink" Target="http://pbs.twimg.com/profile_images/776464213216821249/wvzx75r5_normal.jpg" TargetMode="External" /><Relationship Id="rId194" Type="http://schemas.openxmlformats.org/officeDocument/2006/relationships/hyperlink" Target="http://pbs.twimg.com/profile_images/776464213216821249/wvzx75r5_normal.jpg" TargetMode="External" /><Relationship Id="rId195" Type="http://schemas.openxmlformats.org/officeDocument/2006/relationships/hyperlink" Target="http://pbs.twimg.com/profile_images/776464213216821249/wvzx75r5_normal.jpg" TargetMode="External" /><Relationship Id="rId196" Type="http://schemas.openxmlformats.org/officeDocument/2006/relationships/hyperlink" Target="http://pbs.twimg.com/profile_images/776464213216821249/wvzx75r5_normal.jpg" TargetMode="External" /><Relationship Id="rId197" Type="http://schemas.openxmlformats.org/officeDocument/2006/relationships/hyperlink" Target="http://pbs.twimg.com/profile_images/776464213216821249/wvzx75r5_normal.jpg" TargetMode="External" /><Relationship Id="rId198" Type="http://schemas.openxmlformats.org/officeDocument/2006/relationships/hyperlink" Target="http://pbs.twimg.com/profile_images/776464213216821249/wvzx75r5_normal.jpg" TargetMode="External" /><Relationship Id="rId199" Type="http://schemas.openxmlformats.org/officeDocument/2006/relationships/hyperlink" Target="http://pbs.twimg.com/profile_images/776464213216821249/wvzx75r5_normal.jpg" TargetMode="External" /><Relationship Id="rId200" Type="http://schemas.openxmlformats.org/officeDocument/2006/relationships/hyperlink" Target="http://pbs.twimg.com/profile_images/776464213216821249/wvzx75r5_normal.jpg" TargetMode="External" /><Relationship Id="rId201" Type="http://schemas.openxmlformats.org/officeDocument/2006/relationships/hyperlink" Target="http://pbs.twimg.com/profile_images/776464213216821249/wvzx75r5_normal.jpg" TargetMode="External" /><Relationship Id="rId202" Type="http://schemas.openxmlformats.org/officeDocument/2006/relationships/hyperlink" Target="http://pbs.twimg.com/profile_images/776464213216821249/wvzx75r5_normal.jpg" TargetMode="External" /><Relationship Id="rId203" Type="http://schemas.openxmlformats.org/officeDocument/2006/relationships/hyperlink" Target="http://pbs.twimg.com/profile_images/856866199849885698/kcLnUx6s_normal.jpg" TargetMode="External" /><Relationship Id="rId204" Type="http://schemas.openxmlformats.org/officeDocument/2006/relationships/hyperlink" Target="http://pbs.twimg.com/profile_images/856866199849885698/kcLnUx6s_normal.jpg" TargetMode="External" /><Relationship Id="rId205" Type="http://schemas.openxmlformats.org/officeDocument/2006/relationships/hyperlink" Target="http://pbs.twimg.com/profile_images/956194764021313536/8XoASP2p_normal.jpg" TargetMode="External" /><Relationship Id="rId206" Type="http://schemas.openxmlformats.org/officeDocument/2006/relationships/hyperlink" Target="http://pbs.twimg.com/profile_images/1127794283573129216/AoQM3uCC_normal.png" TargetMode="External" /><Relationship Id="rId207" Type="http://schemas.openxmlformats.org/officeDocument/2006/relationships/hyperlink" Target="http://pbs.twimg.com/profile_images/1127794283573129216/AoQM3uCC_normal.png" TargetMode="External" /><Relationship Id="rId208" Type="http://schemas.openxmlformats.org/officeDocument/2006/relationships/hyperlink" Target="http://pbs.twimg.com/profile_images/1127794283573129216/AoQM3uCC_normal.png" TargetMode="External" /><Relationship Id="rId209" Type="http://schemas.openxmlformats.org/officeDocument/2006/relationships/hyperlink" Target="http://pbs.twimg.com/profile_images/1127794283573129216/AoQM3uCC_normal.png" TargetMode="External" /><Relationship Id="rId210" Type="http://schemas.openxmlformats.org/officeDocument/2006/relationships/hyperlink" Target="http://pbs.twimg.com/profile_images/1127794283573129216/AoQM3uCC_normal.png" TargetMode="External" /><Relationship Id="rId211" Type="http://schemas.openxmlformats.org/officeDocument/2006/relationships/hyperlink" Target="http://pbs.twimg.com/profile_images/1127794283573129216/AoQM3uCC_normal.png" TargetMode="External" /><Relationship Id="rId212" Type="http://schemas.openxmlformats.org/officeDocument/2006/relationships/hyperlink" Target="http://pbs.twimg.com/profile_images/1127794283573129216/AoQM3uCC_normal.png" TargetMode="External" /><Relationship Id="rId213" Type="http://schemas.openxmlformats.org/officeDocument/2006/relationships/hyperlink" Target="http://pbs.twimg.com/profile_images/1127794283573129216/AoQM3uCC_normal.png" TargetMode="External" /><Relationship Id="rId214" Type="http://schemas.openxmlformats.org/officeDocument/2006/relationships/hyperlink" Target="http://pbs.twimg.com/profile_images/1127794283573129216/AoQM3uCC_normal.png" TargetMode="External" /><Relationship Id="rId215" Type="http://schemas.openxmlformats.org/officeDocument/2006/relationships/hyperlink" Target="http://pbs.twimg.com/profile_images/1127794283573129216/AoQM3uCC_normal.png" TargetMode="External" /><Relationship Id="rId216" Type="http://schemas.openxmlformats.org/officeDocument/2006/relationships/hyperlink" Target="http://pbs.twimg.com/profile_images/1067867335900319744/WD94gP07_normal.jpg" TargetMode="External" /><Relationship Id="rId217" Type="http://schemas.openxmlformats.org/officeDocument/2006/relationships/hyperlink" Target="http://pbs.twimg.com/profile_images/1067867335900319744/WD94gP07_normal.jpg" TargetMode="External" /><Relationship Id="rId218" Type="http://schemas.openxmlformats.org/officeDocument/2006/relationships/hyperlink" Target="http://pbs.twimg.com/profile_images/1053253440267157504/vQJcRRvv_normal.jpg" TargetMode="External" /><Relationship Id="rId219" Type="http://schemas.openxmlformats.org/officeDocument/2006/relationships/hyperlink" Target="https://pbs.twimg.com/media/ECgDjX1XYAA1-zf.jpg" TargetMode="External" /><Relationship Id="rId220" Type="http://schemas.openxmlformats.org/officeDocument/2006/relationships/hyperlink" Target="https://pbs.twimg.com/media/EC-3k9YXYAE1vQ1.jpg" TargetMode="External" /><Relationship Id="rId221" Type="http://schemas.openxmlformats.org/officeDocument/2006/relationships/hyperlink" Target="http://pbs.twimg.com/profile_images/1053253440267157504/vQJcRRvv_normal.jpg" TargetMode="External" /><Relationship Id="rId222" Type="http://schemas.openxmlformats.org/officeDocument/2006/relationships/hyperlink" Target="http://pbs.twimg.com/profile_images/1053253440267157504/vQJcRRvv_normal.jpg" TargetMode="External" /><Relationship Id="rId223" Type="http://schemas.openxmlformats.org/officeDocument/2006/relationships/hyperlink" Target="http://pbs.twimg.com/profile_images/1053253440267157504/vQJcRRvv_normal.jpg" TargetMode="External" /><Relationship Id="rId224" Type="http://schemas.openxmlformats.org/officeDocument/2006/relationships/hyperlink" Target="http://pbs.twimg.com/profile_images/1053253440267157504/vQJcRRvv_normal.jpg" TargetMode="External" /><Relationship Id="rId225" Type="http://schemas.openxmlformats.org/officeDocument/2006/relationships/hyperlink" Target="http://pbs.twimg.com/profile_images/1053253440267157504/vQJcRRvv_normal.jpg" TargetMode="External" /><Relationship Id="rId226" Type="http://schemas.openxmlformats.org/officeDocument/2006/relationships/hyperlink" Target="http://pbs.twimg.com/profile_images/1053253440267157504/vQJcRRvv_normal.jpg" TargetMode="External" /><Relationship Id="rId227" Type="http://schemas.openxmlformats.org/officeDocument/2006/relationships/hyperlink" Target="http://pbs.twimg.com/profile_images/597081624686292992/Sj29wxt0_normal.jpg" TargetMode="External" /><Relationship Id="rId228" Type="http://schemas.openxmlformats.org/officeDocument/2006/relationships/hyperlink" Target="http://pbs.twimg.com/profile_images/2755465967/84af95b26ac55f427f6afa95b60dfeb5_normal.jpeg" TargetMode="External" /><Relationship Id="rId229" Type="http://schemas.openxmlformats.org/officeDocument/2006/relationships/hyperlink" Target="http://pbs.twimg.com/profile_images/462977067852627969/DqUKL5ru_normal.png" TargetMode="External" /><Relationship Id="rId230" Type="http://schemas.openxmlformats.org/officeDocument/2006/relationships/hyperlink" Target="http://pbs.twimg.com/profile_images/791054797042507789/yI4G1duP_normal.jpg" TargetMode="External" /><Relationship Id="rId231" Type="http://schemas.openxmlformats.org/officeDocument/2006/relationships/hyperlink" Target="http://pbs.twimg.com/profile_images/1128127274656702464/Zznt3v-J_normal.jpg" TargetMode="External" /><Relationship Id="rId232" Type="http://schemas.openxmlformats.org/officeDocument/2006/relationships/hyperlink" Target="http://pbs.twimg.com/profile_images/791054797042507789/yI4G1duP_normal.jpg" TargetMode="External" /><Relationship Id="rId233" Type="http://schemas.openxmlformats.org/officeDocument/2006/relationships/hyperlink" Target="https://pbs.twimg.com/media/EDD4tuBWkAE5VP2.jpg" TargetMode="External" /><Relationship Id="rId234" Type="http://schemas.openxmlformats.org/officeDocument/2006/relationships/hyperlink" Target="http://pbs.twimg.com/profile_images/791054797042507789/yI4G1duP_normal.jpg" TargetMode="External" /><Relationship Id="rId235" Type="http://schemas.openxmlformats.org/officeDocument/2006/relationships/hyperlink" Target="http://pbs.twimg.com/profile_images/1126891448765259777/xblFNFqe_normal.png" TargetMode="External" /><Relationship Id="rId236" Type="http://schemas.openxmlformats.org/officeDocument/2006/relationships/hyperlink" Target="http://pbs.twimg.com/profile_images/791054797042507789/yI4G1duP_normal.jpg" TargetMode="External" /><Relationship Id="rId237" Type="http://schemas.openxmlformats.org/officeDocument/2006/relationships/hyperlink" Target="http://pbs.twimg.com/profile_images/1126891448765259777/xblFNFqe_normal.png" TargetMode="External" /><Relationship Id="rId238" Type="http://schemas.openxmlformats.org/officeDocument/2006/relationships/hyperlink" Target="http://pbs.twimg.com/profile_images/791054797042507789/yI4G1duP_normal.jpg" TargetMode="External" /><Relationship Id="rId239" Type="http://schemas.openxmlformats.org/officeDocument/2006/relationships/hyperlink" Target="http://pbs.twimg.com/profile_images/1126891448765259777/xblFNFqe_normal.png" TargetMode="External" /><Relationship Id="rId240" Type="http://schemas.openxmlformats.org/officeDocument/2006/relationships/hyperlink" Target="http://pbs.twimg.com/profile_images/791054797042507789/yI4G1duP_normal.jpg" TargetMode="External" /><Relationship Id="rId241" Type="http://schemas.openxmlformats.org/officeDocument/2006/relationships/hyperlink" Target="http://pbs.twimg.com/profile_images/1126891448765259777/xblFNFqe_normal.png" TargetMode="External" /><Relationship Id="rId242" Type="http://schemas.openxmlformats.org/officeDocument/2006/relationships/hyperlink" Target="http://pbs.twimg.com/profile_images/1126891448765259777/xblFNFqe_normal.png" TargetMode="External" /><Relationship Id="rId243" Type="http://schemas.openxmlformats.org/officeDocument/2006/relationships/hyperlink" Target="http://pbs.twimg.com/profile_images/1156935844357447680/5TRmtvcm_normal.jpg" TargetMode="External" /><Relationship Id="rId244" Type="http://schemas.openxmlformats.org/officeDocument/2006/relationships/hyperlink" Target="http://pbs.twimg.com/profile_images/1161386048875839489/bEIYBY9U_normal.jpg" TargetMode="External" /><Relationship Id="rId245" Type="http://schemas.openxmlformats.org/officeDocument/2006/relationships/hyperlink" Target="http://pbs.twimg.com/profile_images/1151875113513607170/vs744Tne_normal.jpg" TargetMode="External" /><Relationship Id="rId246" Type="http://schemas.openxmlformats.org/officeDocument/2006/relationships/hyperlink" Target="http://pbs.twimg.com/profile_images/1133289292/fs2006c_normal.jpg" TargetMode="External" /><Relationship Id="rId247" Type="http://schemas.openxmlformats.org/officeDocument/2006/relationships/hyperlink" Target="http://pbs.twimg.com/profile_images/1133289292/fs2006c_normal.jpg" TargetMode="External" /><Relationship Id="rId248" Type="http://schemas.openxmlformats.org/officeDocument/2006/relationships/hyperlink" Target="https://pbs.twimg.com/media/EDFUAbZVUAA_Le5.jpg" TargetMode="External" /><Relationship Id="rId249" Type="http://schemas.openxmlformats.org/officeDocument/2006/relationships/hyperlink" Target="https://pbs.twimg.com/media/EDFUAbZVUAA_Le5.jpg" TargetMode="External" /><Relationship Id="rId250" Type="http://schemas.openxmlformats.org/officeDocument/2006/relationships/hyperlink" Target="https://pbs.twimg.com/media/EDFUAbZVUAA_Le5.jpg" TargetMode="External" /><Relationship Id="rId251" Type="http://schemas.openxmlformats.org/officeDocument/2006/relationships/hyperlink" Target="http://pbs.twimg.com/profile_images/998223856207773696/1OtC74rw_normal.jpg" TargetMode="External" /><Relationship Id="rId252" Type="http://schemas.openxmlformats.org/officeDocument/2006/relationships/hyperlink" Target="http://pbs.twimg.com/profile_images/998223856207773696/1OtC74rw_normal.jpg" TargetMode="External" /><Relationship Id="rId253" Type="http://schemas.openxmlformats.org/officeDocument/2006/relationships/hyperlink" Target="http://pbs.twimg.com/profile_images/998223856207773696/1OtC74rw_normal.jpg" TargetMode="External" /><Relationship Id="rId254" Type="http://schemas.openxmlformats.org/officeDocument/2006/relationships/hyperlink" Target="http://pbs.twimg.com/profile_images/998223856207773696/1OtC74rw_normal.jpg" TargetMode="External" /><Relationship Id="rId255" Type="http://schemas.openxmlformats.org/officeDocument/2006/relationships/hyperlink" Target="http://pbs.twimg.com/profile_images/571763448255651840/RFecjwMF_normal.jpeg" TargetMode="External" /><Relationship Id="rId256" Type="http://schemas.openxmlformats.org/officeDocument/2006/relationships/hyperlink" Target="http://pbs.twimg.com/profile_images/888034111981584385/3-kDnN8f_normal.jpg" TargetMode="External" /><Relationship Id="rId257" Type="http://schemas.openxmlformats.org/officeDocument/2006/relationships/hyperlink" Target="http://abs.twimg.com/sticky/default_profile_images/default_profile_normal.png" TargetMode="External" /><Relationship Id="rId258" Type="http://schemas.openxmlformats.org/officeDocument/2006/relationships/hyperlink" Target="http://abs.twimg.com/sticky/default_profile_images/default_profile_normal.png" TargetMode="External" /><Relationship Id="rId259" Type="http://schemas.openxmlformats.org/officeDocument/2006/relationships/hyperlink" Target="http://abs.twimg.com/sticky/default_profile_images/default_profile_normal.png" TargetMode="External" /><Relationship Id="rId260" Type="http://schemas.openxmlformats.org/officeDocument/2006/relationships/hyperlink" Target="http://abs.twimg.com/sticky/default_profile_images/default_profile_normal.png" TargetMode="External" /><Relationship Id="rId261" Type="http://schemas.openxmlformats.org/officeDocument/2006/relationships/hyperlink" Target="http://abs.twimg.com/sticky/default_profile_images/default_profile_normal.png" TargetMode="External" /><Relationship Id="rId262" Type="http://schemas.openxmlformats.org/officeDocument/2006/relationships/hyperlink" Target="http://abs.twimg.com/sticky/default_profile_images/default_profile_normal.png" TargetMode="External" /><Relationship Id="rId263" Type="http://schemas.openxmlformats.org/officeDocument/2006/relationships/hyperlink" Target="http://pbs.twimg.com/profile_images/890304410533986304/Adv0PWjl_normal.jpg" TargetMode="External" /><Relationship Id="rId264" Type="http://schemas.openxmlformats.org/officeDocument/2006/relationships/hyperlink" Target="http://pbs.twimg.com/profile_images/890304410533986304/Adv0PWjl_normal.jpg" TargetMode="External" /><Relationship Id="rId265" Type="http://schemas.openxmlformats.org/officeDocument/2006/relationships/hyperlink" Target="http://pbs.twimg.com/profile_images/890304410533986304/Adv0PWjl_normal.jpg" TargetMode="External" /><Relationship Id="rId266" Type="http://schemas.openxmlformats.org/officeDocument/2006/relationships/hyperlink" Target="http://pbs.twimg.com/profile_images/474705384569974784/0hOiSm7P_normal.png" TargetMode="External" /><Relationship Id="rId267" Type="http://schemas.openxmlformats.org/officeDocument/2006/relationships/hyperlink" Target="http://pbs.twimg.com/profile_images/1078188873245589504/gZe5T1XK_normal.jpg" TargetMode="External" /><Relationship Id="rId268" Type="http://schemas.openxmlformats.org/officeDocument/2006/relationships/hyperlink" Target="http://pbs.twimg.com/profile_images/998223856207773696/1OtC74rw_normal.jpg" TargetMode="External" /><Relationship Id="rId269" Type="http://schemas.openxmlformats.org/officeDocument/2006/relationships/hyperlink" Target="http://pbs.twimg.com/profile_images/780451899040342020/t5Fwh2GQ_normal.jpg" TargetMode="External" /><Relationship Id="rId270" Type="http://schemas.openxmlformats.org/officeDocument/2006/relationships/hyperlink" Target="http://pbs.twimg.com/profile_images/780451899040342020/t5Fwh2GQ_normal.jpg" TargetMode="External" /><Relationship Id="rId271" Type="http://schemas.openxmlformats.org/officeDocument/2006/relationships/hyperlink" Target="http://pbs.twimg.com/profile_images/780451899040342020/t5Fwh2GQ_normal.jpg" TargetMode="External" /><Relationship Id="rId272" Type="http://schemas.openxmlformats.org/officeDocument/2006/relationships/hyperlink" Target="http://pbs.twimg.com/profile_images/780451899040342020/t5Fwh2GQ_normal.jpg" TargetMode="External" /><Relationship Id="rId273" Type="http://schemas.openxmlformats.org/officeDocument/2006/relationships/hyperlink" Target="http://pbs.twimg.com/profile_images/780451899040342020/t5Fwh2GQ_normal.jpg" TargetMode="External" /><Relationship Id="rId274" Type="http://schemas.openxmlformats.org/officeDocument/2006/relationships/hyperlink" Target="http://pbs.twimg.com/profile_images/780451899040342020/t5Fwh2GQ_normal.jpg" TargetMode="External" /><Relationship Id="rId275" Type="http://schemas.openxmlformats.org/officeDocument/2006/relationships/hyperlink" Target="http://pbs.twimg.com/profile_images/780451899040342020/t5Fwh2GQ_normal.jpg" TargetMode="External" /><Relationship Id="rId276" Type="http://schemas.openxmlformats.org/officeDocument/2006/relationships/hyperlink" Target="http://pbs.twimg.com/profile_images/780451899040342020/t5Fwh2GQ_normal.jpg" TargetMode="External" /><Relationship Id="rId277" Type="http://schemas.openxmlformats.org/officeDocument/2006/relationships/hyperlink" Target="http://pbs.twimg.com/profile_images/780451899040342020/t5Fwh2GQ_normal.jpg" TargetMode="External" /><Relationship Id="rId278" Type="http://schemas.openxmlformats.org/officeDocument/2006/relationships/hyperlink" Target="http://pbs.twimg.com/profile_images/780451899040342020/t5Fwh2GQ_normal.jpg" TargetMode="External" /><Relationship Id="rId279" Type="http://schemas.openxmlformats.org/officeDocument/2006/relationships/hyperlink" Target="http://pbs.twimg.com/profile_images/780451899040342020/t5Fwh2GQ_normal.jpg" TargetMode="External" /><Relationship Id="rId280" Type="http://schemas.openxmlformats.org/officeDocument/2006/relationships/hyperlink" Target="http://pbs.twimg.com/profile_images/780451899040342020/t5Fwh2GQ_normal.jpg" TargetMode="External" /><Relationship Id="rId281" Type="http://schemas.openxmlformats.org/officeDocument/2006/relationships/hyperlink" Target="http://pbs.twimg.com/profile_images/780451899040342020/t5Fwh2GQ_normal.jpg" TargetMode="External" /><Relationship Id="rId282" Type="http://schemas.openxmlformats.org/officeDocument/2006/relationships/hyperlink" Target="http://pbs.twimg.com/profile_images/780451899040342020/t5Fwh2GQ_normal.jpg" TargetMode="External" /><Relationship Id="rId283" Type="http://schemas.openxmlformats.org/officeDocument/2006/relationships/hyperlink" Target="http://pbs.twimg.com/profile_images/780451899040342020/t5Fwh2GQ_normal.jpg" TargetMode="External" /><Relationship Id="rId284" Type="http://schemas.openxmlformats.org/officeDocument/2006/relationships/hyperlink" Target="http://pbs.twimg.com/profile_images/780451899040342020/t5Fwh2GQ_normal.jpg" TargetMode="External" /><Relationship Id="rId285" Type="http://schemas.openxmlformats.org/officeDocument/2006/relationships/hyperlink" Target="http://pbs.twimg.com/profile_images/780451899040342020/t5Fwh2GQ_normal.jpg" TargetMode="External" /><Relationship Id="rId286" Type="http://schemas.openxmlformats.org/officeDocument/2006/relationships/hyperlink" Target="http://pbs.twimg.com/profile_images/780451899040342020/t5Fwh2GQ_normal.jpg" TargetMode="External" /><Relationship Id="rId287" Type="http://schemas.openxmlformats.org/officeDocument/2006/relationships/hyperlink" Target="http://pbs.twimg.com/profile_images/780451899040342020/t5Fwh2GQ_normal.jpg" TargetMode="External" /><Relationship Id="rId288" Type="http://schemas.openxmlformats.org/officeDocument/2006/relationships/hyperlink" Target="http://pbs.twimg.com/profile_images/780451899040342020/t5Fwh2GQ_normal.jpg" TargetMode="External" /><Relationship Id="rId289" Type="http://schemas.openxmlformats.org/officeDocument/2006/relationships/hyperlink" Target="http://pbs.twimg.com/profile_images/780451899040342020/t5Fwh2GQ_normal.jpg" TargetMode="External" /><Relationship Id="rId290" Type="http://schemas.openxmlformats.org/officeDocument/2006/relationships/hyperlink" Target="http://pbs.twimg.com/profile_images/780451899040342020/t5Fwh2GQ_normal.jpg" TargetMode="External" /><Relationship Id="rId291" Type="http://schemas.openxmlformats.org/officeDocument/2006/relationships/hyperlink" Target="http://pbs.twimg.com/profile_images/780451899040342020/t5Fwh2GQ_normal.jpg" TargetMode="External" /><Relationship Id="rId292" Type="http://schemas.openxmlformats.org/officeDocument/2006/relationships/hyperlink" Target="http://pbs.twimg.com/profile_images/780451899040342020/t5Fwh2GQ_normal.jpg" TargetMode="External" /><Relationship Id="rId293" Type="http://schemas.openxmlformats.org/officeDocument/2006/relationships/hyperlink" Target="http://pbs.twimg.com/profile_images/780451899040342020/t5Fwh2GQ_normal.jpg" TargetMode="External" /><Relationship Id="rId294" Type="http://schemas.openxmlformats.org/officeDocument/2006/relationships/hyperlink" Target="http://pbs.twimg.com/profile_images/780451899040342020/t5Fwh2GQ_normal.jpg" TargetMode="External" /><Relationship Id="rId295" Type="http://schemas.openxmlformats.org/officeDocument/2006/relationships/hyperlink" Target="http://pbs.twimg.com/profile_images/780451899040342020/t5Fwh2GQ_normal.jpg" TargetMode="External" /><Relationship Id="rId296" Type="http://schemas.openxmlformats.org/officeDocument/2006/relationships/hyperlink" Target="http://pbs.twimg.com/profile_images/780451899040342020/t5Fwh2GQ_normal.jpg" TargetMode="External" /><Relationship Id="rId297" Type="http://schemas.openxmlformats.org/officeDocument/2006/relationships/hyperlink" Target="http://pbs.twimg.com/profile_images/780451899040342020/t5Fwh2GQ_normal.jpg" TargetMode="External" /><Relationship Id="rId298" Type="http://schemas.openxmlformats.org/officeDocument/2006/relationships/hyperlink" Target="http://pbs.twimg.com/profile_images/780451899040342020/t5Fwh2GQ_normal.jpg" TargetMode="External" /><Relationship Id="rId299" Type="http://schemas.openxmlformats.org/officeDocument/2006/relationships/hyperlink" Target="http://pbs.twimg.com/profile_images/780451899040342020/t5Fwh2GQ_normal.jpg" TargetMode="External" /><Relationship Id="rId300" Type="http://schemas.openxmlformats.org/officeDocument/2006/relationships/hyperlink" Target="http://pbs.twimg.com/profile_images/780451899040342020/t5Fwh2GQ_normal.jpg" TargetMode="External" /><Relationship Id="rId301" Type="http://schemas.openxmlformats.org/officeDocument/2006/relationships/hyperlink" Target="http://pbs.twimg.com/profile_images/780451899040342020/t5Fwh2GQ_normal.jpg" TargetMode="External" /><Relationship Id="rId302" Type="http://schemas.openxmlformats.org/officeDocument/2006/relationships/hyperlink" Target="http://pbs.twimg.com/profile_images/780451899040342020/t5Fwh2GQ_normal.jpg" TargetMode="External" /><Relationship Id="rId303" Type="http://schemas.openxmlformats.org/officeDocument/2006/relationships/hyperlink" Target="http://pbs.twimg.com/profile_images/780451899040342020/t5Fwh2GQ_normal.jpg" TargetMode="External" /><Relationship Id="rId304" Type="http://schemas.openxmlformats.org/officeDocument/2006/relationships/hyperlink" Target="http://pbs.twimg.com/profile_images/780451899040342020/t5Fwh2GQ_normal.jpg" TargetMode="External" /><Relationship Id="rId305" Type="http://schemas.openxmlformats.org/officeDocument/2006/relationships/hyperlink" Target="http://pbs.twimg.com/profile_images/780451899040342020/t5Fwh2GQ_normal.jpg" TargetMode="External" /><Relationship Id="rId306" Type="http://schemas.openxmlformats.org/officeDocument/2006/relationships/hyperlink" Target="http://pbs.twimg.com/profile_images/780451899040342020/t5Fwh2GQ_normal.jpg" TargetMode="External" /><Relationship Id="rId307" Type="http://schemas.openxmlformats.org/officeDocument/2006/relationships/hyperlink" Target="http://pbs.twimg.com/profile_images/780451899040342020/t5Fwh2GQ_normal.jpg" TargetMode="External" /><Relationship Id="rId308" Type="http://schemas.openxmlformats.org/officeDocument/2006/relationships/hyperlink" Target="http://pbs.twimg.com/profile_images/780451899040342020/t5Fwh2GQ_normal.jpg" TargetMode="External" /><Relationship Id="rId309" Type="http://schemas.openxmlformats.org/officeDocument/2006/relationships/hyperlink" Target="http://pbs.twimg.com/profile_images/780451899040342020/t5Fwh2GQ_normal.jpg" TargetMode="External" /><Relationship Id="rId310" Type="http://schemas.openxmlformats.org/officeDocument/2006/relationships/hyperlink" Target="http://pbs.twimg.com/profile_images/780451899040342020/t5Fwh2GQ_normal.jpg" TargetMode="External" /><Relationship Id="rId311" Type="http://schemas.openxmlformats.org/officeDocument/2006/relationships/hyperlink" Target="http://pbs.twimg.com/profile_images/780451899040342020/t5Fwh2GQ_normal.jpg" TargetMode="External" /><Relationship Id="rId312" Type="http://schemas.openxmlformats.org/officeDocument/2006/relationships/hyperlink" Target="http://pbs.twimg.com/profile_images/780451899040342020/t5Fwh2GQ_normal.jpg" TargetMode="External" /><Relationship Id="rId313" Type="http://schemas.openxmlformats.org/officeDocument/2006/relationships/hyperlink" Target="http://pbs.twimg.com/profile_images/780451899040342020/t5Fwh2GQ_normal.jpg" TargetMode="External" /><Relationship Id="rId314" Type="http://schemas.openxmlformats.org/officeDocument/2006/relationships/hyperlink" Target="http://pbs.twimg.com/profile_images/1037200576742912001/-jzj8XbY_normal.jpg" TargetMode="External" /><Relationship Id="rId315" Type="http://schemas.openxmlformats.org/officeDocument/2006/relationships/hyperlink" Target="http://pbs.twimg.com/profile_images/1027773893753200641/_yQO_hEn_normal.jpg" TargetMode="External" /><Relationship Id="rId316" Type="http://schemas.openxmlformats.org/officeDocument/2006/relationships/hyperlink" Target="http://pbs.twimg.com/profile_images/1027773893753200641/_yQO_hEn_normal.jpg" TargetMode="External" /><Relationship Id="rId317" Type="http://schemas.openxmlformats.org/officeDocument/2006/relationships/hyperlink" Target="http://pbs.twimg.com/profile_images/780451899040342020/t5Fwh2GQ_normal.jpg" TargetMode="External" /><Relationship Id="rId318" Type="http://schemas.openxmlformats.org/officeDocument/2006/relationships/hyperlink" Target="http://pbs.twimg.com/profile_images/780451899040342020/t5Fwh2GQ_normal.jpg" TargetMode="External" /><Relationship Id="rId319" Type="http://schemas.openxmlformats.org/officeDocument/2006/relationships/hyperlink" Target="http://pbs.twimg.com/profile_images/780451899040342020/t5Fwh2GQ_normal.jpg" TargetMode="External" /><Relationship Id="rId320" Type="http://schemas.openxmlformats.org/officeDocument/2006/relationships/hyperlink" Target="http://pbs.twimg.com/profile_images/780451899040342020/t5Fwh2GQ_normal.jpg" TargetMode="External" /><Relationship Id="rId321" Type="http://schemas.openxmlformats.org/officeDocument/2006/relationships/hyperlink" Target="http://pbs.twimg.com/profile_images/780451899040342020/t5Fwh2GQ_normal.jpg" TargetMode="External" /><Relationship Id="rId322" Type="http://schemas.openxmlformats.org/officeDocument/2006/relationships/hyperlink" Target="http://pbs.twimg.com/profile_images/780451899040342020/t5Fwh2GQ_normal.jpg" TargetMode="External" /><Relationship Id="rId323" Type="http://schemas.openxmlformats.org/officeDocument/2006/relationships/hyperlink" Target="http://pbs.twimg.com/profile_images/780451899040342020/t5Fwh2GQ_normal.jpg" TargetMode="External" /><Relationship Id="rId324" Type="http://schemas.openxmlformats.org/officeDocument/2006/relationships/hyperlink" Target="http://pbs.twimg.com/profile_images/780451899040342020/t5Fwh2GQ_normal.jpg" TargetMode="External" /><Relationship Id="rId325" Type="http://schemas.openxmlformats.org/officeDocument/2006/relationships/hyperlink" Target="http://pbs.twimg.com/profile_images/780451899040342020/t5Fwh2GQ_normal.jpg" TargetMode="External" /><Relationship Id="rId326" Type="http://schemas.openxmlformats.org/officeDocument/2006/relationships/hyperlink" Target="http://pbs.twimg.com/profile_images/780451899040342020/t5Fwh2GQ_normal.jpg" TargetMode="External" /><Relationship Id="rId327" Type="http://schemas.openxmlformats.org/officeDocument/2006/relationships/hyperlink" Target="http://pbs.twimg.com/profile_images/780451899040342020/t5Fwh2GQ_normal.jpg" TargetMode="External" /><Relationship Id="rId328" Type="http://schemas.openxmlformats.org/officeDocument/2006/relationships/hyperlink" Target="http://pbs.twimg.com/profile_images/780451899040342020/t5Fwh2GQ_normal.jpg" TargetMode="External" /><Relationship Id="rId329" Type="http://schemas.openxmlformats.org/officeDocument/2006/relationships/hyperlink" Target="http://pbs.twimg.com/profile_images/1037200576742912001/-jzj8XbY_normal.jpg" TargetMode="External" /><Relationship Id="rId330" Type="http://schemas.openxmlformats.org/officeDocument/2006/relationships/hyperlink" Target="http://pbs.twimg.com/profile_images/1027773893753200641/_yQO_hEn_normal.jpg" TargetMode="External" /><Relationship Id="rId331" Type="http://schemas.openxmlformats.org/officeDocument/2006/relationships/hyperlink" Target="http://pbs.twimg.com/profile_images/1027773893753200641/_yQO_hEn_normal.jpg" TargetMode="External" /><Relationship Id="rId332" Type="http://schemas.openxmlformats.org/officeDocument/2006/relationships/hyperlink" Target="http://pbs.twimg.com/profile_images/780451899040342020/t5Fwh2GQ_normal.jpg" TargetMode="External" /><Relationship Id="rId333" Type="http://schemas.openxmlformats.org/officeDocument/2006/relationships/hyperlink" Target="http://pbs.twimg.com/profile_images/780451899040342020/t5Fwh2GQ_normal.jpg" TargetMode="External" /><Relationship Id="rId334" Type="http://schemas.openxmlformats.org/officeDocument/2006/relationships/hyperlink" Target="http://pbs.twimg.com/profile_images/780451899040342020/t5Fwh2GQ_normal.jpg" TargetMode="External" /><Relationship Id="rId335" Type="http://schemas.openxmlformats.org/officeDocument/2006/relationships/hyperlink" Target="http://pbs.twimg.com/profile_images/780451899040342020/t5Fwh2GQ_normal.jpg" TargetMode="External" /><Relationship Id="rId336" Type="http://schemas.openxmlformats.org/officeDocument/2006/relationships/hyperlink" Target="http://pbs.twimg.com/profile_images/780451899040342020/t5Fwh2GQ_normal.jpg" TargetMode="External" /><Relationship Id="rId337" Type="http://schemas.openxmlformats.org/officeDocument/2006/relationships/hyperlink" Target="http://pbs.twimg.com/profile_images/780451899040342020/t5Fwh2GQ_normal.jpg" TargetMode="External" /><Relationship Id="rId338" Type="http://schemas.openxmlformats.org/officeDocument/2006/relationships/hyperlink" Target="http://pbs.twimg.com/profile_images/780451899040342020/t5Fwh2GQ_normal.jpg" TargetMode="External" /><Relationship Id="rId339" Type="http://schemas.openxmlformats.org/officeDocument/2006/relationships/hyperlink" Target="http://pbs.twimg.com/profile_images/780451899040342020/t5Fwh2GQ_normal.jpg" TargetMode="External" /><Relationship Id="rId340" Type="http://schemas.openxmlformats.org/officeDocument/2006/relationships/hyperlink" Target="http://pbs.twimg.com/profile_images/780451899040342020/t5Fwh2GQ_normal.jpg" TargetMode="External" /><Relationship Id="rId341" Type="http://schemas.openxmlformats.org/officeDocument/2006/relationships/hyperlink" Target="http://pbs.twimg.com/profile_images/780451899040342020/t5Fwh2GQ_normal.jpg" TargetMode="External" /><Relationship Id="rId342" Type="http://schemas.openxmlformats.org/officeDocument/2006/relationships/hyperlink" Target="http://pbs.twimg.com/profile_images/780451899040342020/t5Fwh2GQ_normal.jpg" TargetMode="External" /><Relationship Id="rId343" Type="http://schemas.openxmlformats.org/officeDocument/2006/relationships/hyperlink" Target="http://pbs.twimg.com/profile_images/780451899040342020/t5Fwh2GQ_normal.jpg" TargetMode="External" /><Relationship Id="rId344" Type="http://schemas.openxmlformats.org/officeDocument/2006/relationships/hyperlink" Target="http://pbs.twimg.com/profile_images/1037200576742912001/-jzj8XbY_normal.jpg" TargetMode="External" /><Relationship Id="rId345" Type="http://schemas.openxmlformats.org/officeDocument/2006/relationships/hyperlink" Target="http://pbs.twimg.com/profile_images/1027773893753200641/_yQO_hEn_normal.jpg" TargetMode="External" /><Relationship Id="rId346" Type="http://schemas.openxmlformats.org/officeDocument/2006/relationships/hyperlink" Target="http://pbs.twimg.com/profile_images/1027773893753200641/_yQO_hEn_normal.jpg" TargetMode="External" /><Relationship Id="rId347" Type="http://schemas.openxmlformats.org/officeDocument/2006/relationships/hyperlink" Target="http://pbs.twimg.com/profile_images/780451899040342020/t5Fwh2GQ_normal.jpg" TargetMode="External" /><Relationship Id="rId348" Type="http://schemas.openxmlformats.org/officeDocument/2006/relationships/hyperlink" Target="http://pbs.twimg.com/profile_images/780451899040342020/t5Fwh2GQ_normal.jpg" TargetMode="External" /><Relationship Id="rId349" Type="http://schemas.openxmlformats.org/officeDocument/2006/relationships/hyperlink" Target="http://pbs.twimg.com/profile_images/780451899040342020/t5Fwh2GQ_normal.jpg" TargetMode="External" /><Relationship Id="rId350" Type="http://schemas.openxmlformats.org/officeDocument/2006/relationships/hyperlink" Target="http://pbs.twimg.com/profile_images/780451899040342020/t5Fwh2GQ_normal.jpg" TargetMode="External" /><Relationship Id="rId351" Type="http://schemas.openxmlformats.org/officeDocument/2006/relationships/hyperlink" Target="http://pbs.twimg.com/profile_images/780451899040342020/t5Fwh2GQ_normal.jpg" TargetMode="External" /><Relationship Id="rId352" Type="http://schemas.openxmlformats.org/officeDocument/2006/relationships/hyperlink" Target="http://pbs.twimg.com/profile_images/780451899040342020/t5Fwh2GQ_normal.jpg" TargetMode="External" /><Relationship Id="rId353" Type="http://schemas.openxmlformats.org/officeDocument/2006/relationships/hyperlink" Target="http://pbs.twimg.com/profile_images/780451899040342020/t5Fwh2GQ_normal.jpg" TargetMode="External" /><Relationship Id="rId354" Type="http://schemas.openxmlformats.org/officeDocument/2006/relationships/hyperlink" Target="http://pbs.twimg.com/profile_images/780451899040342020/t5Fwh2GQ_normal.jpg" TargetMode="External" /><Relationship Id="rId355" Type="http://schemas.openxmlformats.org/officeDocument/2006/relationships/hyperlink" Target="http://pbs.twimg.com/profile_images/780451899040342020/t5Fwh2GQ_normal.jpg" TargetMode="External" /><Relationship Id="rId356" Type="http://schemas.openxmlformats.org/officeDocument/2006/relationships/hyperlink" Target="http://pbs.twimg.com/profile_images/780451899040342020/t5Fwh2GQ_normal.jpg" TargetMode="External" /><Relationship Id="rId357" Type="http://schemas.openxmlformats.org/officeDocument/2006/relationships/hyperlink" Target="http://pbs.twimg.com/profile_images/1037200576742912001/-jzj8XbY_normal.jpg" TargetMode="External" /><Relationship Id="rId358" Type="http://schemas.openxmlformats.org/officeDocument/2006/relationships/hyperlink" Target="http://pbs.twimg.com/profile_images/1037200576742912001/-jzj8XbY_normal.jpg" TargetMode="External" /><Relationship Id="rId359" Type="http://schemas.openxmlformats.org/officeDocument/2006/relationships/hyperlink" Target="http://pbs.twimg.com/profile_images/1037200576742912001/-jzj8XbY_normal.jpg" TargetMode="External" /><Relationship Id="rId360" Type="http://schemas.openxmlformats.org/officeDocument/2006/relationships/hyperlink" Target="http://pbs.twimg.com/profile_images/1027773893753200641/_yQO_hEn_normal.jpg" TargetMode="External" /><Relationship Id="rId361" Type="http://schemas.openxmlformats.org/officeDocument/2006/relationships/hyperlink" Target="http://pbs.twimg.com/profile_images/1027773893753200641/_yQO_hEn_normal.jpg" TargetMode="External" /><Relationship Id="rId362" Type="http://schemas.openxmlformats.org/officeDocument/2006/relationships/hyperlink" Target="http://pbs.twimg.com/profile_images/780451899040342020/t5Fwh2GQ_normal.jpg" TargetMode="External" /><Relationship Id="rId363" Type="http://schemas.openxmlformats.org/officeDocument/2006/relationships/hyperlink" Target="http://pbs.twimg.com/profile_images/780451899040342020/t5Fwh2GQ_normal.jpg" TargetMode="External" /><Relationship Id="rId364" Type="http://schemas.openxmlformats.org/officeDocument/2006/relationships/hyperlink" Target="http://pbs.twimg.com/profile_images/780451899040342020/t5Fwh2GQ_normal.jpg" TargetMode="External" /><Relationship Id="rId365" Type="http://schemas.openxmlformats.org/officeDocument/2006/relationships/hyperlink" Target="http://pbs.twimg.com/profile_images/780451899040342020/t5Fwh2GQ_normal.jpg" TargetMode="External" /><Relationship Id="rId366" Type="http://schemas.openxmlformats.org/officeDocument/2006/relationships/hyperlink" Target="http://pbs.twimg.com/profile_images/780451899040342020/t5Fwh2GQ_normal.jpg" TargetMode="External" /><Relationship Id="rId367" Type="http://schemas.openxmlformats.org/officeDocument/2006/relationships/hyperlink" Target="http://pbs.twimg.com/profile_images/780451899040342020/t5Fwh2GQ_normal.jpg" TargetMode="External" /><Relationship Id="rId368" Type="http://schemas.openxmlformats.org/officeDocument/2006/relationships/hyperlink" Target="http://pbs.twimg.com/profile_images/780451899040342020/t5Fwh2GQ_normal.jpg" TargetMode="External" /><Relationship Id="rId369" Type="http://schemas.openxmlformats.org/officeDocument/2006/relationships/hyperlink" Target="http://pbs.twimg.com/profile_images/780451899040342020/t5Fwh2GQ_normal.jpg" TargetMode="External" /><Relationship Id="rId370" Type="http://schemas.openxmlformats.org/officeDocument/2006/relationships/hyperlink" Target="http://pbs.twimg.com/profile_images/780451899040342020/t5Fwh2GQ_normal.jpg" TargetMode="External" /><Relationship Id="rId371" Type="http://schemas.openxmlformats.org/officeDocument/2006/relationships/hyperlink" Target="http://pbs.twimg.com/profile_images/780451899040342020/t5Fwh2GQ_normal.jpg" TargetMode="External" /><Relationship Id="rId372" Type="http://schemas.openxmlformats.org/officeDocument/2006/relationships/hyperlink" Target="https://pbs.twimg.com/media/ECmtAcsX4As3v3u.jpg" TargetMode="External" /><Relationship Id="rId373" Type="http://schemas.openxmlformats.org/officeDocument/2006/relationships/hyperlink" Target="http://pbs.twimg.com/profile_images/1027773893753200641/_yQO_hEn_normal.jpg" TargetMode="External" /><Relationship Id="rId374" Type="http://schemas.openxmlformats.org/officeDocument/2006/relationships/hyperlink" Target="http://pbs.twimg.com/profile_images/1027773893753200641/_yQO_hEn_normal.jpg" TargetMode="External" /><Relationship Id="rId375" Type="http://schemas.openxmlformats.org/officeDocument/2006/relationships/hyperlink" Target="http://pbs.twimg.com/profile_images/1027773893753200641/_yQO_hEn_normal.jpg" TargetMode="External" /><Relationship Id="rId376" Type="http://schemas.openxmlformats.org/officeDocument/2006/relationships/hyperlink" Target="http://pbs.twimg.com/profile_images/780451899040342020/t5Fwh2GQ_normal.jpg" TargetMode="External" /><Relationship Id="rId377" Type="http://schemas.openxmlformats.org/officeDocument/2006/relationships/hyperlink" Target="http://pbs.twimg.com/profile_images/780451899040342020/t5Fwh2GQ_normal.jpg" TargetMode="External" /><Relationship Id="rId378" Type="http://schemas.openxmlformats.org/officeDocument/2006/relationships/hyperlink" Target="http://pbs.twimg.com/profile_images/780451899040342020/t5Fwh2GQ_normal.jpg" TargetMode="External" /><Relationship Id="rId379" Type="http://schemas.openxmlformats.org/officeDocument/2006/relationships/hyperlink" Target="http://pbs.twimg.com/profile_images/780451899040342020/t5Fwh2GQ_normal.jpg" TargetMode="External" /><Relationship Id="rId380" Type="http://schemas.openxmlformats.org/officeDocument/2006/relationships/hyperlink" Target="http://pbs.twimg.com/profile_images/780451899040342020/t5Fwh2GQ_normal.jpg" TargetMode="External" /><Relationship Id="rId381" Type="http://schemas.openxmlformats.org/officeDocument/2006/relationships/hyperlink" Target="http://pbs.twimg.com/profile_images/780451899040342020/t5Fwh2GQ_normal.jpg" TargetMode="External" /><Relationship Id="rId382" Type="http://schemas.openxmlformats.org/officeDocument/2006/relationships/hyperlink" Target="http://pbs.twimg.com/profile_images/780451899040342020/t5Fwh2GQ_normal.jpg" TargetMode="External" /><Relationship Id="rId383" Type="http://schemas.openxmlformats.org/officeDocument/2006/relationships/hyperlink" Target="http://pbs.twimg.com/profile_images/780451899040342020/t5Fwh2GQ_normal.jpg" TargetMode="External" /><Relationship Id="rId384" Type="http://schemas.openxmlformats.org/officeDocument/2006/relationships/hyperlink" Target="http://pbs.twimg.com/profile_images/780451899040342020/t5Fwh2GQ_normal.jpg" TargetMode="External" /><Relationship Id="rId385" Type="http://schemas.openxmlformats.org/officeDocument/2006/relationships/hyperlink" Target="http://pbs.twimg.com/profile_images/780451899040342020/t5Fwh2GQ_normal.jpg" TargetMode="External" /><Relationship Id="rId386" Type="http://schemas.openxmlformats.org/officeDocument/2006/relationships/hyperlink" Target="http://pbs.twimg.com/profile_images/780451899040342020/t5Fwh2GQ_normal.jpg" TargetMode="External" /><Relationship Id="rId387" Type="http://schemas.openxmlformats.org/officeDocument/2006/relationships/hyperlink" Target="http://pbs.twimg.com/profile_images/780451899040342020/t5Fwh2GQ_normal.jpg" TargetMode="External" /><Relationship Id="rId388" Type="http://schemas.openxmlformats.org/officeDocument/2006/relationships/hyperlink" Target="http://pbs.twimg.com/profile_images/780451899040342020/t5Fwh2GQ_normal.jpg" TargetMode="External" /><Relationship Id="rId389" Type="http://schemas.openxmlformats.org/officeDocument/2006/relationships/hyperlink" Target="http://pbs.twimg.com/profile_images/780451899040342020/t5Fwh2GQ_normal.jpg" TargetMode="External" /><Relationship Id="rId390" Type="http://schemas.openxmlformats.org/officeDocument/2006/relationships/hyperlink" Target="http://pbs.twimg.com/profile_images/780451899040342020/t5Fwh2GQ_normal.jpg" TargetMode="External" /><Relationship Id="rId391" Type="http://schemas.openxmlformats.org/officeDocument/2006/relationships/hyperlink" Target="http://pbs.twimg.com/profile_images/780451899040342020/t5Fwh2GQ_normal.jpg" TargetMode="External" /><Relationship Id="rId392" Type="http://schemas.openxmlformats.org/officeDocument/2006/relationships/hyperlink" Target="http://pbs.twimg.com/profile_images/780451899040342020/t5Fwh2GQ_normal.jpg" TargetMode="External" /><Relationship Id="rId393" Type="http://schemas.openxmlformats.org/officeDocument/2006/relationships/hyperlink" Target="http://pbs.twimg.com/profile_images/780451899040342020/t5Fwh2GQ_normal.jpg" TargetMode="External" /><Relationship Id="rId394" Type="http://schemas.openxmlformats.org/officeDocument/2006/relationships/hyperlink" Target="http://pbs.twimg.com/profile_images/780451899040342020/t5Fwh2GQ_normal.jpg" TargetMode="External" /><Relationship Id="rId395" Type="http://schemas.openxmlformats.org/officeDocument/2006/relationships/hyperlink" Target="http://pbs.twimg.com/profile_images/780451899040342020/t5Fwh2GQ_normal.jpg" TargetMode="External" /><Relationship Id="rId396" Type="http://schemas.openxmlformats.org/officeDocument/2006/relationships/hyperlink" Target="http://pbs.twimg.com/profile_images/780451899040342020/t5Fwh2GQ_normal.jpg" TargetMode="External" /><Relationship Id="rId397" Type="http://schemas.openxmlformats.org/officeDocument/2006/relationships/hyperlink" Target="http://pbs.twimg.com/profile_images/780451899040342020/t5Fwh2GQ_normal.jpg" TargetMode="External" /><Relationship Id="rId398" Type="http://schemas.openxmlformats.org/officeDocument/2006/relationships/hyperlink" Target="http://pbs.twimg.com/profile_images/780451899040342020/t5Fwh2GQ_normal.jpg" TargetMode="External" /><Relationship Id="rId399" Type="http://schemas.openxmlformats.org/officeDocument/2006/relationships/hyperlink" Target="http://pbs.twimg.com/profile_images/780451899040342020/t5Fwh2GQ_normal.jpg" TargetMode="External" /><Relationship Id="rId400" Type="http://schemas.openxmlformats.org/officeDocument/2006/relationships/hyperlink" Target="http://pbs.twimg.com/profile_images/780451899040342020/t5Fwh2GQ_normal.jpg" TargetMode="External" /><Relationship Id="rId401" Type="http://schemas.openxmlformats.org/officeDocument/2006/relationships/hyperlink" Target="http://pbs.twimg.com/profile_images/780451899040342020/t5Fwh2GQ_normal.jpg" TargetMode="External" /><Relationship Id="rId402" Type="http://schemas.openxmlformats.org/officeDocument/2006/relationships/hyperlink" Target="http://pbs.twimg.com/profile_images/780451899040342020/t5Fwh2GQ_normal.jpg" TargetMode="External" /><Relationship Id="rId403" Type="http://schemas.openxmlformats.org/officeDocument/2006/relationships/hyperlink" Target="http://pbs.twimg.com/profile_images/1046576251949862912/axeUR8EK_normal.jpg" TargetMode="External" /><Relationship Id="rId404" Type="http://schemas.openxmlformats.org/officeDocument/2006/relationships/hyperlink" Target="http://pbs.twimg.com/profile_images/1046576251949862912/axeUR8EK_normal.jpg" TargetMode="External" /><Relationship Id="rId405" Type="http://schemas.openxmlformats.org/officeDocument/2006/relationships/hyperlink" Target="http://pbs.twimg.com/profile_images/1046576251949862912/axeUR8EK_normal.jpg" TargetMode="External" /><Relationship Id="rId406" Type="http://schemas.openxmlformats.org/officeDocument/2006/relationships/hyperlink" Target="http://pbs.twimg.com/profile_images/1046576251949862912/axeUR8EK_normal.jpg" TargetMode="External" /><Relationship Id="rId407" Type="http://schemas.openxmlformats.org/officeDocument/2006/relationships/hyperlink" Target="http://pbs.twimg.com/profile_images/1046576251949862912/axeUR8EK_normal.jpg" TargetMode="External" /><Relationship Id="rId408" Type="http://schemas.openxmlformats.org/officeDocument/2006/relationships/hyperlink" Target="http://pbs.twimg.com/profile_images/1046576251949862912/axeUR8EK_normal.jpg" TargetMode="External" /><Relationship Id="rId409" Type="http://schemas.openxmlformats.org/officeDocument/2006/relationships/hyperlink" Target="http://pbs.twimg.com/profile_images/1046576251949862912/axeUR8EK_normal.jpg" TargetMode="External" /><Relationship Id="rId410" Type="http://schemas.openxmlformats.org/officeDocument/2006/relationships/hyperlink" Target="http://pbs.twimg.com/profile_images/1046576251949862912/axeUR8EK_normal.jpg" TargetMode="External" /><Relationship Id="rId411" Type="http://schemas.openxmlformats.org/officeDocument/2006/relationships/hyperlink" Target="http://pbs.twimg.com/profile_images/1046576251949862912/axeUR8EK_normal.jpg" TargetMode="External" /><Relationship Id="rId412" Type="http://schemas.openxmlformats.org/officeDocument/2006/relationships/hyperlink" Target="http://pbs.twimg.com/profile_images/1046576251949862912/axeUR8EK_normal.jpg" TargetMode="External" /><Relationship Id="rId413" Type="http://schemas.openxmlformats.org/officeDocument/2006/relationships/hyperlink" Target="http://pbs.twimg.com/profile_images/1046576251949862912/axeUR8EK_normal.jpg" TargetMode="External" /><Relationship Id="rId414" Type="http://schemas.openxmlformats.org/officeDocument/2006/relationships/hyperlink" Target="http://pbs.twimg.com/profile_images/1046576251949862912/axeUR8EK_normal.jpg" TargetMode="External" /><Relationship Id="rId415" Type="http://schemas.openxmlformats.org/officeDocument/2006/relationships/hyperlink" Target="http://pbs.twimg.com/profile_images/1046576251949862912/axeUR8EK_normal.jpg" TargetMode="External" /><Relationship Id="rId416" Type="http://schemas.openxmlformats.org/officeDocument/2006/relationships/hyperlink" Target="http://pbs.twimg.com/profile_images/593803027737387008/RLmHoyff_normal.png" TargetMode="External" /><Relationship Id="rId417" Type="http://schemas.openxmlformats.org/officeDocument/2006/relationships/hyperlink" Target="http://pbs.twimg.com/profile_images/1093276658398887936/rnuQHD-u_normal.jpg" TargetMode="External" /><Relationship Id="rId418" Type="http://schemas.openxmlformats.org/officeDocument/2006/relationships/hyperlink" Target="http://pbs.twimg.com/profile_images/1093276658398887936/rnuQHD-u_normal.jpg" TargetMode="External" /><Relationship Id="rId419" Type="http://schemas.openxmlformats.org/officeDocument/2006/relationships/hyperlink" Target="http://pbs.twimg.com/profile_images/1093276658398887936/rnuQHD-u_normal.jpg" TargetMode="External" /><Relationship Id="rId420" Type="http://schemas.openxmlformats.org/officeDocument/2006/relationships/hyperlink" Target="http://pbs.twimg.com/profile_images/1093276658398887936/rnuQHD-u_normal.jpg" TargetMode="External" /><Relationship Id="rId421" Type="http://schemas.openxmlformats.org/officeDocument/2006/relationships/hyperlink" Target="http://pbs.twimg.com/profile_images/791054797042507789/yI4G1duP_normal.jpg" TargetMode="External" /><Relationship Id="rId422" Type="http://schemas.openxmlformats.org/officeDocument/2006/relationships/hyperlink" Target="http://pbs.twimg.com/profile_images/477316196082012160/fAZw1ORD_normal.jpeg" TargetMode="External" /><Relationship Id="rId423" Type="http://schemas.openxmlformats.org/officeDocument/2006/relationships/hyperlink" Target="http://pbs.twimg.com/profile_images/753787443397230592/RINVxk4o_normal.jpg" TargetMode="External" /><Relationship Id="rId424" Type="http://schemas.openxmlformats.org/officeDocument/2006/relationships/hyperlink" Target="http://pbs.twimg.com/profile_images/477316196082012160/fAZw1ORD_normal.jpeg" TargetMode="External" /><Relationship Id="rId425" Type="http://schemas.openxmlformats.org/officeDocument/2006/relationships/hyperlink" Target="http://pbs.twimg.com/profile_images/378800000632823356/0741de6e4850ee2f39ec15f12ef64177_normal.jpeg" TargetMode="External" /><Relationship Id="rId426" Type="http://schemas.openxmlformats.org/officeDocument/2006/relationships/hyperlink" Target="http://pbs.twimg.com/profile_images/477316196082012160/fAZw1ORD_normal.jpeg" TargetMode="External" /><Relationship Id="rId427" Type="http://schemas.openxmlformats.org/officeDocument/2006/relationships/hyperlink" Target="http://pbs.twimg.com/profile_images/793108987214528512/cH_l4wpb_normal.jpg" TargetMode="External" /><Relationship Id="rId428" Type="http://schemas.openxmlformats.org/officeDocument/2006/relationships/hyperlink" Target="http://pbs.twimg.com/profile_images/793108987214528512/cH_l4wpb_normal.jpg" TargetMode="External" /><Relationship Id="rId429" Type="http://schemas.openxmlformats.org/officeDocument/2006/relationships/hyperlink" Target="http://pbs.twimg.com/profile_images/477316196082012160/fAZw1ORD_normal.jpeg" TargetMode="External" /><Relationship Id="rId430" Type="http://schemas.openxmlformats.org/officeDocument/2006/relationships/hyperlink" Target="http://pbs.twimg.com/profile_images/477316196082012160/fAZw1ORD_normal.jpeg" TargetMode="External" /><Relationship Id="rId431" Type="http://schemas.openxmlformats.org/officeDocument/2006/relationships/hyperlink" Target="http://pbs.twimg.com/profile_images/477316196082012160/fAZw1ORD_normal.jpeg" TargetMode="External" /><Relationship Id="rId432" Type="http://schemas.openxmlformats.org/officeDocument/2006/relationships/hyperlink" Target="http://pbs.twimg.com/profile_images/477316196082012160/fAZw1ORD_normal.jpeg" TargetMode="External" /><Relationship Id="rId433" Type="http://schemas.openxmlformats.org/officeDocument/2006/relationships/hyperlink" Target="http://pbs.twimg.com/profile_images/477316196082012160/fAZw1ORD_normal.jpeg" TargetMode="External" /><Relationship Id="rId434" Type="http://schemas.openxmlformats.org/officeDocument/2006/relationships/hyperlink" Target="http://pbs.twimg.com/profile_images/477316196082012160/fAZw1ORD_normal.jpeg" TargetMode="External" /><Relationship Id="rId435" Type="http://schemas.openxmlformats.org/officeDocument/2006/relationships/hyperlink" Target="http://pbs.twimg.com/profile_images/477316196082012160/fAZw1ORD_normal.jpeg" TargetMode="External" /><Relationship Id="rId436" Type="http://schemas.openxmlformats.org/officeDocument/2006/relationships/hyperlink" Target="http://pbs.twimg.com/profile_images/477316196082012160/fAZw1ORD_normal.jpeg" TargetMode="External" /><Relationship Id="rId437" Type="http://schemas.openxmlformats.org/officeDocument/2006/relationships/hyperlink" Target="http://pbs.twimg.com/profile_images/684317088664686592/bvcoO2f0_normal.jpg" TargetMode="External" /><Relationship Id="rId438" Type="http://schemas.openxmlformats.org/officeDocument/2006/relationships/hyperlink" Target="http://pbs.twimg.com/profile_images/1099910507660636160/8ycS7XqG_normal.png" TargetMode="External" /><Relationship Id="rId439" Type="http://schemas.openxmlformats.org/officeDocument/2006/relationships/hyperlink" Target="http://pbs.twimg.com/profile_images/1099910507660636160/8ycS7XqG_normal.png" TargetMode="External" /><Relationship Id="rId440" Type="http://schemas.openxmlformats.org/officeDocument/2006/relationships/hyperlink" Target="http://pbs.twimg.com/profile_images/1026408862952443904/8QffmH_x_normal.jpg" TargetMode="External" /><Relationship Id="rId441" Type="http://schemas.openxmlformats.org/officeDocument/2006/relationships/hyperlink" Target="http://pbs.twimg.com/profile_images/1026408862952443904/8QffmH_x_normal.jpg" TargetMode="External" /><Relationship Id="rId442" Type="http://schemas.openxmlformats.org/officeDocument/2006/relationships/hyperlink" Target="http://pbs.twimg.com/profile_images/1026408862952443904/8QffmH_x_normal.jpg" TargetMode="External" /><Relationship Id="rId443" Type="http://schemas.openxmlformats.org/officeDocument/2006/relationships/hyperlink" Target="https://pbs.twimg.com/media/EDJIV0cXoAI0CJI.jpg" TargetMode="External" /><Relationship Id="rId444" Type="http://schemas.openxmlformats.org/officeDocument/2006/relationships/hyperlink" Target="http://pbs.twimg.com/profile_images/1026408862952443904/8QffmH_x_normal.jpg" TargetMode="External" /><Relationship Id="rId445" Type="http://schemas.openxmlformats.org/officeDocument/2006/relationships/hyperlink" Target="http://pbs.twimg.com/profile_images/1026408862952443904/8QffmH_x_normal.jpg" TargetMode="External" /><Relationship Id="rId446" Type="http://schemas.openxmlformats.org/officeDocument/2006/relationships/hyperlink" Target="http://pbs.twimg.com/profile_images/1026408862952443904/8QffmH_x_normal.jpg" TargetMode="External" /><Relationship Id="rId447" Type="http://schemas.openxmlformats.org/officeDocument/2006/relationships/hyperlink" Target="http://pbs.twimg.com/profile_images/1026408862952443904/8QffmH_x_normal.jpg" TargetMode="External" /><Relationship Id="rId448" Type="http://schemas.openxmlformats.org/officeDocument/2006/relationships/hyperlink" Target="http://pbs.twimg.com/profile_images/1026408862952443904/8QffmH_x_normal.jpg" TargetMode="External" /><Relationship Id="rId449" Type="http://schemas.openxmlformats.org/officeDocument/2006/relationships/hyperlink" Target="http://pbs.twimg.com/profile_images/1026408862952443904/8QffmH_x_normal.jpg" TargetMode="External" /><Relationship Id="rId450" Type="http://schemas.openxmlformats.org/officeDocument/2006/relationships/hyperlink" Target="http://pbs.twimg.com/profile_images/1026408862952443904/8QffmH_x_normal.jpg" TargetMode="External" /><Relationship Id="rId451" Type="http://schemas.openxmlformats.org/officeDocument/2006/relationships/hyperlink" Target="http://pbs.twimg.com/profile_images/1026408862952443904/8QffmH_x_normal.jpg" TargetMode="External" /><Relationship Id="rId452" Type="http://schemas.openxmlformats.org/officeDocument/2006/relationships/hyperlink" Target="http://pbs.twimg.com/profile_images/1026408862952443904/8QffmH_x_normal.jpg" TargetMode="External" /><Relationship Id="rId453" Type="http://schemas.openxmlformats.org/officeDocument/2006/relationships/hyperlink" Target="https://pbs.twimg.com/media/EDNatccXoAAS_yW.png" TargetMode="External" /><Relationship Id="rId454" Type="http://schemas.openxmlformats.org/officeDocument/2006/relationships/hyperlink" Target="https://twitter.com/csa_dvillamizar/status/1164069858725847041" TargetMode="External" /><Relationship Id="rId455" Type="http://schemas.openxmlformats.org/officeDocument/2006/relationships/hyperlink" Target="https://twitter.com/appsresearch/status/1164132634643050496" TargetMode="External" /><Relationship Id="rId456" Type="http://schemas.openxmlformats.org/officeDocument/2006/relationships/hyperlink" Target="https://twitter.com/appsresearch/status/1164132634643050496" TargetMode="External" /><Relationship Id="rId457" Type="http://schemas.openxmlformats.org/officeDocument/2006/relationships/hyperlink" Target="https://twitter.com/appsresearch/status/1164132634643050496" TargetMode="External" /><Relationship Id="rId458" Type="http://schemas.openxmlformats.org/officeDocument/2006/relationships/hyperlink" Target="https://twitter.com/appsresearch/status/1164132634643050496" TargetMode="External" /><Relationship Id="rId459" Type="http://schemas.openxmlformats.org/officeDocument/2006/relationships/hyperlink" Target="https://twitter.com/appsresearch/status/1164132634643050496" TargetMode="External" /><Relationship Id="rId460" Type="http://schemas.openxmlformats.org/officeDocument/2006/relationships/hyperlink" Target="https://twitter.com/appsresearch/status/1164132634643050496" TargetMode="External" /><Relationship Id="rId461" Type="http://schemas.openxmlformats.org/officeDocument/2006/relationships/hyperlink" Target="https://twitter.com/appsresearch/status/1164132634643050496" TargetMode="External" /><Relationship Id="rId462" Type="http://schemas.openxmlformats.org/officeDocument/2006/relationships/hyperlink" Target="https://twitter.com/appsresearch/status/1164132634643050496" TargetMode="External" /><Relationship Id="rId463" Type="http://schemas.openxmlformats.org/officeDocument/2006/relationships/hyperlink" Target="https://twitter.com/appsresearch/status/1164132634643050496" TargetMode="External" /><Relationship Id="rId464" Type="http://schemas.openxmlformats.org/officeDocument/2006/relationships/hyperlink" Target="https://twitter.com/appsresearch/status/1164132634643050496" TargetMode="External" /><Relationship Id="rId465" Type="http://schemas.openxmlformats.org/officeDocument/2006/relationships/hyperlink" Target="https://twitter.com/appsresearch/status/1164132634643050496" TargetMode="External" /><Relationship Id="rId466" Type="http://schemas.openxmlformats.org/officeDocument/2006/relationships/hyperlink" Target="https://twitter.com/appsresearch/status/1164132634643050496" TargetMode="External" /><Relationship Id="rId467" Type="http://schemas.openxmlformats.org/officeDocument/2006/relationships/hyperlink" Target="https://twitter.com/marty_resnick/status/1164199734527049728" TargetMode="External" /><Relationship Id="rId468" Type="http://schemas.openxmlformats.org/officeDocument/2006/relationships/hyperlink" Target="https://twitter.com/mcgoverntheory/status/1164199297384144896" TargetMode="External" /><Relationship Id="rId469" Type="http://schemas.openxmlformats.org/officeDocument/2006/relationships/hyperlink" Target="https://twitter.com/mcgoverntheory/status/1164199884171489280" TargetMode="External" /><Relationship Id="rId470" Type="http://schemas.openxmlformats.org/officeDocument/2006/relationships/hyperlink" Target="https://twitter.com/chidambara09/status/1164204173673394178" TargetMode="External" /><Relationship Id="rId471" Type="http://schemas.openxmlformats.org/officeDocument/2006/relationships/hyperlink" Target="https://twitter.com/joesmithsapsf/status/1164204812529000448" TargetMode="External" /><Relationship Id="rId472" Type="http://schemas.openxmlformats.org/officeDocument/2006/relationships/hyperlink" Target="https://twitter.com/susie_foran/status/1164290912576577536" TargetMode="External" /><Relationship Id="rId473" Type="http://schemas.openxmlformats.org/officeDocument/2006/relationships/hyperlink" Target="https://twitter.com/susie_foran/status/1164290912576577536" TargetMode="External" /><Relationship Id="rId474" Type="http://schemas.openxmlformats.org/officeDocument/2006/relationships/hyperlink" Target="https://twitter.com/susie_foran/status/1164290912576577536" TargetMode="External" /><Relationship Id="rId475" Type="http://schemas.openxmlformats.org/officeDocument/2006/relationships/hyperlink" Target="https://twitter.com/imstechgroup/status/1164533013591580674" TargetMode="External" /><Relationship Id="rId476" Type="http://schemas.openxmlformats.org/officeDocument/2006/relationships/hyperlink" Target="https://twitter.com/rajupotnuru1/status/1164781445727916033" TargetMode="External" /><Relationship Id="rId477" Type="http://schemas.openxmlformats.org/officeDocument/2006/relationships/hyperlink" Target="https://twitter.com/rajupotnuru1/status/1164781445727916033" TargetMode="External" /><Relationship Id="rId478" Type="http://schemas.openxmlformats.org/officeDocument/2006/relationships/hyperlink" Target="https://twitter.com/chief_connector/status/1164957766525603841" TargetMode="External" /><Relationship Id="rId479" Type="http://schemas.openxmlformats.org/officeDocument/2006/relationships/hyperlink" Target="https://twitter.com/adam_mansfield_/status/1165053736768671745" TargetMode="External" /><Relationship Id="rId480" Type="http://schemas.openxmlformats.org/officeDocument/2006/relationships/hyperlink" Target="https://twitter.com/adam_mansfield_/status/1165053736768671745" TargetMode="External" /><Relationship Id="rId481" Type="http://schemas.openxmlformats.org/officeDocument/2006/relationships/hyperlink" Target="https://twitter.com/adam_mansfield_/status/1165053736768671745" TargetMode="External" /><Relationship Id="rId482" Type="http://schemas.openxmlformats.org/officeDocument/2006/relationships/hyperlink" Target="https://twitter.com/adam_mansfield_/status/1165053736768671745" TargetMode="External" /><Relationship Id="rId483" Type="http://schemas.openxmlformats.org/officeDocument/2006/relationships/hyperlink" Target="https://twitter.com/cxotalk/status/1165342014705229824" TargetMode="External" /><Relationship Id="rId484" Type="http://schemas.openxmlformats.org/officeDocument/2006/relationships/hyperlink" Target="https://twitter.com/cxotalk/status/1165342014705229824" TargetMode="External" /><Relationship Id="rId485" Type="http://schemas.openxmlformats.org/officeDocument/2006/relationships/hyperlink" Target="https://twitter.com/digitaltransf11/status/1165342874780786689" TargetMode="External" /><Relationship Id="rId486" Type="http://schemas.openxmlformats.org/officeDocument/2006/relationships/hyperlink" Target="https://twitter.com/digitaltransf11/status/1165342874780786689" TargetMode="External" /><Relationship Id="rId487" Type="http://schemas.openxmlformats.org/officeDocument/2006/relationships/hyperlink" Target="https://twitter.com/digitaltransf11/status/1165342874780786689" TargetMode="External" /><Relationship Id="rId488" Type="http://schemas.openxmlformats.org/officeDocument/2006/relationships/hyperlink" Target="https://twitter.com/belveyy/status/1165349864558850048" TargetMode="External" /><Relationship Id="rId489" Type="http://schemas.openxmlformats.org/officeDocument/2006/relationships/hyperlink" Target="https://twitter.com/belveyy/status/1165349864558850048" TargetMode="External" /><Relationship Id="rId490" Type="http://schemas.openxmlformats.org/officeDocument/2006/relationships/hyperlink" Target="https://twitter.com/belveyy/status/1165349864558850048" TargetMode="External" /><Relationship Id="rId491" Type="http://schemas.openxmlformats.org/officeDocument/2006/relationships/hyperlink" Target="https://twitter.com/cmosoares/status/1165676715315589120" TargetMode="External" /><Relationship Id="rId492" Type="http://schemas.openxmlformats.org/officeDocument/2006/relationships/hyperlink" Target="https://twitter.com/cmosoares/status/1165676715315589120" TargetMode="External" /><Relationship Id="rId493" Type="http://schemas.openxmlformats.org/officeDocument/2006/relationships/hyperlink" Target="https://twitter.com/cmosoares/status/1165676715315589120" TargetMode="External" /><Relationship Id="rId494" Type="http://schemas.openxmlformats.org/officeDocument/2006/relationships/hyperlink" Target="https://twitter.com/plexsystems/status/1164288600713891842" TargetMode="External" /><Relationship Id="rId495" Type="http://schemas.openxmlformats.org/officeDocument/2006/relationships/hyperlink" Target="https://twitter.com/plexsystems/status/1165700512538353665" TargetMode="External" /><Relationship Id="rId496" Type="http://schemas.openxmlformats.org/officeDocument/2006/relationships/hyperlink" Target="https://twitter.com/holgermu/status/1165668413659893760" TargetMode="External" /><Relationship Id="rId497" Type="http://schemas.openxmlformats.org/officeDocument/2006/relationships/hyperlink" Target="https://twitter.com/pakasi/status/1165709714040250368" TargetMode="External" /><Relationship Id="rId498" Type="http://schemas.openxmlformats.org/officeDocument/2006/relationships/hyperlink" Target="https://twitter.com/holgermu/status/1165668413659893760" TargetMode="External" /><Relationship Id="rId499" Type="http://schemas.openxmlformats.org/officeDocument/2006/relationships/hyperlink" Target="https://twitter.com/pakasi/status/1165709714040250368" TargetMode="External" /><Relationship Id="rId500" Type="http://schemas.openxmlformats.org/officeDocument/2006/relationships/hyperlink" Target="https://twitter.com/pakasi/status/1165709714040250368" TargetMode="External" /><Relationship Id="rId501" Type="http://schemas.openxmlformats.org/officeDocument/2006/relationships/hyperlink" Target="https://twitter.com/mdalton323/status/1165113562928492545" TargetMode="External" /><Relationship Id="rId502" Type="http://schemas.openxmlformats.org/officeDocument/2006/relationships/hyperlink" Target="https://twitter.com/mdalton323/status/1165734060959895552" TargetMode="External" /><Relationship Id="rId503" Type="http://schemas.openxmlformats.org/officeDocument/2006/relationships/hyperlink" Target="https://twitter.com/autodeploy/status/1165955218955259906" TargetMode="External" /><Relationship Id="rId504" Type="http://schemas.openxmlformats.org/officeDocument/2006/relationships/hyperlink" Target="https://twitter.com/aancos/status/1165979910575468545" TargetMode="External" /><Relationship Id="rId505" Type="http://schemas.openxmlformats.org/officeDocument/2006/relationships/hyperlink" Target="https://twitter.com/bonnietinder/status/1166023260548603906" TargetMode="External" /><Relationship Id="rId506" Type="http://schemas.openxmlformats.org/officeDocument/2006/relationships/hyperlink" Target="https://twitter.com/hrdigitalbe/status/1164533659493425152" TargetMode="External" /><Relationship Id="rId507" Type="http://schemas.openxmlformats.org/officeDocument/2006/relationships/hyperlink" Target="https://twitter.com/hrdigitalbe/status/1164533659493425152" TargetMode="External" /><Relationship Id="rId508" Type="http://schemas.openxmlformats.org/officeDocument/2006/relationships/hyperlink" Target="https://twitter.com/hrdigitalbe/status/1165001760169189377" TargetMode="External" /><Relationship Id="rId509" Type="http://schemas.openxmlformats.org/officeDocument/2006/relationships/hyperlink" Target="https://twitter.com/hrdigitalbe/status/1165001760169189377" TargetMode="External" /><Relationship Id="rId510" Type="http://schemas.openxmlformats.org/officeDocument/2006/relationships/hyperlink" Target="https://twitter.com/hrdigitalbe/status/1165001760169189377" TargetMode="External" /><Relationship Id="rId511" Type="http://schemas.openxmlformats.org/officeDocument/2006/relationships/hyperlink" Target="https://twitter.com/hrdigitalbe/status/1165424575401857024" TargetMode="External" /><Relationship Id="rId512" Type="http://schemas.openxmlformats.org/officeDocument/2006/relationships/hyperlink" Target="https://twitter.com/hrdigitalbe/status/1165424575401857024" TargetMode="External" /><Relationship Id="rId513" Type="http://schemas.openxmlformats.org/officeDocument/2006/relationships/hyperlink" Target="https://twitter.com/hrdigitalbe/status/1165424575401857024" TargetMode="External" /><Relationship Id="rId514" Type="http://schemas.openxmlformats.org/officeDocument/2006/relationships/hyperlink" Target="https://twitter.com/hrdigitalbe/status/1165424575401857024" TargetMode="External" /><Relationship Id="rId515" Type="http://schemas.openxmlformats.org/officeDocument/2006/relationships/hyperlink" Target="https://twitter.com/hrdigitalbe/status/1166043575953571840" TargetMode="External" /><Relationship Id="rId516" Type="http://schemas.openxmlformats.org/officeDocument/2006/relationships/hyperlink" Target="https://twitter.com/hrdigitalbe/status/1166043575953571840" TargetMode="External" /><Relationship Id="rId517" Type="http://schemas.openxmlformats.org/officeDocument/2006/relationships/hyperlink" Target="https://twitter.com/hrdigitalbe/status/1166043575953571840" TargetMode="External" /><Relationship Id="rId518" Type="http://schemas.openxmlformats.org/officeDocument/2006/relationships/hyperlink" Target="https://twitter.com/hrdigitalbe/status/1166043575953571840" TargetMode="External" /><Relationship Id="rId519" Type="http://schemas.openxmlformats.org/officeDocument/2006/relationships/hyperlink" Target="https://twitter.com/hrdigitalbe/status/1166043575953571840" TargetMode="External" /><Relationship Id="rId520" Type="http://schemas.openxmlformats.org/officeDocument/2006/relationships/hyperlink" Target="https://twitter.com/hrdigitalbe/status/1166043575953571840" TargetMode="External" /><Relationship Id="rId521" Type="http://schemas.openxmlformats.org/officeDocument/2006/relationships/hyperlink" Target="https://twitter.com/terillium/status/1165015603691839489" TargetMode="External" /><Relationship Id="rId522" Type="http://schemas.openxmlformats.org/officeDocument/2006/relationships/hyperlink" Target="https://twitter.com/terillium/status/1166065060139143168" TargetMode="External" /><Relationship Id="rId523" Type="http://schemas.openxmlformats.org/officeDocument/2006/relationships/hyperlink" Target="https://twitter.com/louiscolumbus/status/1166098248970334208" TargetMode="External" /><Relationship Id="rId524" Type="http://schemas.openxmlformats.org/officeDocument/2006/relationships/hyperlink" Target="https://twitter.com/alokoak2/status/1165426973633433600" TargetMode="External" /><Relationship Id="rId525" Type="http://schemas.openxmlformats.org/officeDocument/2006/relationships/hyperlink" Target="https://twitter.com/alokoak2/status/1165426973633433600" TargetMode="External" /><Relationship Id="rId526" Type="http://schemas.openxmlformats.org/officeDocument/2006/relationships/hyperlink" Target="https://twitter.com/alokoak2/status/1165426973633433600" TargetMode="External" /><Relationship Id="rId527" Type="http://schemas.openxmlformats.org/officeDocument/2006/relationships/hyperlink" Target="https://twitter.com/alokoak2/status/1165426973633433600" TargetMode="External" /><Relationship Id="rId528" Type="http://schemas.openxmlformats.org/officeDocument/2006/relationships/hyperlink" Target="https://twitter.com/alokoak2/status/1166149858216042496" TargetMode="External" /><Relationship Id="rId529" Type="http://schemas.openxmlformats.org/officeDocument/2006/relationships/hyperlink" Target="https://twitter.com/alokoak2/status/1166149858216042496" TargetMode="External" /><Relationship Id="rId530" Type="http://schemas.openxmlformats.org/officeDocument/2006/relationships/hyperlink" Target="https://twitter.com/alokoak2/status/1166149858216042496" TargetMode="External" /><Relationship Id="rId531" Type="http://schemas.openxmlformats.org/officeDocument/2006/relationships/hyperlink" Target="https://twitter.com/alokoak2/status/1166149858216042496" TargetMode="External" /><Relationship Id="rId532" Type="http://schemas.openxmlformats.org/officeDocument/2006/relationships/hyperlink" Target="https://twitter.com/alokoak2/status/1166149858216042496" TargetMode="External" /><Relationship Id="rId533" Type="http://schemas.openxmlformats.org/officeDocument/2006/relationships/hyperlink" Target="https://twitter.com/alokoak2/status/1166149858216042496" TargetMode="External" /><Relationship Id="rId534" Type="http://schemas.openxmlformats.org/officeDocument/2006/relationships/hyperlink" Target="https://twitter.com/vaicloud/status/1164900846229958656" TargetMode="External" /><Relationship Id="rId535" Type="http://schemas.openxmlformats.org/officeDocument/2006/relationships/hyperlink" Target="https://twitter.com/vaicloud/status/1164900846229958656" TargetMode="External" /><Relationship Id="rId536" Type="http://schemas.openxmlformats.org/officeDocument/2006/relationships/hyperlink" Target="https://twitter.com/jbitprob/status/1164903344621727745" TargetMode="External" /><Relationship Id="rId537" Type="http://schemas.openxmlformats.org/officeDocument/2006/relationships/hyperlink" Target="https://twitter.com/tectweets/status/1164184411514068992" TargetMode="External" /><Relationship Id="rId538" Type="http://schemas.openxmlformats.org/officeDocument/2006/relationships/hyperlink" Target="https://twitter.com/tectweets/status/1166352677250445315" TargetMode="External" /><Relationship Id="rId539" Type="http://schemas.openxmlformats.org/officeDocument/2006/relationships/hyperlink" Target="https://twitter.com/jbitprob/status/1166352980272193537" TargetMode="External" /><Relationship Id="rId540" Type="http://schemas.openxmlformats.org/officeDocument/2006/relationships/hyperlink" Target="https://twitter.com/jbitprob/status/1164903344621727745" TargetMode="External" /><Relationship Id="rId541" Type="http://schemas.openxmlformats.org/officeDocument/2006/relationships/hyperlink" Target="https://twitter.com/jbitprob/status/1164903344621727745" TargetMode="External" /><Relationship Id="rId542" Type="http://schemas.openxmlformats.org/officeDocument/2006/relationships/hyperlink" Target="https://twitter.com/jbitprob/status/1165265801588420608" TargetMode="External" /><Relationship Id="rId543" Type="http://schemas.openxmlformats.org/officeDocument/2006/relationships/hyperlink" Target="https://twitter.com/jbitprob/status/1165265801588420608" TargetMode="External" /><Relationship Id="rId544" Type="http://schemas.openxmlformats.org/officeDocument/2006/relationships/hyperlink" Target="https://twitter.com/jbitprob/status/1165265801588420608" TargetMode="External" /><Relationship Id="rId545" Type="http://schemas.openxmlformats.org/officeDocument/2006/relationships/hyperlink" Target="https://twitter.com/hilaryjg/status/1166372296673488897" TargetMode="External" /><Relationship Id="rId546" Type="http://schemas.openxmlformats.org/officeDocument/2006/relationships/hyperlink" Target="https://twitter.com/erichsch/status/1166624407432900609" TargetMode="External" /><Relationship Id="rId547" Type="http://schemas.openxmlformats.org/officeDocument/2006/relationships/hyperlink" Target="https://twitter.com/torivojobs/status/1166687241122516993" TargetMode="External" /><Relationship Id="rId548" Type="http://schemas.openxmlformats.org/officeDocument/2006/relationships/hyperlink" Target="https://twitter.com/lukemarson/status/1164532525471080449" TargetMode="External" /><Relationship Id="rId549" Type="http://schemas.openxmlformats.org/officeDocument/2006/relationships/hyperlink" Target="https://twitter.com/imransajidsap/status/1166010019357310977" TargetMode="External" /><Relationship Id="rId550" Type="http://schemas.openxmlformats.org/officeDocument/2006/relationships/hyperlink" Target="https://twitter.com/lukemarson/status/1166006849310736384" TargetMode="External" /><Relationship Id="rId551" Type="http://schemas.openxmlformats.org/officeDocument/2006/relationships/hyperlink" Target="https://twitter.com/compecon/status/1166706732443275265" TargetMode="External" /><Relationship Id="rId552" Type="http://schemas.openxmlformats.org/officeDocument/2006/relationships/hyperlink" Target="https://twitter.com/lukemarson/status/1166698445421326338" TargetMode="External" /><Relationship Id="rId553" Type="http://schemas.openxmlformats.org/officeDocument/2006/relationships/hyperlink" Target="https://twitter.com/davewrowe/status/1166712352504332288" TargetMode="External" /><Relationship Id="rId554" Type="http://schemas.openxmlformats.org/officeDocument/2006/relationships/hyperlink" Target="https://twitter.com/lukemarson/status/1166698445421326338" TargetMode="External" /><Relationship Id="rId555" Type="http://schemas.openxmlformats.org/officeDocument/2006/relationships/hyperlink" Target="https://twitter.com/davewrowe/status/1166712352504332288" TargetMode="External" /><Relationship Id="rId556" Type="http://schemas.openxmlformats.org/officeDocument/2006/relationships/hyperlink" Target="https://twitter.com/lukemarson/status/1166698445421326338" TargetMode="External" /><Relationship Id="rId557" Type="http://schemas.openxmlformats.org/officeDocument/2006/relationships/hyperlink" Target="https://twitter.com/davewrowe/status/1166712352504332288" TargetMode="External" /><Relationship Id="rId558" Type="http://schemas.openxmlformats.org/officeDocument/2006/relationships/hyperlink" Target="https://twitter.com/lukemarson/status/1166698445421326338" TargetMode="External" /><Relationship Id="rId559" Type="http://schemas.openxmlformats.org/officeDocument/2006/relationships/hyperlink" Target="https://twitter.com/davewrowe/status/1166712352504332288" TargetMode="External" /><Relationship Id="rId560" Type="http://schemas.openxmlformats.org/officeDocument/2006/relationships/hyperlink" Target="https://twitter.com/davewrowe/status/1166712352504332288" TargetMode="External" /><Relationship Id="rId561" Type="http://schemas.openxmlformats.org/officeDocument/2006/relationships/hyperlink" Target="https://twitter.com/dee_marketing/status/1166736574857527297" TargetMode="External" /><Relationship Id="rId562" Type="http://schemas.openxmlformats.org/officeDocument/2006/relationships/hyperlink" Target="https://twitter.com/konradpitala/status/1166686927627718661" TargetMode="External" /><Relationship Id="rId563" Type="http://schemas.openxmlformats.org/officeDocument/2006/relationships/hyperlink" Target="https://twitter.com/jitgohil/status/1166740248732323842" TargetMode="External" /><Relationship Id="rId564" Type="http://schemas.openxmlformats.org/officeDocument/2006/relationships/hyperlink" Target="https://twitter.com/fscavo/status/1164164848445300737" TargetMode="External" /><Relationship Id="rId565" Type="http://schemas.openxmlformats.org/officeDocument/2006/relationships/hyperlink" Target="https://twitter.com/fscavo/status/1166070877017919490" TargetMode="External" /><Relationship Id="rId566" Type="http://schemas.openxmlformats.org/officeDocument/2006/relationships/hyperlink" Target="https://twitter.com/fscavo/status/1166806147384274944" TargetMode="External" /><Relationship Id="rId567" Type="http://schemas.openxmlformats.org/officeDocument/2006/relationships/hyperlink" Target="https://twitter.com/fscavo/status/1166806147384274944" TargetMode="External" /><Relationship Id="rId568" Type="http://schemas.openxmlformats.org/officeDocument/2006/relationships/hyperlink" Target="https://twitter.com/fscavo/status/1166806147384274944" TargetMode="External" /><Relationship Id="rId569" Type="http://schemas.openxmlformats.org/officeDocument/2006/relationships/hyperlink" Target="https://twitter.com/sameerpatel/status/1166813055092572161" TargetMode="External" /><Relationship Id="rId570" Type="http://schemas.openxmlformats.org/officeDocument/2006/relationships/hyperlink" Target="https://twitter.com/sameerpatel/status/1166813055092572161" TargetMode="External" /><Relationship Id="rId571" Type="http://schemas.openxmlformats.org/officeDocument/2006/relationships/hyperlink" Target="https://twitter.com/sameerpatel/status/1166813055092572161" TargetMode="External" /><Relationship Id="rId572" Type="http://schemas.openxmlformats.org/officeDocument/2006/relationships/hyperlink" Target="https://twitter.com/sameerpatel/status/1166813055092572161" TargetMode="External" /><Relationship Id="rId573" Type="http://schemas.openxmlformats.org/officeDocument/2006/relationships/hyperlink" Target="https://twitter.com/iamaniku/status/1167055564926382083" TargetMode="External" /><Relationship Id="rId574" Type="http://schemas.openxmlformats.org/officeDocument/2006/relationships/hyperlink" Target="https://twitter.com/charlesrathmann/status/1167065146197516289" TargetMode="External" /><Relationship Id="rId575" Type="http://schemas.openxmlformats.org/officeDocument/2006/relationships/hyperlink" Target="https://twitter.com/cmdatascoop/status/1166746826608971778" TargetMode="External" /><Relationship Id="rId576" Type="http://schemas.openxmlformats.org/officeDocument/2006/relationships/hyperlink" Target="https://twitter.com/cmdatascoop/status/1166746826608971778" TargetMode="External" /><Relationship Id="rId577" Type="http://schemas.openxmlformats.org/officeDocument/2006/relationships/hyperlink" Target="https://twitter.com/cmdatascoop/status/1167078653987082243" TargetMode="External" /><Relationship Id="rId578" Type="http://schemas.openxmlformats.org/officeDocument/2006/relationships/hyperlink" Target="https://twitter.com/cmdatascoop/status/1167078653987082243" TargetMode="External" /><Relationship Id="rId579" Type="http://schemas.openxmlformats.org/officeDocument/2006/relationships/hyperlink" Target="https://twitter.com/cmdatascoop/status/1167093755092066304" TargetMode="External" /><Relationship Id="rId580" Type="http://schemas.openxmlformats.org/officeDocument/2006/relationships/hyperlink" Target="https://twitter.com/cmdatascoop/status/1167093755092066304" TargetMode="External" /><Relationship Id="rId581" Type="http://schemas.openxmlformats.org/officeDocument/2006/relationships/hyperlink" Target="https://twitter.com/vaisoftware/status/1164900785647493120" TargetMode="External" /><Relationship Id="rId582" Type="http://schemas.openxmlformats.org/officeDocument/2006/relationships/hyperlink" Target="https://twitter.com/vaisoftware/status/1164900785647493120" TargetMode="External" /><Relationship Id="rId583" Type="http://schemas.openxmlformats.org/officeDocument/2006/relationships/hyperlink" Target="https://twitter.com/vaisoftware/status/1167098478574673920" TargetMode="External" /><Relationship Id="rId584" Type="http://schemas.openxmlformats.org/officeDocument/2006/relationships/hyperlink" Target="https://twitter.com/dcunni/status/1167148667238666240" TargetMode="External" /><Relationship Id="rId585" Type="http://schemas.openxmlformats.org/officeDocument/2006/relationships/hyperlink" Target="https://twitter.com/aadityaraghav/status/1167149441574289408" TargetMode="External" /><Relationship Id="rId586" Type="http://schemas.openxmlformats.org/officeDocument/2006/relationships/hyperlink" Target="https://twitter.com/sameerpatel/status/1158040646873055233" TargetMode="External" /><Relationship Id="rId587" Type="http://schemas.openxmlformats.org/officeDocument/2006/relationships/hyperlink" Target="https://twitter.com/martinhoyes/status/1165322839240527873" TargetMode="External" /><Relationship Id="rId588" Type="http://schemas.openxmlformats.org/officeDocument/2006/relationships/hyperlink" Target="https://twitter.com/martinhoyes/status/1149365497592307712" TargetMode="External" /><Relationship Id="rId589" Type="http://schemas.openxmlformats.org/officeDocument/2006/relationships/hyperlink" Target="https://twitter.com/martinhoyes/status/1165349372856397825" TargetMode="External" /><Relationship Id="rId590" Type="http://schemas.openxmlformats.org/officeDocument/2006/relationships/hyperlink" Target="https://twitter.com/martinhoyes/status/1149365497592307712" TargetMode="External" /><Relationship Id="rId591" Type="http://schemas.openxmlformats.org/officeDocument/2006/relationships/hyperlink" Target="https://twitter.com/martinhoyes/status/1165349372856397825" TargetMode="External" /><Relationship Id="rId592" Type="http://schemas.openxmlformats.org/officeDocument/2006/relationships/hyperlink" Target="https://twitter.com/martinhoyes/status/1147299463834116096" TargetMode="External" /><Relationship Id="rId593" Type="http://schemas.openxmlformats.org/officeDocument/2006/relationships/hyperlink" Target="https://twitter.com/martinhoyes/status/1165415333441597440" TargetMode="External" /><Relationship Id="rId594" Type="http://schemas.openxmlformats.org/officeDocument/2006/relationships/hyperlink" Target="https://twitter.com/martinhoyes/status/1149073927156559872" TargetMode="External" /><Relationship Id="rId595" Type="http://schemas.openxmlformats.org/officeDocument/2006/relationships/hyperlink" Target="https://twitter.com/martinhoyes/status/1165415410683891712" TargetMode="External" /><Relationship Id="rId596" Type="http://schemas.openxmlformats.org/officeDocument/2006/relationships/hyperlink" Target="https://twitter.com/martinhoyes/status/1147299463834116096" TargetMode="External" /><Relationship Id="rId597" Type="http://schemas.openxmlformats.org/officeDocument/2006/relationships/hyperlink" Target="https://twitter.com/martinhoyes/status/1149073927156559872" TargetMode="External" /><Relationship Id="rId598" Type="http://schemas.openxmlformats.org/officeDocument/2006/relationships/hyperlink" Target="https://twitter.com/martinhoyes/status/1149787212512296960" TargetMode="External" /><Relationship Id="rId599" Type="http://schemas.openxmlformats.org/officeDocument/2006/relationships/hyperlink" Target="https://twitter.com/martinhoyes/status/1165415333441597440" TargetMode="External" /><Relationship Id="rId600" Type="http://schemas.openxmlformats.org/officeDocument/2006/relationships/hyperlink" Target="https://twitter.com/martinhoyes/status/1165415410683891712" TargetMode="External" /><Relationship Id="rId601" Type="http://schemas.openxmlformats.org/officeDocument/2006/relationships/hyperlink" Target="https://twitter.com/martinhoyes/status/1165415446708776960" TargetMode="External" /><Relationship Id="rId602" Type="http://schemas.openxmlformats.org/officeDocument/2006/relationships/hyperlink" Target="https://twitter.com/martinhoyes/status/1149787212512296960" TargetMode="External" /><Relationship Id="rId603" Type="http://schemas.openxmlformats.org/officeDocument/2006/relationships/hyperlink" Target="https://twitter.com/martinhoyes/status/1165415446708776960" TargetMode="External" /><Relationship Id="rId604" Type="http://schemas.openxmlformats.org/officeDocument/2006/relationships/hyperlink" Target="https://twitter.com/martinhoyes/status/1166382368757710848" TargetMode="External" /><Relationship Id="rId605" Type="http://schemas.openxmlformats.org/officeDocument/2006/relationships/hyperlink" Target="https://twitter.com/martinhoyes/status/1166382438894845953" TargetMode="External" /><Relationship Id="rId606" Type="http://schemas.openxmlformats.org/officeDocument/2006/relationships/hyperlink" Target="https://twitter.com/martinhoyes/status/1147299463834116096" TargetMode="External" /><Relationship Id="rId607" Type="http://schemas.openxmlformats.org/officeDocument/2006/relationships/hyperlink" Target="https://twitter.com/martinhoyes/status/1149073927156559872" TargetMode="External" /><Relationship Id="rId608" Type="http://schemas.openxmlformats.org/officeDocument/2006/relationships/hyperlink" Target="https://twitter.com/martinhoyes/status/1149787212512296960" TargetMode="External" /><Relationship Id="rId609" Type="http://schemas.openxmlformats.org/officeDocument/2006/relationships/hyperlink" Target="https://twitter.com/martinhoyes/status/1165415333441597440" TargetMode="External" /><Relationship Id="rId610" Type="http://schemas.openxmlformats.org/officeDocument/2006/relationships/hyperlink" Target="https://twitter.com/martinhoyes/status/1165415410683891712" TargetMode="External" /><Relationship Id="rId611" Type="http://schemas.openxmlformats.org/officeDocument/2006/relationships/hyperlink" Target="https://twitter.com/martinhoyes/status/1165415446708776960" TargetMode="External" /><Relationship Id="rId612" Type="http://schemas.openxmlformats.org/officeDocument/2006/relationships/hyperlink" Target="https://twitter.com/martinhoyes/status/1165728784160419840" TargetMode="External" /><Relationship Id="rId613" Type="http://schemas.openxmlformats.org/officeDocument/2006/relationships/hyperlink" Target="https://twitter.com/martinhoyes/status/1167096134969376769" TargetMode="External" /><Relationship Id="rId614" Type="http://schemas.openxmlformats.org/officeDocument/2006/relationships/hyperlink" Target="https://twitter.com/martinhoyes/status/1165728784160419840" TargetMode="External" /><Relationship Id="rId615" Type="http://schemas.openxmlformats.org/officeDocument/2006/relationships/hyperlink" Target="https://twitter.com/martinhoyes/status/1167096134969376769" TargetMode="External" /><Relationship Id="rId616" Type="http://schemas.openxmlformats.org/officeDocument/2006/relationships/hyperlink" Target="https://twitter.com/martinhoyes/status/1163503587617456129" TargetMode="External" /><Relationship Id="rId617" Type="http://schemas.openxmlformats.org/officeDocument/2006/relationships/hyperlink" Target="https://twitter.com/martinhoyes/status/1164999026648870913" TargetMode="External" /><Relationship Id="rId618" Type="http://schemas.openxmlformats.org/officeDocument/2006/relationships/hyperlink" Target="https://twitter.com/martinhoyes/status/1165728784160419840" TargetMode="External" /><Relationship Id="rId619" Type="http://schemas.openxmlformats.org/officeDocument/2006/relationships/hyperlink" Target="https://twitter.com/martinhoyes/status/1167095823269646337" TargetMode="External" /><Relationship Id="rId620" Type="http://schemas.openxmlformats.org/officeDocument/2006/relationships/hyperlink" Target="https://twitter.com/martinhoyes/status/1167095924872507392" TargetMode="External" /><Relationship Id="rId621" Type="http://schemas.openxmlformats.org/officeDocument/2006/relationships/hyperlink" Target="https://twitter.com/martinhoyes/status/1167096134969376769" TargetMode="External" /><Relationship Id="rId622" Type="http://schemas.openxmlformats.org/officeDocument/2006/relationships/hyperlink" Target="https://twitter.com/martinhoyes/status/1163503587617456129" TargetMode="External" /><Relationship Id="rId623" Type="http://schemas.openxmlformats.org/officeDocument/2006/relationships/hyperlink" Target="https://twitter.com/martinhoyes/status/1148733514591830021" TargetMode="External" /><Relationship Id="rId624" Type="http://schemas.openxmlformats.org/officeDocument/2006/relationships/hyperlink" Target="https://twitter.com/martinhoyes/status/1158824454337601536" TargetMode="External" /><Relationship Id="rId625" Type="http://schemas.openxmlformats.org/officeDocument/2006/relationships/hyperlink" Target="https://twitter.com/martinhoyes/status/1164999026648870913" TargetMode="External" /><Relationship Id="rId626" Type="http://schemas.openxmlformats.org/officeDocument/2006/relationships/hyperlink" Target="https://twitter.com/martinhoyes/status/1165728784160419840" TargetMode="External" /><Relationship Id="rId627" Type="http://schemas.openxmlformats.org/officeDocument/2006/relationships/hyperlink" Target="https://twitter.com/martinhoyes/status/1167095823269646337" TargetMode="External" /><Relationship Id="rId628" Type="http://schemas.openxmlformats.org/officeDocument/2006/relationships/hyperlink" Target="https://twitter.com/martinhoyes/status/1167095924872507392" TargetMode="External" /><Relationship Id="rId629" Type="http://schemas.openxmlformats.org/officeDocument/2006/relationships/hyperlink" Target="https://twitter.com/martinhoyes/status/1167096028014600194" TargetMode="External" /><Relationship Id="rId630" Type="http://schemas.openxmlformats.org/officeDocument/2006/relationships/hyperlink" Target="https://twitter.com/martinhoyes/status/1167096134969376769" TargetMode="External" /><Relationship Id="rId631" Type="http://schemas.openxmlformats.org/officeDocument/2006/relationships/hyperlink" Target="https://twitter.com/martinhoyes/status/1167097450319859714" TargetMode="External" /><Relationship Id="rId632" Type="http://schemas.openxmlformats.org/officeDocument/2006/relationships/hyperlink" Target="https://twitter.com/btinder/status/1166048557469708288" TargetMode="External" /><Relationship Id="rId633" Type="http://schemas.openxmlformats.org/officeDocument/2006/relationships/hyperlink" Target="https://twitter.com/ravenintell/status/1165218417005223936" TargetMode="External" /><Relationship Id="rId634" Type="http://schemas.openxmlformats.org/officeDocument/2006/relationships/hyperlink" Target="https://twitter.com/ravenintell/status/1166749567880245254" TargetMode="External" /><Relationship Id="rId635" Type="http://schemas.openxmlformats.org/officeDocument/2006/relationships/hyperlink" Target="https://twitter.com/martinhoyes/status/1162206856841814018" TargetMode="External" /><Relationship Id="rId636" Type="http://schemas.openxmlformats.org/officeDocument/2006/relationships/hyperlink" Target="https://twitter.com/martinhoyes/status/1164661893455204353" TargetMode="External" /><Relationship Id="rId637" Type="http://schemas.openxmlformats.org/officeDocument/2006/relationships/hyperlink" Target="https://twitter.com/martinhoyes/status/1164661959339307008" TargetMode="External" /><Relationship Id="rId638" Type="http://schemas.openxmlformats.org/officeDocument/2006/relationships/hyperlink" Target="https://twitter.com/martinhoyes/status/1166041313747202048" TargetMode="External" /><Relationship Id="rId639" Type="http://schemas.openxmlformats.org/officeDocument/2006/relationships/hyperlink" Target="https://twitter.com/martinhoyes/status/1166041397394169856" TargetMode="External" /><Relationship Id="rId640" Type="http://schemas.openxmlformats.org/officeDocument/2006/relationships/hyperlink" Target="https://twitter.com/martinhoyes/status/1166382368757710848" TargetMode="External" /><Relationship Id="rId641" Type="http://schemas.openxmlformats.org/officeDocument/2006/relationships/hyperlink" Target="https://twitter.com/martinhoyes/status/1166382438894845953" TargetMode="External" /><Relationship Id="rId642" Type="http://schemas.openxmlformats.org/officeDocument/2006/relationships/hyperlink" Target="https://twitter.com/martinhoyes/status/1166743423715426304" TargetMode="External" /><Relationship Id="rId643" Type="http://schemas.openxmlformats.org/officeDocument/2006/relationships/hyperlink" Target="https://twitter.com/martinhoyes/status/1166743489612140546" TargetMode="External" /><Relationship Id="rId644" Type="http://schemas.openxmlformats.org/officeDocument/2006/relationships/hyperlink" Target="https://twitter.com/martinhoyes/status/1167096773812215808" TargetMode="External" /><Relationship Id="rId645" Type="http://schemas.openxmlformats.org/officeDocument/2006/relationships/hyperlink" Target="https://twitter.com/martinhoyes/status/1167156504186646528" TargetMode="External" /><Relationship Id="rId646" Type="http://schemas.openxmlformats.org/officeDocument/2006/relationships/hyperlink" Target="https://twitter.com/martinhoyes/status/1167156606225641477" TargetMode="External" /><Relationship Id="rId647" Type="http://schemas.openxmlformats.org/officeDocument/2006/relationships/hyperlink" Target="https://twitter.com/btinder/status/1166048557469708288" TargetMode="External" /><Relationship Id="rId648" Type="http://schemas.openxmlformats.org/officeDocument/2006/relationships/hyperlink" Target="https://twitter.com/ravenintell/status/1165218417005223936" TargetMode="External" /><Relationship Id="rId649" Type="http://schemas.openxmlformats.org/officeDocument/2006/relationships/hyperlink" Target="https://twitter.com/ravenintell/status/1166749567880245254" TargetMode="External" /><Relationship Id="rId650" Type="http://schemas.openxmlformats.org/officeDocument/2006/relationships/hyperlink" Target="https://twitter.com/martinhoyes/status/1162206856841814018" TargetMode="External" /><Relationship Id="rId651" Type="http://schemas.openxmlformats.org/officeDocument/2006/relationships/hyperlink" Target="https://twitter.com/martinhoyes/status/1164661893455204353" TargetMode="External" /><Relationship Id="rId652" Type="http://schemas.openxmlformats.org/officeDocument/2006/relationships/hyperlink" Target="https://twitter.com/martinhoyes/status/1164661959339307008" TargetMode="External" /><Relationship Id="rId653" Type="http://schemas.openxmlformats.org/officeDocument/2006/relationships/hyperlink" Target="https://twitter.com/martinhoyes/status/1166041313747202048" TargetMode="External" /><Relationship Id="rId654" Type="http://schemas.openxmlformats.org/officeDocument/2006/relationships/hyperlink" Target="https://twitter.com/martinhoyes/status/1166041397394169856" TargetMode="External" /><Relationship Id="rId655" Type="http://schemas.openxmlformats.org/officeDocument/2006/relationships/hyperlink" Target="https://twitter.com/martinhoyes/status/1166382368757710848" TargetMode="External" /><Relationship Id="rId656" Type="http://schemas.openxmlformats.org/officeDocument/2006/relationships/hyperlink" Target="https://twitter.com/martinhoyes/status/1166382438894845953" TargetMode="External" /><Relationship Id="rId657" Type="http://schemas.openxmlformats.org/officeDocument/2006/relationships/hyperlink" Target="https://twitter.com/martinhoyes/status/1166743423715426304" TargetMode="External" /><Relationship Id="rId658" Type="http://schemas.openxmlformats.org/officeDocument/2006/relationships/hyperlink" Target="https://twitter.com/martinhoyes/status/1166743489612140546" TargetMode="External" /><Relationship Id="rId659" Type="http://schemas.openxmlformats.org/officeDocument/2006/relationships/hyperlink" Target="https://twitter.com/martinhoyes/status/1167096773812215808" TargetMode="External" /><Relationship Id="rId660" Type="http://schemas.openxmlformats.org/officeDocument/2006/relationships/hyperlink" Target="https://twitter.com/martinhoyes/status/1167156504186646528" TargetMode="External" /><Relationship Id="rId661" Type="http://schemas.openxmlformats.org/officeDocument/2006/relationships/hyperlink" Target="https://twitter.com/martinhoyes/status/1167156606225641477" TargetMode="External" /><Relationship Id="rId662" Type="http://schemas.openxmlformats.org/officeDocument/2006/relationships/hyperlink" Target="https://twitter.com/btinder/status/1166048557469708288" TargetMode="External" /><Relationship Id="rId663" Type="http://schemas.openxmlformats.org/officeDocument/2006/relationships/hyperlink" Target="https://twitter.com/ravenintell/status/1165218417005223936" TargetMode="External" /><Relationship Id="rId664" Type="http://schemas.openxmlformats.org/officeDocument/2006/relationships/hyperlink" Target="https://twitter.com/ravenintell/status/1166749567880245254" TargetMode="External" /><Relationship Id="rId665" Type="http://schemas.openxmlformats.org/officeDocument/2006/relationships/hyperlink" Target="https://twitter.com/martinhoyes/status/1164661893455204353" TargetMode="External" /><Relationship Id="rId666" Type="http://schemas.openxmlformats.org/officeDocument/2006/relationships/hyperlink" Target="https://twitter.com/martinhoyes/status/1164661959339307008" TargetMode="External" /><Relationship Id="rId667" Type="http://schemas.openxmlformats.org/officeDocument/2006/relationships/hyperlink" Target="https://twitter.com/martinhoyes/status/1166041313747202048" TargetMode="External" /><Relationship Id="rId668" Type="http://schemas.openxmlformats.org/officeDocument/2006/relationships/hyperlink" Target="https://twitter.com/martinhoyes/status/1166041397394169856" TargetMode="External" /><Relationship Id="rId669" Type="http://schemas.openxmlformats.org/officeDocument/2006/relationships/hyperlink" Target="https://twitter.com/martinhoyes/status/1166382368757710848" TargetMode="External" /><Relationship Id="rId670" Type="http://schemas.openxmlformats.org/officeDocument/2006/relationships/hyperlink" Target="https://twitter.com/martinhoyes/status/1166382438894845953" TargetMode="External" /><Relationship Id="rId671" Type="http://schemas.openxmlformats.org/officeDocument/2006/relationships/hyperlink" Target="https://twitter.com/martinhoyes/status/1166743423715426304" TargetMode="External" /><Relationship Id="rId672" Type="http://schemas.openxmlformats.org/officeDocument/2006/relationships/hyperlink" Target="https://twitter.com/martinhoyes/status/1166743489612140546" TargetMode="External" /><Relationship Id="rId673" Type="http://schemas.openxmlformats.org/officeDocument/2006/relationships/hyperlink" Target="https://twitter.com/martinhoyes/status/1167156504186646528" TargetMode="External" /><Relationship Id="rId674" Type="http://schemas.openxmlformats.org/officeDocument/2006/relationships/hyperlink" Target="https://twitter.com/martinhoyes/status/1167156606225641477" TargetMode="External" /><Relationship Id="rId675" Type="http://schemas.openxmlformats.org/officeDocument/2006/relationships/hyperlink" Target="https://twitter.com/btinder/status/1164670953328140293" TargetMode="External" /><Relationship Id="rId676" Type="http://schemas.openxmlformats.org/officeDocument/2006/relationships/hyperlink" Target="https://twitter.com/btinder/status/1166048557469708288" TargetMode="External" /><Relationship Id="rId677" Type="http://schemas.openxmlformats.org/officeDocument/2006/relationships/hyperlink" Target="https://twitter.com/btinder/status/1166048557469708288" TargetMode="External" /><Relationship Id="rId678" Type="http://schemas.openxmlformats.org/officeDocument/2006/relationships/hyperlink" Target="https://twitter.com/ravenintell/status/1165218417005223936" TargetMode="External" /><Relationship Id="rId679" Type="http://schemas.openxmlformats.org/officeDocument/2006/relationships/hyperlink" Target="https://twitter.com/ravenintell/status/1166749567880245254" TargetMode="External" /><Relationship Id="rId680" Type="http://schemas.openxmlformats.org/officeDocument/2006/relationships/hyperlink" Target="https://twitter.com/martinhoyes/status/1164661893455204353" TargetMode="External" /><Relationship Id="rId681" Type="http://schemas.openxmlformats.org/officeDocument/2006/relationships/hyperlink" Target="https://twitter.com/martinhoyes/status/1164661959339307008" TargetMode="External" /><Relationship Id="rId682" Type="http://schemas.openxmlformats.org/officeDocument/2006/relationships/hyperlink" Target="https://twitter.com/martinhoyes/status/1166041313747202048" TargetMode="External" /><Relationship Id="rId683" Type="http://schemas.openxmlformats.org/officeDocument/2006/relationships/hyperlink" Target="https://twitter.com/martinhoyes/status/1166041397394169856" TargetMode="External" /><Relationship Id="rId684" Type="http://schemas.openxmlformats.org/officeDocument/2006/relationships/hyperlink" Target="https://twitter.com/martinhoyes/status/1166382368757710848" TargetMode="External" /><Relationship Id="rId685" Type="http://schemas.openxmlformats.org/officeDocument/2006/relationships/hyperlink" Target="https://twitter.com/martinhoyes/status/1166382438894845953" TargetMode="External" /><Relationship Id="rId686" Type="http://schemas.openxmlformats.org/officeDocument/2006/relationships/hyperlink" Target="https://twitter.com/martinhoyes/status/1166743423715426304" TargetMode="External" /><Relationship Id="rId687" Type="http://schemas.openxmlformats.org/officeDocument/2006/relationships/hyperlink" Target="https://twitter.com/martinhoyes/status/1166743489612140546" TargetMode="External" /><Relationship Id="rId688" Type="http://schemas.openxmlformats.org/officeDocument/2006/relationships/hyperlink" Target="https://twitter.com/martinhoyes/status/1167156504186646528" TargetMode="External" /><Relationship Id="rId689" Type="http://schemas.openxmlformats.org/officeDocument/2006/relationships/hyperlink" Target="https://twitter.com/martinhoyes/status/1167156606225641477" TargetMode="External" /><Relationship Id="rId690" Type="http://schemas.openxmlformats.org/officeDocument/2006/relationships/hyperlink" Target="https://twitter.com/ravenintell/status/1164652206399938566" TargetMode="External" /><Relationship Id="rId691" Type="http://schemas.openxmlformats.org/officeDocument/2006/relationships/hyperlink" Target="https://twitter.com/ravenintell/status/1165218417005223936" TargetMode="External" /><Relationship Id="rId692" Type="http://schemas.openxmlformats.org/officeDocument/2006/relationships/hyperlink" Target="https://twitter.com/ravenintell/status/1166749567880245254" TargetMode="External" /><Relationship Id="rId693" Type="http://schemas.openxmlformats.org/officeDocument/2006/relationships/hyperlink" Target="https://twitter.com/ravenintell/status/1167108897930395649" TargetMode="External" /><Relationship Id="rId694" Type="http://schemas.openxmlformats.org/officeDocument/2006/relationships/hyperlink" Target="https://twitter.com/martinhoyes/status/1164657180122816512" TargetMode="External" /><Relationship Id="rId695" Type="http://schemas.openxmlformats.org/officeDocument/2006/relationships/hyperlink" Target="https://twitter.com/martinhoyes/status/1164661893455204353" TargetMode="External" /><Relationship Id="rId696" Type="http://schemas.openxmlformats.org/officeDocument/2006/relationships/hyperlink" Target="https://twitter.com/martinhoyes/status/1164661959339307008" TargetMode="External" /><Relationship Id="rId697" Type="http://schemas.openxmlformats.org/officeDocument/2006/relationships/hyperlink" Target="https://twitter.com/martinhoyes/status/1166041313747202048" TargetMode="External" /><Relationship Id="rId698" Type="http://schemas.openxmlformats.org/officeDocument/2006/relationships/hyperlink" Target="https://twitter.com/martinhoyes/status/1166041397394169856" TargetMode="External" /><Relationship Id="rId699" Type="http://schemas.openxmlformats.org/officeDocument/2006/relationships/hyperlink" Target="https://twitter.com/martinhoyes/status/1166382368757710848" TargetMode="External" /><Relationship Id="rId700" Type="http://schemas.openxmlformats.org/officeDocument/2006/relationships/hyperlink" Target="https://twitter.com/martinhoyes/status/1166382438894845953" TargetMode="External" /><Relationship Id="rId701" Type="http://schemas.openxmlformats.org/officeDocument/2006/relationships/hyperlink" Target="https://twitter.com/martinhoyes/status/1166743423715426304" TargetMode="External" /><Relationship Id="rId702" Type="http://schemas.openxmlformats.org/officeDocument/2006/relationships/hyperlink" Target="https://twitter.com/martinhoyes/status/1166743489612140546" TargetMode="External" /><Relationship Id="rId703" Type="http://schemas.openxmlformats.org/officeDocument/2006/relationships/hyperlink" Target="https://twitter.com/martinhoyes/status/1167156504186646528" TargetMode="External" /><Relationship Id="rId704" Type="http://schemas.openxmlformats.org/officeDocument/2006/relationships/hyperlink" Target="https://twitter.com/martinhoyes/status/1167156606225641477" TargetMode="External" /><Relationship Id="rId705" Type="http://schemas.openxmlformats.org/officeDocument/2006/relationships/hyperlink" Target="https://twitter.com/martinhoyes/status/1164661959339307008" TargetMode="External" /><Relationship Id="rId706" Type="http://schemas.openxmlformats.org/officeDocument/2006/relationships/hyperlink" Target="https://twitter.com/martinhoyes/status/1165349372856397825" TargetMode="External" /><Relationship Id="rId707" Type="http://schemas.openxmlformats.org/officeDocument/2006/relationships/hyperlink" Target="https://twitter.com/martinhoyes/status/1165415333441597440" TargetMode="External" /><Relationship Id="rId708" Type="http://schemas.openxmlformats.org/officeDocument/2006/relationships/hyperlink" Target="https://twitter.com/martinhoyes/status/1165415410683891712" TargetMode="External" /><Relationship Id="rId709" Type="http://schemas.openxmlformats.org/officeDocument/2006/relationships/hyperlink" Target="https://twitter.com/martinhoyes/status/1165415446708776960" TargetMode="External" /><Relationship Id="rId710" Type="http://schemas.openxmlformats.org/officeDocument/2006/relationships/hyperlink" Target="https://twitter.com/martinhoyes/status/1166033073999233027" TargetMode="External" /><Relationship Id="rId711" Type="http://schemas.openxmlformats.org/officeDocument/2006/relationships/hyperlink" Target="https://twitter.com/martinhoyes/status/1166041397394169856" TargetMode="External" /><Relationship Id="rId712" Type="http://schemas.openxmlformats.org/officeDocument/2006/relationships/hyperlink" Target="https://twitter.com/martinhoyes/status/1166382438894845953" TargetMode="External" /><Relationship Id="rId713" Type="http://schemas.openxmlformats.org/officeDocument/2006/relationships/hyperlink" Target="https://twitter.com/martinhoyes/status/1166743489612140546" TargetMode="External" /><Relationship Id="rId714" Type="http://schemas.openxmlformats.org/officeDocument/2006/relationships/hyperlink" Target="https://twitter.com/martinhoyes/status/1167095823269646337" TargetMode="External" /><Relationship Id="rId715" Type="http://schemas.openxmlformats.org/officeDocument/2006/relationships/hyperlink" Target="https://twitter.com/martinhoyes/status/1167095924872507392" TargetMode="External" /><Relationship Id="rId716" Type="http://schemas.openxmlformats.org/officeDocument/2006/relationships/hyperlink" Target="https://twitter.com/martinhoyes/status/1167096028014600194" TargetMode="External" /><Relationship Id="rId717" Type="http://schemas.openxmlformats.org/officeDocument/2006/relationships/hyperlink" Target="https://twitter.com/martinhoyes/status/1167096134969376769" TargetMode="External" /><Relationship Id="rId718" Type="http://schemas.openxmlformats.org/officeDocument/2006/relationships/hyperlink" Target="https://twitter.com/martinhoyes/status/1167096773812215808" TargetMode="External" /><Relationship Id="rId719" Type="http://schemas.openxmlformats.org/officeDocument/2006/relationships/hyperlink" Target="https://twitter.com/martinhoyes/status/1167097450319859714" TargetMode="External" /><Relationship Id="rId720" Type="http://schemas.openxmlformats.org/officeDocument/2006/relationships/hyperlink" Target="https://twitter.com/martinhoyes/status/1167156606225641477" TargetMode="External" /><Relationship Id="rId721" Type="http://schemas.openxmlformats.org/officeDocument/2006/relationships/hyperlink" Target="https://twitter.com/rwang0/status/1165049190256263168" TargetMode="External" /><Relationship Id="rId722" Type="http://schemas.openxmlformats.org/officeDocument/2006/relationships/hyperlink" Target="https://twitter.com/rwang0/status/1165049190256263168" TargetMode="External" /><Relationship Id="rId723" Type="http://schemas.openxmlformats.org/officeDocument/2006/relationships/hyperlink" Target="https://twitter.com/rwang0/status/1166642211087245312" TargetMode="External" /><Relationship Id="rId724" Type="http://schemas.openxmlformats.org/officeDocument/2006/relationships/hyperlink" Target="https://twitter.com/rwang0/status/1166642211087245312" TargetMode="External" /><Relationship Id="rId725" Type="http://schemas.openxmlformats.org/officeDocument/2006/relationships/hyperlink" Target="https://twitter.com/rwang0/status/1166642211087245312" TargetMode="External" /><Relationship Id="rId726" Type="http://schemas.openxmlformats.org/officeDocument/2006/relationships/hyperlink" Target="https://twitter.com/rwang0/status/1166642211087245312" TargetMode="External" /><Relationship Id="rId727" Type="http://schemas.openxmlformats.org/officeDocument/2006/relationships/hyperlink" Target="https://twitter.com/rwang0/status/1165049190256263168" TargetMode="External" /><Relationship Id="rId728" Type="http://schemas.openxmlformats.org/officeDocument/2006/relationships/hyperlink" Target="https://twitter.com/rwang0/status/1166642211087245312" TargetMode="External" /><Relationship Id="rId729" Type="http://schemas.openxmlformats.org/officeDocument/2006/relationships/hyperlink" Target="https://twitter.com/rwang0/status/1166736611305914368" TargetMode="External" /><Relationship Id="rId730" Type="http://schemas.openxmlformats.org/officeDocument/2006/relationships/hyperlink" Target="https://twitter.com/rwang0/status/1167314406088167424" TargetMode="External" /><Relationship Id="rId731" Type="http://schemas.openxmlformats.org/officeDocument/2006/relationships/hyperlink" Target="https://twitter.com/rwang0/status/1167314406088167424" TargetMode="External" /><Relationship Id="rId732" Type="http://schemas.openxmlformats.org/officeDocument/2006/relationships/hyperlink" Target="https://twitter.com/rwang0/status/1167314406088167424" TargetMode="External" /><Relationship Id="rId733" Type="http://schemas.openxmlformats.org/officeDocument/2006/relationships/hyperlink" Target="https://twitter.com/rwang0/status/1166733025159176194" TargetMode="External" /><Relationship Id="rId734" Type="http://schemas.openxmlformats.org/officeDocument/2006/relationships/hyperlink" Target="https://twitter.com/santchiweb/status/1167316181520285703" TargetMode="External" /><Relationship Id="rId735" Type="http://schemas.openxmlformats.org/officeDocument/2006/relationships/hyperlink" Target="https://twitter.com/dhesselmans/status/1165281457373437952" TargetMode="External" /><Relationship Id="rId736" Type="http://schemas.openxmlformats.org/officeDocument/2006/relationships/hyperlink" Target="https://twitter.com/dhesselmans/status/1165281457373437952" TargetMode="External" /><Relationship Id="rId737" Type="http://schemas.openxmlformats.org/officeDocument/2006/relationships/hyperlink" Target="https://twitter.com/dhesselmans/status/1165281457373437952" TargetMode="External" /><Relationship Id="rId738" Type="http://schemas.openxmlformats.org/officeDocument/2006/relationships/hyperlink" Target="https://twitter.com/dhesselmans/status/1167332433043345413" TargetMode="External" /><Relationship Id="rId739" Type="http://schemas.openxmlformats.org/officeDocument/2006/relationships/hyperlink" Target="https://twitter.com/lukemarson/status/1164191705798729728" TargetMode="External" /><Relationship Id="rId740" Type="http://schemas.openxmlformats.org/officeDocument/2006/relationships/hyperlink" Target="https://twitter.com/sap_jarret/status/1164191994962481153" TargetMode="External" /><Relationship Id="rId741" Type="http://schemas.openxmlformats.org/officeDocument/2006/relationships/hyperlink" Target="https://twitter.com/dahowlett/status/1166013517939580928" TargetMode="External" /><Relationship Id="rId742" Type="http://schemas.openxmlformats.org/officeDocument/2006/relationships/hyperlink" Target="https://twitter.com/sap_jarret/status/1166016730151493632" TargetMode="External" /><Relationship Id="rId743" Type="http://schemas.openxmlformats.org/officeDocument/2006/relationships/hyperlink" Target="https://twitter.com/dalytics/status/1166690799167447047" TargetMode="External" /><Relationship Id="rId744" Type="http://schemas.openxmlformats.org/officeDocument/2006/relationships/hyperlink" Target="https://twitter.com/sap_jarret/status/1166695616497508357" TargetMode="External" /><Relationship Id="rId745" Type="http://schemas.openxmlformats.org/officeDocument/2006/relationships/hyperlink" Target="https://twitter.com/infullbloomus/status/1166699750684598272" TargetMode="External" /><Relationship Id="rId746" Type="http://schemas.openxmlformats.org/officeDocument/2006/relationships/hyperlink" Target="https://twitter.com/infullbloomus/status/1167415188443807744" TargetMode="External" /><Relationship Id="rId747" Type="http://schemas.openxmlformats.org/officeDocument/2006/relationships/hyperlink" Target="https://twitter.com/sap_jarret/status/1164157560041197569" TargetMode="External" /><Relationship Id="rId748" Type="http://schemas.openxmlformats.org/officeDocument/2006/relationships/hyperlink" Target="https://twitter.com/sap_jarret/status/1164243502739480576" TargetMode="External" /><Relationship Id="rId749" Type="http://schemas.openxmlformats.org/officeDocument/2006/relationships/hyperlink" Target="https://twitter.com/sap_jarret/status/1164876197874065408" TargetMode="External" /><Relationship Id="rId750" Type="http://schemas.openxmlformats.org/officeDocument/2006/relationships/hyperlink" Target="https://twitter.com/sap_jarret/status/1166345941231820807" TargetMode="External" /><Relationship Id="rId751" Type="http://schemas.openxmlformats.org/officeDocument/2006/relationships/hyperlink" Target="https://twitter.com/sap_jarret/status/1166348417745981441" TargetMode="External" /><Relationship Id="rId752" Type="http://schemas.openxmlformats.org/officeDocument/2006/relationships/hyperlink" Target="https://twitter.com/sap_jarret/status/1166431639423131649" TargetMode="External" /><Relationship Id="rId753" Type="http://schemas.openxmlformats.org/officeDocument/2006/relationships/hyperlink" Target="https://twitter.com/sap_jarret/status/1166470527436898304" TargetMode="External" /><Relationship Id="rId754" Type="http://schemas.openxmlformats.org/officeDocument/2006/relationships/hyperlink" Target="https://twitter.com/sap_jarret/status/1167415041336983552" TargetMode="External" /><Relationship Id="rId755" Type="http://schemas.openxmlformats.org/officeDocument/2006/relationships/hyperlink" Target="https://twitter.com/datadictum/status/1167415752787472384" TargetMode="External" /><Relationship Id="rId756" Type="http://schemas.openxmlformats.org/officeDocument/2006/relationships/hyperlink" Target="https://twitter.com/holgermu/status/1165349789736681472" TargetMode="External" /><Relationship Id="rId757" Type="http://schemas.openxmlformats.org/officeDocument/2006/relationships/hyperlink" Target="https://twitter.com/holgermu/status/1165349789736681472" TargetMode="External" /><Relationship Id="rId758" Type="http://schemas.openxmlformats.org/officeDocument/2006/relationships/hyperlink" Target="https://twitter.com/unit4global/status/1165262999684337665" TargetMode="External" /><Relationship Id="rId759" Type="http://schemas.openxmlformats.org/officeDocument/2006/relationships/hyperlink" Target="https://twitter.com/unit4global/status/1165262999684337665" TargetMode="External" /><Relationship Id="rId760" Type="http://schemas.openxmlformats.org/officeDocument/2006/relationships/hyperlink" Target="https://twitter.com/unit4global/status/1166742246319972354" TargetMode="External" /><Relationship Id="rId761" Type="http://schemas.openxmlformats.org/officeDocument/2006/relationships/hyperlink" Target="https://twitter.com/unit4global/status/1167074796859002880" TargetMode="External" /><Relationship Id="rId762" Type="http://schemas.openxmlformats.org/officeDocument/2006/relationships/hyperlink" Target="https://twitter.com/unit4global/status/1167089676995497985" TargetMode="External" /><Relationship Id="rId763" Type="http://schemas.openxmlformats.org/officeDocument/2006/relationships/hyperlink" Target="https://twitter.com/unit4global/status/1166380001618534401" TargetMode="External" /><Relationship Id="rId764" Type="http://schemas.openxmlformats.org/officeDocument/2006/relationships/hyperlink" Target="https://twitter.com/unit4global/status/1166681850913480705" TargetMode="External" /><Relationship Id="rId765" Type="http://schemas.openxmlformats.org/officeDocument/2006/relationships/hyperlink" Target="https://twitter.com/unit4global/status/1166968740329742336" TargetMode="External" /><Relationship Id="rId766" Type="http://schemas.openxmlformats.org/officeDocument/2006/relationships/hyperlink" Target="https://twitter.com/unit4global/status/1167436839109742592" TargetMode="External" /><Relationship Id="rId767" Type="http://schemas.openxmlformats.org/officeDocument/2006/relationships/hyperlink" Target="https://twitter.com/unit4global/status/1164069628513017857" TargetMode="External" /><Relationship Id="rId768" Type="http://schemas.openxmlformats.org/officeDocument/2006/relationships/hyperlink" Target="https://twitter.com/unit4global/status/1166606457015603202" TargetMode="External" /><Relationship Id="rId769" Type="http://schemas.openxmlformats.org/officeDocument/2006/relationships/hyperlink" Target="https://twitter.com/unit4global/status/1166999134622142464" TargetMode="External" /><Relationship Id="rId770" Type="http://schemas.openxmlformats.org/officeDocument/2006/relationships/hyperlink" Target="https://twitter.com/unit4global/status/1167316109285974016" TargetMode="External" /><Relationship Id="rId771" Type="http://schemas.openxmlformats.org/officeDocument/2006/relationships/hyperlink" Target="https://twitter.com/unit4global/status/1167376466709032960" TargetMode="External" /><Relationship Id="rId772" Type="http://schemas.openxmlformats.org/officeDocument/2006/relationships/comments" Target="../comments1.xml" /><Relationship Id="rId773" Type="http://schemas.openxmlformats.org/officeDocument/2006/relationships/vmlDrawing" Target="../drawings/vmlDrawing1.vml" /><Relationship Id="rId774" Type="http://schemas.openxmlformats.org/officeDocument/2006/relationships/table" Target="../tables/table1.xml" /><Relationship Id="rId77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jw2s2L0RLt" TargetMode="External" /><Relationship Id="rId2" Type="http://schemas.openxmlformats.org/officeDocument/2006/relationships/hyperlink" Target="https://t.co/pmlmFHkZ6B" TargetMode="External" /><Relationship Id="rId3" Type="http://schemas.openxmlformats.org/officeDocument/2006/relationships/hyperlink" Target="http://t.co/njaQJojHko" TargetMode="External" /><Relationship Id="rId4" Type="http://schemas.openxmlformats.org/officeDocument/2006/relationships/hyperlink" Target="http://t.co/Z3r2TY7cah" TargetMode="External" /><Relationship Id="rId5" Type="http://schemas.openxmlformats.org/officeDocument/2006/relationships/hyperlink" Target="https://t.co/82J15jyogJ" TargetMode="External" /><Relationship Id="rId6" Type="http://schemas.openxmlformats.org/officeDocument/2006/relationships/hyperlink" Target="https://t.co/sq35sj3dGC" TargetMode="External" /><Relationship Id="rId7" Type="http://schemas.openxmlformats.org/officeDocument/2006/relationships/hyperlink" Target="https://t.co/gJIIaAzZ2H" TargetMode="External" /><Relationship Id="rId8" Type="http://schemas.openxmlformats.org/officeDocument/2006/relationships/hyperlink" Target="https://t.co/4ZyG9FgkYe" TargetMode="External" /><Relationship Id="rId9" Type="http://schemas.openxmlformats.org/officeDocument/2006/relationships/hyperlink" Target="http://t.co/KHLWdDSiDA" TargetMode="External" /><Relationship Id="rId10" Type="http://schemas.openxmlformats.org/officeDocument/2006/relationships/hyperlink" Target="http://t.co/0shJcqLzag" TargetMode="External" /><Relationship Id="rId11" Type="http://schemas.openxmlformats.org/officeDocument/2006/relationships/hyperlink" Target="https://t.co/Aog4Massjm" TargetMode="External" /><Relationship Id="rId12" Type="http://schemas.openxmlformats.org/officeDocument/2006/relationships/hyperlink" Target="https://t.co/Eh2TEAZzvN" TargetMode="External" /><Relationship Id="rId13" Type="http://schemas.openxmlformats.org/officeDocument/2006/relationships/hyperlink" Target="https://t.co/kWuwgTEN14" TargetMode="External" /><Relationship Id="rId14" Type="http://schemas.openxmlformats.org/officeDocument/2006/relationships/hyperlink" Target="https://t.co/SpFUf63lwm" TargetMode="External" /><Relationship Id="rId15" Type="http://schemas.openxmlformats.org/officeDocument/2006/relationships/hyperlink" Target="https://t.co/TWYyOindRq" TargetMode="External" /><Relationship Id="rId16" Type="http://schemas.openxmlformats.org/officeDocument/2006/relationships/hyperlink" Target="https://t.co/l2VDM5XjZ8" TargetMode="External" /><Relationship Id="rId17" Type="http://schemas.openxmlformats.org/officeDocument/2006/relationships/hyperlink" Target="http://t.co/bIzSwEozvm" TargetMode="External" /><Relationship Id="rId18" Type="http://schemas.openxmlformats.org/officeDocument/2006/relationships/hyperlink" Target="http://t.co/m1vUgpNGDY" TargetMode="External" /><Relationship Id="rId19" Type="http://schemas.openxmlformats.org/officeDocument/2006/relationships/hyperlink" Target="https://t.co/JT7wZr9TWU" TargetMode="External" /><Relationship Id="rId20" Type="http://schemas.openxmlformats.org/officeDocument/2006/relationships/hyperlink" Target="https://t.co/UvZBxhN94A" TargetMode="External" /><Relationship Id="rId21" Type="http://schemas.openxmlformats.org/officeDocument/2006/relationships/hyperlink" Target="https://t.co/2xx5dP5fL0" TargetMode="External" /><Relationship Id="rId22" Type="http://schemas.openxmlformats.org/officeDocument/2006/relationships/hyperlink" Target="https://t.co/PKOK3TZeYS" TargetMode="External" /><Relationship Id="rId23" Type="http://schemas.openxmlformats.org/officeDocument/2006/relationships/hyperlink" Target="https://t.co/x7GltnKr75" TargetMode="External" /><Relationship Id="rId24" Type="http://schemas.openxmlformats.org/officeDocument/2006/relationships/hyperlink" Target="https://t.co/8l1d1ALmhe" TargetMode="External" /><Relationship Id="rId25" Type="http://schemas.openxmlformats.org/officeDocument/2006/relationships/hyperlink" Target="https://t.co/4WD2o9dzK5" TargetMode="External" /><Relationship Id="rId26" Type="http://schemas.openxmlformats.org/officeDocument/2006/relationships/hyperlink" Target="https://t.co/GhhR6PLfem" TargetMode="External" /><Relationship Id="rId27" Type="http://schemas.openxmlformats.org/officeDocument/2006/relationships/hyperlink" Target="http://t.co/JeaNmTlI4Q" TargetMode="External" /><Relationship Id="rId28" Type="http://schemas.openxmlformats.org/officeDocument/2006/relationships/hyperlink" Target="https://t.co/Ngyo687ezV" TargetMode="External" /><Relationship Id="rId29" Type="http://schemas.openxmlformats.org/officeDocument/2006/relationships/hyperlink" Target="https://t.co/6nvmTmQpK3" TargetMode="External" /><Relationship Id="rId30" Type="http://schemas.openxmlformats.org/officeDocument/2006/relationships/hyperlink" Target="https://t.co/ZLOwu6wiqP" TargetMode="External" /><Relationship Id="rId31" Type="http://schemas.openxmlformats.org/officeDocument/2006/relationships/hyperlink" Target="http://t.co/18Ls3ercfV" TargetMode="External" /><Relationship Id="rId32" Type="http://schemas.openxmlformats.org/officeDocument/2006/relationships/hyperlink" Target="https://t.co/BIyHbHb64z" TargetMode="External" /><Relationship Id="rId33" Type="http://schemas.openxmlformats.org/officeDocument/2006/relationships/hyperlink" Target="https://t.co/TAXQpsHa5X" TargetMode="External" /><Relationship Id="rId34" Type="http://schemas.openxmlformats.org/officeDocument/2006/relationships/hyperlink" Target="https://t.co/7P1grKqJ8g" TargetMode="External" /><Relationship Id="rId35" Type="http://schemas.openxmlformats.org/officeDocument/2006/relationships/hyperlink" Target="https://t.co/zESHCncVLX" TargetMode="External" /><Relationship Id="rId36" Type="http://schemas.openxmlformats.org/officeDocument/2006/relationships/hyperlink" Target="http://t.co/2WquyEHA1B" TargetMode="External" /><Relationship Id="rId37" Type="http://schemas.openxmlformats.org/officeDocument/2006/relationships/hyperlink" Target="http://t.co/OLj0qBhRdJ" TargetMode="External" /><Relationship Id="rId38" Type="http://schemas.openxmlformats.org/officeDocument/2006/relationships/hyperlink" Target="https://t.co/guzBuIca04" TargetMode="External" /><Relationship Id="rId39" Type="http://schemas.openxmlformats.org/officeDocument/2006/relationships/hyperlink" Target="https://t.co/GE6rtOBJqI" TargetMode="External" /><Relationship Id="rId40" Type="http://schemas.openxmlformats.org/officeDocument/2006/relationships/hyperlink" Target="https://t.co/nhfxdV1qht" TargetMode="External" /><Relationship Id="rId41" Type="http://schemas.openxmlformats.org/officeDocument/2006/relationships/hyperlink" Target="https://t.co/cPbN5Z7fLn" TargetMode="External" /><Relationship Id="rId42" Type="http://schemas.openxmlformats.org/officeDocument/2006/relationships/hyperlink" Target="https://t.co/FxM0NLzsp1" TargetMode="External" /><Relationship Id="rId43" Type="http://schemas.openxmlformats.org/officeDocument/2006/relationships/hyperlink" Target="https://t.co/K7IpYzPeS8" TargetMode="External" /><Relationship Id="rId44" Type="http://schemas.openxmlformats.org/officeDocument/2006/relationships/hyperlink" Target="https://t.co/pLI2RpIB2W" TargetMode="External" /><Relationship Id="rId45" Type="http://schemas.openxmlformats.org/officeDocument/2006/relationships/hyperlink" Target="https://t.co/YQBZSeYPim" TargetMode="External" /><Relationship Id="rId46" Type="http://schemas.openxmlformats.org/officeDocument/2006/relationships/hyperlink" Target="http://t.co/YbaBKBH5OF" TargetMode="External" /><Relationship Id="rId47" Type="http://schemas.openxmlformats.org/officeDocument/2006/relationships/hyperlink" Target="http://t.co/GpnUdrPg" TargetMode="External" /><Relationship Id="rId48" Type="http://schemas.openxmlformats.org/officeDocument/2006/relationships/hyperlink" Target="https://t.co/L0LbfbmRBv" TargetMode="External" /><Relationship Id="rId49" Type="http://schemas.openxmlformats.org/officeDocument/2006/relationships/hyperlink" Target="http://t.co/slrrFBUfRG" TargetMode="External" /><Relationship Id="rId50" Type="http://schemas.openxmlformats.org/officeDocument/2006/relationships/hyperlink" Target="http://t.co/AsdPBeAOZ1" TargetMode="External" /><Relationship Id="rId51" Type="http://schemas.openxmlformats.org/officeDocument/2006/relationships/hyperlink" Target="http://t.co/J2gO8XnOAM" TargetMode="External" /><Relationship Id="rId52" Type="http://schemas.openxmlformats.org/officeDocument/2006/relationships/hyperlink" Target="https://t.co/3N6yNSLPOg" TargetMode="External" /><Relationship Id="rId53" Type="http://schemas.openxmlformats.org/officeDocument/2006/relationships/hyperlink" Target="https://t.co/zCvjoXtkSU" TargetMode="External" /><Relationship Id="rId54" Type="http://schemas.openxmlformats.org/officeDocument/2006/relationships/hyperlink" Target="https://t.co/GOM7rCKjgh" TargetMode="External" /><Relationship Id="rId55" Type="http://schemas.openxmlformats.org/officeDocument/2006/relationships/hyperlink" Target="https://t.co/ZLOwu6wiqP" TargetMode="External" /><Relationship Id="rId56" Type="http://schemas.openxmlformats.org/officeDocument/2006/relationships/hyperlink" Target="https://t.co/0A0kgB1kfk" TargetMode="External" /><Relationship Id="rId57" Type="http://schemas.openxmlformats.org/officeDocument/2006/relationships/hyperlink" Target="https://t.co/Z6zxE1SHXE" TargetMode="External" /><Relationship Id="rId58" Type="http://schemas.openxmlformats.org/officeDocument/2006/relationships/hyperlink" Target="https://t.co/vjI21F4Me0" TargetMode="External" /><Relationship Id="rId59" Type="http://schemas.openxmlformats.org/officeDocument/2006/relationships/hyperlink" Target="https://t.co/dH19JeTSSR" TargetMode="External" /><Relationship Id="rId60" Type="http://schemas.openxmlformats.org/officeDocument/2006/relationships/hyperlink" Target="http://t.co/geaKeRy2HL" TargetMode="External" /><Relationship Id="rId61" Type="http://schemas.openxmlformats.org/officeDocument/2006/relationships/hyperlink" Target="https://t.co/VMCvRd1Tbv" TargetMode="External" /><Relationship Id="rId62" Type="http://schemas.openxmlformats.org/officeDocument/2006/relationships/hyperlink" Target="https://t.co/GJUXq3tMxt" TargetMode="External" /><Relationship Id="rId63" Type="http://schemas.openxmlformats.org/officeDocument/2006/relationships/hyperlink" Target="http://t.co/BDooQm2NeH" TargetMode="External" /><Relationship Id="rId64" Type="http://schemas.openxmlformats.org/officeDocument/2006/relationships/hyperlink" Target="http://t.co/ax1OE8pDPq" TargetMode="External" /><Relationship Id="rId65" Type="http://schemas.openxmlformats.org/officeDocument/2006/relationships/hyperlink" Target="https://t.co/eHhWtW7SRy" TargetMode="External" /><Relationship Id="rId66" Type="http://schemas.openxmlformats.org/officeDocument/2006/relationships/hyperlink" Target="https://t.co/HUJyYzzRGJ" TargetMode="External" /><Relationship Id="rId67" Type="http://schemas.openxmlformats.org/officeDocument/2006/relationships/hyperlink" Target="http://t.co/i9R2un09ee" TargetMode="External" /><Relationship Id="rId68" Type="http://schemas.openxmlformats.org/officeDocument/2006/relationships/hyperlink" Target="https://t.co/rYzYJ3ikUh" TargetMode="External" /><Relationship Id="rId69" Type="http://schemas.openxmlformats.org/officeDocument/2006/relationships/hyperlink" Target="http://t.co/G2XNekh73V" TargetMode="External" /><Relationship Id="rId70" Type="http://schemas.openxmlformats.org/officeDocument/2006/relationships/hyperlink" Target="http://t.co/KXKSZcaBWy" TargetMode="External" /><Relationship Id="rId71" Type="http://schemas.openxmlformats.org/officeDocument/2006/relationships/hyperlink" Target="https://t.co/2fmVzQqHpG" TargetMode="External" /><Relationship Id="rId72" Type="http://schemas.openxmlformats.org/officeDocument/2006/relationships/hyperlink" Target="http://t.co/cwE7W6a7VQ" TargetMode="External" /><Relationship Id="rId73" Type="http://schemas.openxmlformats.org/officeDocument/2006/relationships/hyperlink" Target="https://t.co/hwDBiNPH2c" TargetMode="External" /><Relationship Id="rId74" Type="http://schemas.openxmlformats.org/officeDocument/2006/relationships/hyperlink" Target="http://t.co/17Qtzowq4n" TargetMode="External" /><Relationship Id="rId75" Type="http://schemas.openxmlformats.org/officeDocument/2006/relationships/hyperlink" Target="http://t.co/AvkIzD6RNX" TargetMode="External" /><Relationship Id="rId76" Type="http://schemas.openxmlformats.org/officeDocument/2006/relationships/hyperlink" Target="http://t.co/gGlwe2tmm8" TargetMode="External" /><Relationship Id="rId77" Type="http://schemas.openxmlformats.org/officeDocument/2006/relationships/hyperlink" Target="http://t.co/Cl6A7ucPWz" TargetMode="External" /><Relationship Id="rId78" Type="http://schemas.openxmlformats.org/officeDocument/2006/relationships/hyperlink" Target="https://t.co/0s3pJMIpp7" TargetMode="External" /><Relationship Id="rId79" Type="http://schemas.openxmlformats.org/officeDocument/2006/relationships/hyperlink" Target="https://t.co/7UjIrhQnuM" TargetMode="External" /><Relationship Id="rId80" Type="http://schemas.openxmlformats.org/officeDocument/2006/relationships/hyperlink" Target="http://t.co/SdQsu8M2Pt" TargetMode="External" /><Relationship Id="rId81" Type="http://schemas.openxmlformats.org/officeDocument/2006/relationships/hyperlink" Target="https://t.co/6PGeAYDOCJ" TargetMode="External" /><Relationship Id="rId82" Type="http://schemas.openxmlformats.org/officeDocument/2006/relationships/hyperlink" Target="http://t.co/QWer59TRK6" TargetMode="External" /><Relationship Id="rId83" Type="http://schemas.openxmlformats.org/officeDocument/2006/relationships/hyperlink" Target="https://t.co/UhhUCrpfIJ" TargetMode="External" /><Relationship Id="rId84" Type="http://schemas.openxmlformats.org/officeDocument/2006/relationships/hyperlink" Target="https://t.co/8QQO0BUhdw" TargetMode="External" /><Relationship Id="rId85" Type="http://schemas.openxmlformats.org/officeDocument/2006/relationships/hyperlink" Target="https://t.co/ZKjExFWujb" TargetMode="External" /><Relationship Id="rId86" Type="http://schemas.openxmlformats.org/officeDocument/2006/relationships/hyperlink" Target="https://t.co/bKBtZeAFrh" TargetMode="External" /><Relationship Id="rId87" Type="http://schemas.openxmlformats.org/officeDocument/2006/relationships/hyperlink" Target="https://t.co/72BI8y0wjL" TargetMode="External" /><Relationship Id="rId88" Type="http://schemas.openxmlformats.org/officeDocument/2006/relationships/hyperlink" Target="https://t.co/ceLMaSlRlB" TargetMode="External" /><Relationship Id="rId89" Type="http://schemas.openxmlformats.org/officeDocument/2006/relationships/hyperlink" Target="https://t.co/zbk6AGOnwz" TargetMode="External" /><Relationship Id="rId90" Type="http://schemas.openxmlformats.org/officeDocument/2006/relationships/hyperlink" Target="https://t.co/Kd49RhinVy" TargetMode="External" /><Relationship Id="rId91" Type="http://schemas.openxmlformats.org/officeDocument/2006/relationships/hyperlink" Target="http://t.co/wUvfn3OsAQ" TargetMode="External" /><Relationship Id="rId92" Type="http://schemas.openxmlformats.org/officeDocument/2006/relationships/hyperlink" Target="https://t.co/zXYY0ZgBbY" TargetMode="External" /><Relationship Id="rId93" Type="http://schemas.openxmlformats.org/officeDocument/2006/relationships/hyperlink" Target="http://t.co/6D1kdo6I3X" TargetMode="External" /><Relationship Id="rId94" Type="http://schemas.openxmlformats.org/officeDocument/2006/relationships/hyperlink" Target="http://t.co/soVrJswjrY" TargetMode="External" /><Relationship Id="rId95" Type="http://schemas.openxmlformats.org/officeDocument/2006/relationships/hyperlink" Target="https://pbs.twimg.com/profile_banners/1180727826/1456437397" TargetMode="External" /><Relationship Id="rId96" Type="http://schemas.openxmlformats.org/officeDocument/2006/relationships/hyperlink" Target="https://pbs.twimg.com/profile_banners/1229582408/1530024712" TargetMode="External" /><Relationship Id="rId97" Type="http://schemas.openxmlformats.org/officeDocument/2006/relationships/hyperlink" Target="https://pbs.twimg.com/profile_banners/278866842/1557407283" TargetMode="External" /><Relationship Id="rId98" Type="http://schemas.openxmlformats.org/officeDocument/2006/relationships/hyperlink" Target="https://pbs.twimg.com/profile_banners/17218582/1554764429" TargetMode="External" /><Relationship Id="rId99" Type="http://schemas.openxmlformats.org/officeDocument/2006/relationships/hyperlink" Target="https://pbs.twimg.com/profile_banners/52144234/1564600885" TargetMode="External" /><Relationship Id="rId100" Type="http://schemas.openxmlformats.org/officeDocument/2006/relationships/hyperlink" Target="https://pbs.twimg.com/profile_banners/18994444/1561994348" TargetMode="External" /><Relationship Id="rId101" Type="http://schemas.openxmlformats.org/officeDocument/2006/relationships/hyperlink" Target="https://pbs.twimg.com/profile_banners/29770061/1510267412" TargetMode="External" /><Relationship Id="rId102" Type="http://schemas.openxmlformats.org/officeDocument/2006/relationships/hyperlink" Target="https://pbs.twimg.com/profile_banners/523238320/1541809191" TargetMode="External" /><Relationship Id="rId103" Type="http://schemas.openxmlformats.org/officeDocument/2006/relationships/hyperlink" Target="https://pbs.twimg.com/profile_banners/2163195192/1394620069" TargetMode="External" /><Relationship Id="rId104" Type="http://schemas.openxmlformats.org/officeDocument/2006/relationships/hyperlink" Target="https://pbs.twimg.com/profile_banners/76117579/1562100617" TargetMode="External" /><Relationship Id="rId105" Type="http://schemas.openxmlformats.org/officeDocument/2006/relationships/hyperlink" Target="https://pbs.twimg.com/profile_banners/33612317/1565045455" TargetMode="External" /><Relationship Id="rId106" Type="http://schemas.openxmlformats.org/officeDocument/2006/relationships/hyperlink" Target="https://pbs.twimg.com/profile_banners/809273/1564424238" TargetMode="External" /><Relationship Id="rId107" Type="http://schemas.openxmlformats.org/officeDocument/2006/relationships/hyperlink" Target="https://pbs.twimg.com/profile_banners/399480083/1358351835" TargetMode="External" /><Relationship Id="rId108" Type="http://schemas.openxmlformats.org/officeDocument/2006/relationships/hyperlink" Target="https://pbs.twimg.com/profile_banners/737142202481016832/1538216794" TargetMode="External" /><Relationship Id="rId109" Type="http://schemas.openxmlformats.org/officeDocument/2006/relationships/hyperlink" Target="https://pbs.twimg.com/profile_banners/18419563/1565800088" TargetMode="External" /><Relationship Id="rId110" Type="http://schemas.openxmlformats.org/officeDocument/2006/relationships/hyperlink" Target="https://pbs.twimg.com/profile_banners/114170853/1357768197" TargetMode="External" /><Relationship Id="rId111" Type="http://schemas.openxmlformats.org/officeDocument/2006/relationships/hyperlink" Target="https://pbs.twimg.com/profile_banners/17478368/1389666681" TargetMode="External" /><Relationship Id="rId112" Type="http://schemas.openxmlformats.org/officeDocument/2006/relationships/hyperlink" Target="https://pbs.twimg.com/profile_banners/2881472979/1454075952" TargetMode="External" /><Relationship Id="rId113" Type="http://schemas.openxmlformats.org/officeDocument/2006/relationships/hyperlink" Target="https://pbs.twimg.com/profile_banners/28111066/1561147493" TargetMode="External" /><Relationship Id="rId114" Type="http://schemas.openxmlformats.org/officeDocument/2006/relationships/hyperlink" Target="https://pbs.twimg.com/profile_banners/269938803/1565102166" TargetMode="External" /><Relationship Id="rId115" Type="http://schemas.openxmlformats.org/officeDocument/2006/relationships/hyperlink" Target="https://pbs.twimg.com/profile_banners/2703193728/1511668321" TargetMode="External" /><Relationship Id="rId116" Type="http://schemas.openxmlformats.org/officeDocument/2006/relationships/hyperlink" Target="https://pbs.twimg.com/profile_banners/3237819352/1554318468" TargetMode="External" /><Relationship Id="rId117" Type="http://schemas.openxmlformats.org/officeDocument/2006/relationships/hyperlink" Target="https://pbs.twimg.com/profile_banners/211006194/1560632780" TargetMode="External" /><Relationship Id="rId118" Type="http://schemas.openxmlformats.org/officeDocument/2006/relationships/hyperlink" Target="https://pbs.twimg.com/profile_banners/1387547190/1561556480" TargetMode="External" /><Relationship Id="rId119" Type="http://schemas.openxmlformats.org/officeDocument/2006/relationships/hyperlink" Target="https://pbs.twimg.com/profile_banners/379136707/1546891208" TargetMode="External" /><Relationship Id="rId120" Type="http://schemas.openxmlformats.org/officeDocument/2006/relationships/hyperlink" Target="https://pbs.twimg.com/profile_banners/14562685/1431332241" TargetMode="External" /><Relationship Id="rId121" Type="http://schemas.openxmlformats.org/officeDocument/2006/relationships/hyperlink" Target="https://pbs.twimg.com/profile_banners/3108351/1562333209" TargetMode="External" /><Relationship Id="rId122" Type="http://schemas.openxmlformats.org/officeDocument/2006/relationships/hyperlink" Target="https://pbs.twimg.com/profile_banners/22330739/1565315775" TargetMode="External" /><Relationship Id="rId123" Type="http://schemas.openxmlformats.org/officeDocument/2006/relationships/hyperlink" Target="https://pbs.twimg.com/profile_banners/1623840468/1504742819" TargetMode="External" /><Relationship Id="rId124" Type="http://schemas.openxmlformats.org/officeDocument/2006/relationships/hyperlink" Target="https://pbs.twimg.com/profile_banners/15299357/1557161011" TargetMode="External" /><Relationship Id="rId125" Type="http://schemas.openxmlformats.org/officeDocument/2006/relationships/hyperlink" Target="https://pbs.twimg.com/profile_banners/1566547009/1501547822" TargetMode="External" /><Relationship Id="rId126" Type="http://schemas.openxmlformats.org/officeDocument/2006/relationships/hyperlink" Target="https://pbs.twimg.com/profile_banners/494873423/1556223918" TargetMode="External" /><Relationship Id="rId127" Type="http://schemas.openxmlformats.org/officeDocument/2006/relationships/hyperlink" Target="https://pbs.twimg.com/profile_banners/109066179/1556722576" TargetMode="External" /><Relationship Id="rId128" Type="http://schemas.openxmlformats.org/officeDocument/2006/relationships/hyperlink" Target="https://pbs.twimg.com/profile_banners/224765197/1551074430" TargetMode="External" /><Relationship Id="rId129" Type="http://schemas.openxmlformats.org/officeDocument/2006/relationships/hyperlink" Target="https://pbs.twimg.com/profile_banners/1055452506413772800/1561621206" TargetMode="External" /><Relationship Id="rId130" Type="http://schemas.openxmlformats.org/officeDocument/2006/relationships/hyperlink" Target="https://pbs.twimg.com/profile_banners/783214/1556918042" TargetMode="External" /><Relationship Id="rId131" Type="http://schemas.openxmlformats.org/officeDocument/2006/relationships/hyperlink" Target="https://pbs.twimg.com/profile_banners/14078600/1354800850" TargetMode="External" /><Relationship Id="rId132" Type="http://schemas.openxmlformats.org/officeDocument/2006/relationships/hyperlink" Target="https://pbs.twimg.com/profile_banners/60623678/1527729971" TargetMode="External" /><Relationship Id="rId133" Type="http://schemas.openxmlformats.org/officeDocument/2006/relationships/hyperlink" Target="https://pbs.twimg.com/profile_banners/609543/1467065367" TargetMode="External" /><Relationship Id="rId134" Type="http://schemas.openxmlformats.org/officeDocument/2006/relationships/hyperlink" Target="https://pbs.twimg.com/profile_banners/2295184580/1397705979" TargetMode="External" /><Relationship Id="rId135" Type="http://schemas.openxmlformats.org/officeDocument/2006/relationships/hyperlink" Target="https://pbs.twimg.com/profile_banners/178900499/1400672231" TargetMode="External" /><Relationship Id="rId136" Type="http://schemas.openxmlformats.org/officeDocument/2006/relationships/hyperlink" Target="https://pbs.twimg.com/profile_banners/776463631261327360/1508828367" TargetMode="External" /><Relationship Id="rId137" Type="http://schemas.openxmlformats.org/officeDocument/2006/relationships/hyperlink" Target="https://pbs.twimg.com/profile_banners/241279251/1434397805" TargetMode="External" /><Relationship Id="rId138" Type="http://schemas.openxmlformats.org/officeDocument/2006/relationships/hyperlink" Target="https://pbs.twimg.com/profile_banners/942783393993056256/1536549915" TargetMode="External" /><Relationship Id="rId139" Type="http://schemas.openxmlformats.org/officeDocument/2006/relationships/hyperlink" Target="https://pbs.twimg.com/profile_banners/1009744749400657920/1545337466" TargetMode="External" /><Relationship Id="rId140" Type="http://schemas.openxmlformats.org/officeDocument/2006/relationships/hyperlink" Target="https://pbs.twimg.com/profile_banners/958587145/1523737518" TargetMode="External" /><Relationship Id="rId141" Type="http://schemas.openxmlformats.org/officeDocument/2006/relationships/hyperlink" Target="https://pbs.twimg.com/profile_banners/837603435168030721/1548862375" TargetMode="External" /><Relationship Id="rId142" Type="http://schemas.openxmlformats.org/officeDocument/2006/relationships/hyperlink" Target="https://pbs.twimg.com/profile_banners/18780373/1563216568" TargetMode="External" /><Relationship Id="rId143" Type="http://schemas.openxmlformats.org/officeDocument/2006/relationships/hyperlink" Target="https://pbs.twimg.com/profile_banners/21697102/1532894592" TargetMode="External" /><Relationship Id="rId144" Type="http://schemas.openxmlformats.org/officeDocument/2006/relationships/hyperlink" Target="https://pbs.twimg.com/profile_banners/28998165/1508448960" TargetMode="External" /><Relationship Id="rId145" Type="http://schemas.openxmlformats.org/officeDocument/2006/relationships/hyperlink" Target="https://pbs.twimg.com/profile_banners/10020562/1390665625" TargetMode="External" /><Relationship Id="rId146" Type="http://schemas.openxmlformats.org/officeDocument/2006/relationships/hyperlink" Target="https://pbs.twimg.com/profile_banners/42936649/1566415857" TargetMode="External" /><Relationship Id="rId147" Type="http://schemas.openxmlformats.org/officeDocument/2006/relationships/hyperlink" Target="https://pbs.twimg.com/profile_banners/15357143/1418234534" TargetMode="External" /><Relationship Id="rId148" Type="http://schemas.openxmlformats.org/officeDocument/2006/relationships/hyperlink" Target="https://pbs.twimg.com/profile_banners/14935864/1367991688" TargetMode="External" /><Relationship Id="rId149" Type="http://schemas.openxmlformats.org/officeDocument/2006/relationships/hyperlink" Target="https://pbs.twimg.com/profile_banners/1067853941403193344/1543593063" TargetMode="External" /><Relationship Id="rId150" Type="http://schemas.openxmlformats.org/officeDocument/2006/relationships/hyperlink" Target="https://pbs.twimg.com/profile_banners/8861182/1402420544" TargetMode="External" /><Relationship Id="rId151" Type="http://schemas.openxmlformats.org/officeDocument/2006/relationships/hyperlink" Target="https://pbs.twimg.com/profile_banners/1053252955523178496/1542800257" TargetMode="External" /><Relationship Id="rId152" Type="http://schemas.openxmlformats.org/officeDocument/2006/relationships/hyperlink" Target="https://pbs.twimg.com/profile_banners/75091923/1558991294" TargetMode="External" /><Relationship Id="rId153" Type="http://schemas.openxmlformats.org/officeDocument/2006/relationships/hyperlink" Target="https://pbs.twimg.com/profile_banners/365223801/1559849983" TargetMode="External" /><Relationship Id="rId154" Type="http://schemas.openxmlformats.org/officeDocument/2006/relationships/hyperlink" Target="https://pbs.twimg.com/profile_banners/2524077089/1399217335" TargetMode="External" /><Relationship Id="rId155" Type="http://schemas.openxmlformats.org/officeDocument/2006/relationships/hyperlink" Target="https://pbs.twimg.com/profile_banners/463949275/1561238585" TargetMode="External" /><Relationship Id="rId156" Type="http://schemas.openxmlformats.org/officeDocument/2006/relationships/hyperlink" Target="https://pbs.twimg.com/profile_banners/374796431/1442012537" TargetMode="External" /><Relationship Id="rId157" Type="http://schemas.openxmlformats.org/officeDocument/2006/relationships/hyperlink" Target="https://pbs.twimg.com/profile_banners/15430935/1500472524" TargetMode="External" /><Relationship Id="rId158" Type="http://schemas.openxmlformats.org/officeDocument/2006/relationships/hyperlink" Target="https://pbs.twimg.com/profile_banners/83380468/1555438451" TargetMode="External" /><Relationship Id="rId159" Type="http://schemas.openxmlformats.org/officeDocument/2006/relationships/hyperlink" Target="https://pbs.twimg.com/profile_banners/1160748828/1532986295" TargetMode="External" /><Relationship Id="rId160" Type="http://schemas.openxmlformats.org/officeDocument/2006/relationships/hyperlink" Target="https://pbs.twimg.com/profile_banners/41368582/1558991429" TargetMode="External" /><Relationship Id="rId161" Type="http://schemas.openxmlformats.org/officeDocument/2006/relationships/hyperlink" Target="https://pbs.twimg.com/profile_banners/17719090/1396908247" TargetMode="External" /><Relationship Id="rId162" Type="http://schemas.openxmlformats.org/officeDocument/2006/relationships/hyperlink" Target="https://pbs.twimg.com/profile_banners/18914917/1426964467" TargetMode="External" /><Relationship Id="rId163" Type="http://schemas.openxmlformats.org/officeDocument/2006/relationships/hyperlink" Target="https://pbs.twimg.com/profile_banners/17538090/1477348722" TargetMode="External" /><Relationship Id="rId164" Type="http://schemas.openxmlformats.org/officeDocument/2006/relationships/hyperlink" Target="https://pbs.twimg.com/profile_banners/5727392/1420458176" TargetMode="External" /><Relationship Id="rId165" Type="http://schemas.openxmlformats.org/officeDocument/2006/relationships/hyperlink" Target="https://pbs.twimg.com/profile_banners/376880830/1461324186" TargetMode="External" /><Relationship Id="rId166" Type="http://schemas.openxmlformats.org/officeDocument/2006/relationships/hyperlink" Target="https://pbs.twimg.com/profile_banners/1968866358/1382450486" TargetMode="External" /><Relationship Id="rId167" Type="http://schemas.openxmlformats.org/officeDocument/2006/relationships/hyperlink" Target="https://pbs.twimg.com/profile_banners/15674417/1398342118" TargetMode="External" /><Relationship Id="rId168" Type="http://schemas.openxmlformats.org/officeDocument/2006/relationships/hyperlink" Target="https://pbs.twimg.com/profile_banners/3102878670/1565701270" TargetMode="External" /><Relationship Id="rId169" Type="http://schemas.openxmlformats.org/officeDocument/2006/relationships/hyperlink" Target="https://pbs.twimg.com/profile_banners/81578707/1358885137" TargetMode="External" /><Relationship Id="rId170" Type="http://schemas.openxmlformats.org/officeDocument/2006/relationships/hyperlink" Target="https://pbs.twimg.com/profile_banners/88017875/1563912561" TargetMode="External" /><Relationship Id="rId171" Type="http://schemas.openxmlformats.org/officeDocument/2006/relationships/hyperlink" Target="https://pbs.twimg.com/profile_banners/14837691/1402013652" TargetMode="External" /><Relationship Id="rId172" Type="http://schemas.openxmlformats.org/officeDocument/2006/relationships/hyperlink" Target="https://pbs.twimg.com/profile_banners/234043631/1556522579" TargetMode="External" /><Relationship Id="rId173" Type="http://schemas.openxmlformats.org/officeDocument/2006/relationships/hyperlink" Target="https://pbs.twimg.com/profile_banners/18770865/1555672097" TargetMode="External" /><Relationship Id="rId174" Type="http://schemas.openxmlformats.org/officeDocument/2006/relationships/hyperlink" Target="https://pbs.twimg.com/profile_banners/728620325710213121/1553705417" TargetMode="External" /><Relationship Id="rId175" Type="http://schemas.openxmlformats.org/officeDocument/2006/relationships/hyperlink" Target="https://pbs.twimg.com/profile_banners/23980841/1526503303" TargetMode="External" /><Relationship Id="rId176" Type="http://schemas.openxmlformats.org/officeDocument/2006/relationships/hyperlink" Target="https://pbs.twimg.com/profile_banners/522482765/1411826317" TargetMode="External" /><Relationship Id="rId177" Type="http://schemas.openxmlformats.org/officeDocument/2006/relationships/hyperlink" Target="https://pbs.twimg.com/profile_banners/262272282/1493371171" TargetMode="External" /><Relationship Id="rId178" Type="http://schemas.openxmlformats.org/officeDocument/2006/relationships/hyperlink" Target="https://pbs.twimg.com/profile_banners/76728759/1540856683" TargetMode="External" /><Relationship Id="rId179" Type="http://schemas.openxmlformats.org/officeDocument/2006/relationships/hyperlink" Target="https://pbs.twimg.com/profile_banners/380749300/1567094810" TargetMode="External" /><Relationship Id="rId180" Type="http://schemas.openxmlformats.org/officeDocument/2006/relationships/hyperlink" Target="https://pbs.twimg.com/profile_banners/66780587/1564419479" TargetMode="External" /><Relationship Id="rId181" Type="http://schemas.openxmlformats.org/officeDocument/2006/relationships/hyperlink" Target="https://pbs.twimg.com/profile_banners/20536157/1560894096" TargetMode="External" /><Relationship Id="rId182" Type="http://schemas.openxmlformats.org/officeDocument/2006/relationships/hyperlink" Target="https://pbs.twimg.com/profile_banners/74286565/1557879071" TargetMode="External" /><Relationship Id="rId183" Type="http://schemas.openxmlformats.org/officeDocument/2006/relationships/hyperlink" Target="https://pbs.twimg.com/profile_banners/12092012/1556214611" TargetMode="External" /><Relationship Id="rId184" Type="http://schemas.openxmlformats.org/officeDocument/2006/relationships/hyperlink" Target="https://pbs.twimg.com/profile_banners/7212562/1551718828" TargetMode="External" /><Relationship Id="rId185" Type="http://schemas.openxmlformats.org/officeDocument/2006/relationships/hyperlink" Target="https://pbs.twimg.com/profile_banners/260907612/1562006181" TargetMode="External" /><Relationship Id="rId186" Type="http://schemas.openxmlformats.org/officeDocument/2006/relationships/hyperlink" Target="https://pbs.twimg.com/profile_banners/61359492/1544913106" TargetMode="External" /><Relationship Id="rId187" Type="http://schemas.openxmlformats.org/officeDocument/2006/relationships/hyperlink" Target="https://pbs.twimg.com/profile_banners/3060444101/1428591637" TargetMode="External" /><Relationship Id="rId188" Type="http://schemas.openxmlformats.org/officeDocument/2006/relationships/hyperlink" Target="https://pbs.twimg.com/profile_banners/210392844/1566335823" TargetMode="External" /><Relationship Id="rId189" Type="http://schemas.openxmlformats.org/officeDocument/2006/relationships/hyperlink" Target="https://pbs.twimg.com/profile_banners/19921435/1398212836" TargetMode="External" /><Relationship Id="rId190" Type="http://schemas.openxmlformats.org/officeDocument/2006/relationships/hyperlink" Target="http://abs.twimg.com/images/themes/theme2/bg.gif"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3/bg.gif" TargetMode="External" /><Relationship Id="rId193" Type="http://schemas.openxmlformats.org/officeDocument/2006/relationships/hyperlink" Target="http://abs.twimg.com/images/themes/theme13/bg.gif" TargetMode="External" /><Relationship Id="rId194" Type="http://schemas.openxmlformats.org/officeDocument/2006/relationships/hyperlink" Target="http://abs.twimg.com/images/themes/theme4/bg.gif"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9/bg.gif"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5/bg.gif" TargetMode="External" /><Relationship Id="rId206" Type="http://schemas.openxmlformats.org/officeDocument/2006/relationships/hyperlink" Target="http://abs.twimg.com/images/themes/theme8/bg.gif" TargetMode="External" /><Relationship Id="rId207" Type="http://schemas.openxmlformats.org/officeDocument/2006/relationships/hyperlink" Target="http://abs.twimg.com/images/themes/theme17/bg.gif"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5/bg.png" TargetMode="External" /><Relationship Id="rId217" Type="http://schemas.openxmlformats.org/officeDocument/2006/relationships/hyperlink" Target="http://abs.twimg.com/images/themes/theme10/bg.gif" TargetMode="External" /><Relationship Id="rId218" Type="http://schemas.openxmlformats.org/officeDocument/2006/relationships/hyperlink" Target="http://abs.twimg.com/images/themes/theme14/bg.gif"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5/bg.gif"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8/bg.gif" TargetMode="External" /><Relationship Id="rId228" Type="http://schemas.openxmlformats.org/officeDocument/2006/relationships/hyperlink" Target="http://abs.twimg.com/images/themes/theme12/bg.gif"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15/bg.png"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2/bg.gif" TargetMode="External" /><Relationship Id="rId242" Type="http://schemas.openxmlformats.org/officeDocument/2006/relationships/hyperlink" Target="http://abs.twimg.com/images/themes/theme2/bg.gif"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4/bg.gif"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5/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8/bg.gif"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2/bg.gif"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9/bg.gif" TargetMode="External" /><Relationship Id="rId265" Type="http://schemas.openxmlformats.org/officeDocument/2006/relationships/hyperlink" Target="http://abs.twimg.com/images/themes/theme2/bg.gif" TargetMode="External" /><Relationship Id="rId266" Type="http://schemas.openxmlformats.org/officeDocument/2006/relationships/hyperlink" Target="http://abs.twimg.com/images/themes/theme15/bg.png" TargetMode="External" /><Relationship Id="rId267" Type="http://schemas.openxmlformats.org/officeDocument/2006/relationships/hyperlink" Target="http://abs.twimg.com/images/themes/theme14/bg.gif"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9/bg.gif"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2/bg.gif"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4/bg.gif" TargetMode="External" /><Relationship Id="rId275" Type="http://schemas.openxmlformats.org/officeDocument/2006/relationships/hyperlink" Target="http://abs.twimg.com/images/themes/theme15/bg.png"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14/bg.gif" TargetMode="External" /><Relationship Id="rId278" Type="http://schemas.openxmlformats.org/officeDocument/2006/relationships/hyperlink" Target="http://abs.twimg.com/images/themes/theme2/bg.gif"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7/bg.gif" TargetMode="External" /><Relationship Id="rId284" Type="http://schemas.openxmlformats.org/officeDocument/2006/relationships/hyperlink" Target="http://abs.twimg.com/images/themes/theme15/bg.png"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4/bg.gif"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8/bg.gif" TargetMode="External" /><Relationship Id="rId295" Type="http://schemas.openxmlformats.org/officeDocument/2006/relationships/hyperlink" Target="http://abs.twimg.com/images/themes/theme5/bg.gif" TargetMode="External" /><Relationship Id="rId296" Type="http://schemas.openxmlformats.org/officeDocument/2006/relationships/hyperlink" Target="http://abs.twimg.com/images/themes/theme1/bg.png" TargetMode="External" /><Relationship Id="rId297" Type="http://schemas.openxmlformats.org/officeDocument/2006/relationships/hyperlink" Target="http://pbs.twimg.com/profile_images/1148095306556477440/y-x2I_aQ_normal.jpg" TargetMode="External" /><Relationship Id="rId298" Type="http://schemas.openxmlformats.org/officeDocument/2006/relationships/hyperlink" Target="http://pbs.twimg.com/profile_images/702975599699226624/8d4SZ6lB_normal.jpg" TargetMode="External" /><Relationship Id="rId299" Type="http://schemas.openxmlformats.org/officeDocument/2006/relationships/hyperlink" Target="http://pbs.twimg.com/profile_images/1034466829299671040/WUoFxQIj_normal.jpg" TargetMode="External" /><Relationship Id="rId300" Type="http://schemas.openxmlformats.org/officeDocument/2006/relationships/hyperlink" Target="http://pbs.twimg.com/profile_images/841609379178766336/379qec7E_normal.jpg" TargetMode="External" /><Relationship Id="rId301" Type="http://schemas.openxmlformats.org/officeDocument/2006/relationships/hyperlink" Target="http://pbs.twimg.com/profile_images/1126473991479275520/VSqfJ8m-_normal.png" TargetMode="External" /><Relationship Id="rId302" Type="http://schemas.openxmlformats.org/officeDocument/2006/relationships/hyperlink" Target="http://pbs.twimg.com/profile_images/756037643914375168/rEM8Q2M5_normal.jpg" TargetMode="External" /><Relationship Id="rId303" Type="http://schemas.openxmlformats.org/officeDocument/2006/relationships/hyperlink" Target="http://pbs.twimg.com/profile_images/928699517398069253/Kl1eYLJX_normal.jpg" TargetMode="External" /><Relationship Id="rId304" Type="http://schemas.openxmlformats.org/officeDocument/2006/relationships/hyperlink" Target="http://pbs.twimg.com/profile_images/1145718847779086342/-HLVAdF8_normal.png" TargetMode="External" /><Relationship Id="rId305" Type="http://schemas.openxmlformats.org/officeDocument/2006/relationships/hyperlink" Target="http://pbs.twimg.com/profile_images/486525441352556544/elenvSuh_normal.png" TargetMode="External" /><Relationship Id="rId306" Type="http://schemas.openxmlformats.org/officeDocument/2006/relationships/hyperlink" Target="http://pbs.twimg.com/profile_images/1067814512252702720/5bEbzz7D_normal.jpg" TargetMode="External" /><Relationship Id="rId307" Type="http://schemas.openxmlformats.org/officeDocument/2006/relationships/hyperlink" Target="http://pbs.twimg.com/profile_images/1056926673634033664/ReXxTWkO_normal.jpg" TargetMode="External" /><Relationship Id="rId308" Type="http://schemas.openxmlformats.org/officeDocument/2006/relationships/hyperlink" Target="http://pbs.twimg.com/profile_images/1145800649440997377/oVjNm_4i_normal.png" TargetMode="External" /><Relationship Id="rId309" Type="http://schemas.openxmlformats.org/officeDocument/2006/relationships/hyperlink" Target="http://pbs.twimg.com/profile_images/1151553354377469952/b9bSaSr5_normal.jpg" TargetMode="External" /><Relationship Id="rId310" Type="http://schemas.openxmlformats.org/officeDocument/2006/relationships/hyperlink" Target="http://pbs.twimg.com/profile_images/1156613448786051072/HKvMY-w8_normal.jpg" TargetMode="External" /><Relationship Id="rId311" Type="http://schemas.openxmlformats.org/officeDocument/2006/relationships/hyperlink" Target="http://pbs.twimg.com/profile_images/522804626593419264/Y4LKiOZh_normal.jpeg" TargetMode="External" /><Relationship Id="rId312" Type="http://schemas.openxmlformats.org/officeDocument/2006/relationships/hyperlink" Target="http://pbs.twimg.com/profile_images/2340336632/q0b8z2vvopflx9u24fqh_normal.gif" TargetMode="External" /><Relationship Id="rId313" Type="http://schemas.openxmlformats.org/officeDocument/2006/relationships/hyperlink" Target="http://pbs.twimg.com/profile_images/760774125522518016/jhzjWv0i_normal.jpg" TargetMode="External" /><Relationship Id="rId314" Type="http://schemas.openxmlformats.org/officeDocument/2006/relationships/hyperlink" Target="http://pbs.twimg.com/profile_images/1160928890363232256/_s-gAeBD_normal.jpg" TargetMode="External" /><Relationship Id="rId315" Type="http://schemas.openxmlformats.org/officeDocument/2006/relationships/hyperlink" Target="http://pbs.twimg.com/profile_images/791054797042507789/yI4G1duP_normal.jpg" TargetMode="External" /><Relationship Id="rId316" Type="http://schemas.openxmlformats.org/officeDocument/2006/relationships/hyperlink" Target="http://pbs.twimg.com/profile_images/718129736564805636/2DfqxdrC_normal.jpg" TargetMode="External" /><Relationship Id="rId317" Type="http://schemas.openxmlformats.org/officeDocument/2006/relationships/hyperlink" Target="http://pbs.twimg.com/profile_images/693069966870867973/q_FLGgFj_normal.jpg" TargetMode="External" /><Relationship Id="rId318" Type="http://schemas.openxmlformats.org/officeDocument/2006/relationships/hyperlink" Target="http://pbs.twimg.com/profile_images/529672906872082432/CVlGnxsL_normal.png" TargetMode="External" /><Relationship Id="rId319" Type="http://schemas.openxmlformats.org/officeDocument/2006/relationships/hyperlink" Target="http://pbs.twimg.com/profile_images/223804199/Picture_5_normal.png" TargetMode="External" /><Relationship Id="rId320" Type="http://schemas.openxmlformats.org/officeDocument/2006/relationships/hyperlink" Target="http://pbs.twimg.com/profile_images/1158748788342874114/b2ShUfM8_normal.jpg" TargetMode="External" /><Relationship Id="rId321" Type="http://schemas.openxmlformats.org/officeDocument/2006/relationships/hyperlink" Target="http://pbs.twimg.com/profile_images/576059567475306496/EhgzqCzb_normal.jpeg" TargetMode="External" /><Relationship Id="rId322" Type="http://schemas.openxmlformats.org/officeDocument/2006/relationships/hyperlink" Target="http://pbs.twimg.com/profile_images/1068350878531366913/w1OUKtvF_normal.jpg" TargetMode="External" /><Relationship Id="rId323" Type="http://schemas.openxmlformats.org/officeDocument/2006/relationships/hyperlink" Target="http://pbs.twimg.com/profile_images/546490197248995329/PcAEL4z5_normal.jpeg" TargetMode="External" /><Relationship Id="rId324" Type="http://schemas.openxmlformats.org/officeDocument/2006/relationships/hyperlink" Target="http://pbs.twimg.com/profile_images/1027773893753200641/_yQO_hEn_normal.jpg" TargetMode="External" /><Relationship Id="rId325" Type="http://schemas.openxmlformats.org/officeDocument/2006/relationships/hyperlink" Target="http://pbs.twimg.com/profile_images/1075059657641586688/QMb5IOSn_normal.jpg" TargetMode="External" /><Relationship Id="rId326" Type="http://schemas.openxmlformats.org/officeDocument/2006/relationships/hyperlink" Target="http://pbs.twimg.com/profile_images/1046576251949862912/axeUR8EK_normal.jpg" TargetMode="External" /><Relationship Id="rId327" Type="http://schemas.openxmlformats.org/officeDocument/2006/relationships/hyperlink" Target="http://pbs.twimg.com/profile_images/971415515754266624/zCX0q9d5_normal.jpg" TargetMode="External" /><Relationship Id="rId328" Type="http://schemas.openxmlformats.org/officeDocument/2006/relationships/hyperlink" Target="http://pbs.twimg.com/profile_images/988262236299788288/8RSTZPjZ_normal.jpg" TargetMode="External" /><Relationship Id="rId329" Type="http://schemas.openxmlformats.org/officeDocument/2006/relationships/hyperlink" Target="http://pbs.twimg.com/profile_images/682574288231247873/hBajHFML_normal.png" TargetMode="External" /><Relationship Id="rId330" Type="http://schemas.openxmlformats.org/officeDocument/2006/relationships/hyperlink" Target="http://pbs.twimg.com/profile_images/1146130579831660545/M-jRXvzB_normal.png" TargetMode="External" /><Relationship Id="rId331" Type="http://schemas.openxmlformats.org/officeDocument/2006/relationships/hyperlink" Target="http://pbs.twimg.com/profile_images/892196500108845057/HGpu435W_normal.jpg" TargetMode="External" /><Relationship Id="rId332" Type="http://schemas.openxmlformats.org/officeDocument/2006/relationships/hyperlink" Target="http://pbs.twimg.com/profile_images/1064235369665835008/Ey7qsA0I_normal.jpg" TargetMode="External" /><Relationship Id="rId333" Type="http://schemas.openxmlformats.org/officeDocument/2006/relationships/hyperlink" Target="http://pbs.twimg.com/profile_images/1150111730673958913/kowX-Jus_normal.jpg" TargetMode="External" /><Relationship Id="rId334" Type="http://schemas.openxmlformats.org/officeDocument/2006/relationships/hyperlink" Target="http://pbs.twimg.com/profile_images/1026408862952443904/8QffmH_x_normal.jpg" TargetMode="External" /><Relationship Id="rId335" Type="http://schemas.openxmlformats.org/officeDocument/2006/relationships/hyperlink" Target="http://pbs.twimg.com/profile_images/1099910507660636160/8ycS7XqG_normal.png" TargetMode="External" /><Relationship Id="rId336" Type="http://schemas.openxmlformats.org/officeDocument/2006/relationships/hyperlink" Target="http://pbs.twimg.com/profile_images/1144147945786433537/7f1s_Vf6_normal.png" TargetMode="External" /><Relationship Id="rId337" Type="http://schemas.openxmlformats.org/officeDocument/2006/relationships/hyperlink" Target="http://pbs.twimg.com/profile_images/3176620102/8ae237e1540b4933130b6ec546c295a7_normal.jpeg" TargetMode="External" /><Relationship Id="rId338" Type="http://schemas.openxmlformats.org/officeDocument/2006/relationships/hyperlink" Target="http://pbs.twimg.com/profile_images/1111729635610382336/_65QFl7B_normal.png" TargetMode="External" /><Relationship Id="rId339" Type="http://schemas.openxmlformats.org/officeDocument/2006/relationships/hyperlink" Target="http://pbs.twimg.com/profile_images/950598459614289920/igcvqsIN_normal.jpg" TargetMode="External" /><Relationship Id="rId340" Type="http://schemas.openxmlformats.org/officeDocument/2006/relationships/hyperlink" Target="http://pbs.twimg.com/profile_images/935541037178740742/ndrZY07B_normal.jpg" TargetMode="External" /><Relationship Id="rId341" Type="http://schemas.openxmlformats.org/officeDocument/2006/relationships/hyperlink" Target="http://pbs.twimg.com/profile_images/753787443397230592/RINVxk4o_normal.jpg" TargetMode="External" /><Relationship Id="rId342" Type="http://schemas.openxmlformats.org/officeDocument/2006/relationships/hyperlink" Target="http://pbs.twimg.com/profile_images/456637305906683906/W58eR5Vz_normal.png" TargetMode="External" /><Relationship Id="rId343" Type="http://schemas.openxmlformats.org/officeDocument/2006/relationships/hyperlink" Target="http://pbs.twimg.com/profile_images/753877268540391424/x-Zh6kpw_normal.jpg" TargetMode="External" /><Relationship Id="rId344" Type="http://schemas.openxmlformats.org/officeDocument/2006/relationships/hyperlink" Target="http://pbs.twimg.com/profile_images/477316196082012160/fAZw1ORD_normal.jpeg" TargetMode="External" /><Relationship Id="rId345" Type="http://schemas.openxmlformats.org/officeDocument/2006/relationships/hyperlink" Target="http://pbs.twimg.com/profile_images/1014583102679597056/pJ9iDHcp_normal.jpg" TargetMode="External" /><Relationship Id="rId346" Type="http://schemas.openxmlformats.org/officeDocument/2006/relationships/hyperlink" Target="http://pbs.twimg.com/profile_images/776464213216821249/wvzx75r5_normal.jpg" TargetMode="External" /><Relationship Id="rId347" Type="http://schemas.openxmlformats.org/officeDocument/2006/relationships/hyperlink" Target="http://pbs.twimg.com/profile_images/780451899040342020/t5Fwh2GQ_normal.jpg" TargetMode="External" /><Relationship Id="rId348" Type="http://schemas.openxmlformats.org/officeDocument/2006/relationships/hyperlink" Target="http://pbs.twimg.com/profile_images/378800000635764436/4d6e050bd668913fd01c2c9a5e0d3a11_normal.jpeg" TargetMode="External" /><Relationship Id="rId349" Type="http://schemas.openxmlformats.org/officeDocument/2006/relationships/hyperlink" Target="http://pbs.twimg.com/profile_images/1038991957840646146/-IimS6Ds_normal.jpg" TargetMode="External" /><Relationship Id="rId350" Type="http://schemas.openxmlformats.org/officeDocument/2006/relationships/hyperlink" Target="http://pbs.twimg.com/profile_images/1075849698869694465/VXK4ko1x_normal.jpg" TargetMode="External" /><Relationship Id="rId351" Type="http://schemas.openxmlformats.org/officeDocument/2006/relationships/hyperlink" Target="http://pbs.twimg.com/profile_images/798472848704700416/eIZ_BDwn_normal.jpg" TargetMode="External" /><Relationship Id="rId352" Type="http://schemas.openxmlformats.org/officeDocument/2006/relationships/hyperlink" Target="http://pbs.twimg.com/profile_images/956501673467371520/CRxu0xF0_normal.jpg" TargetMode="External" /><Relationship Id="rId353" Type="http://schemas.openxmlformats.org/officeDocument/2006/relationships/hyperlink" Target="http://pbs.twimg.com/profile_images/70253017/OHUGLogo-with-copyright_normal.jpg" TargetMode="External" /><Relationship Id="rId354" Type="http://schemas.openxmlformats.org/officeDocument/2006/relationships/hyperlink" Target="http://pbs.twimg.com/profile_images/1019548967384821760/Plx0d0Q-_normal.jpg" TargetMode="External" /><Relationship Id="rId355" Type="http://schemas.openxmlformats.org/officeDocument/2006/relationships/hyperlink" Target="http://pbs.twimg.com/profile_images/1052945282713964544/dFBZIP4Z_normal.jpg" TargetMode="External" /><Relationship Id="rId356" Type="http://schemas.openxmlformats.org/officeDocument/2006/relationships/hyperlink" Target="http://pbs.twimg.com/profile_images/1037200576742912001/-jzj8XbY_normal.jpg" TargetMode="External" /><Relationship Id="rId357" Type="http://schemas.openxmlformats.org/officeDocument/2006/relationships/hyperlink" Target="http://pbs.twimg.com/profile_images/856866199849885698/kcLnUx6s_normal.jpg" TargetMode="External" /><Relationship Id="rId358" Type="http://schemas.openxmlformats.org/officeDocument/2006/relationships/hyperlink" Target="http://pbs.twimg.com/profile_images/956194764021313536/8XoASP2p_normal.jpg" TargetMode="External" /><Relationship Id="rId359" Type="http://schemas.openxmlformats.org/officeDocument/2006/relationships/hyperlink" Target="http://pbs.twimg.com/profile_images/1160255478/jongoesoff_normal.jpg" TargetMode="External" /><Relationship Id="rId360" Type="http://schemas.openxmlformats.org/officeDocument/2006/relationships/hyperlink" Target="http://pbs.twimg.com/profile_images/1127794283573129216/AoQM3uCC_normal.png" TargetMode="External" /><Relationship Id="rId361" Type="http://schemas.openxmlformats.org/officeDocument/2006/relationships/hyperlink" Target="http://pbs.twimg.com/profile_images/1067867335900319744/WD94gP07_normal.jpg" TargetMode="External" /><Relationship Id="rId362" Type="http://schemas.openxmlformats.org/officeDocument/2006/relationships/hyperlink" Target="http://pbs.twimg.com/profile_images/877557734966734850/csHhCNMB_normal.jpg" TargetMode="External" /><Relationship Id="rId363" Type="http://schemas.openxmlformats.org/officeDocument/2006/relationships/hyperlink" Target="http://pbs.twimg.com/profile_images/3299240669/976868708d0a27457a5ec0caa49f0627_normal.jpeg" TargetMode="External" /><Relationship Id="rId364" Type="http://schemas.openxmlformats.org/officeDocument/2006/relationships/hyperlink" Target="http://pbs.twimg.com/profile_images/1053253440267157504/vQJcRRvv_normal.jpg" TargetMode="External" /><Relationship Id="rId365" Type="http://schemas.openxmlformats.org/officeDocument/2006/relationships/hyperlink" Target="http://pbs.twimg.com/profile_images/1085289997308215296/LfQTQiab_normal.jpg" TargetMode="External" /><Relationship Id="rId366" Type="http://schemas.openxmlformats.org/officeDocument/2006/relationships/hyperlink" Target="http://pbs.twimg.com/profile_images/597081624686292992/Sj29wxt0_normal.jpg" TargetMode="External" /><Relationship Id="rId367" Type="http://schemas.openxmlformats.org/officeDocument/2006/relationships/hyperlink" Target="http://pbs.twimg.com/profile_images/1757100682/erick-400x400_normal.jpg" TargetMode="External" /><Relationship Id="rId368" Type="http://schemas.openxmlformats.org/officeDocument/2006/relationships/hyperlink" Target="http://pbs.twimg.com/profile_images/2755465967/84af95b26ac55f427f6afa95b60dfeb5_normal.jpeg" TargetMode="External" /><Relationship Id="rId369" Type="http://schemas.openxmlformats.org/officeDocument/2006/relationships/hyperlink" Target="http://pbs.twimg.com/profile_images/462977067852627969/DqUKL5ru_normal.png" TargetMode="External" /><Relationship Id="rId370" Type="http://schemas.openxmlformats.org/officeDocument/2006/relationships/hyperlink" Target="http://pbs.twimg.com/profile_images/1161386048875839489/bEIYBY9U_normal.jpg" TargetMode="External" /><Relationship Id="rId371" Type="http://schemas.openxmlformats.org/officeDocument/2006/relationships/hyperlink" Target="http://pbs.twimg.com/profile_images/1128127274656702464/Zznt3v-J_normal.jpg" TargetMode="External" /><Relationship Id="rId372" Type="http://schemas.openxmlformats.org/officeDocument/2006/relationships/hyperlink" Target="http://pbs.twimg.com/profile_images/629694196241182720/foh9c0CF_normal.png" TargetMode="External" /><Relationship Id="rId373" Type="http://schemas.openxmlformats.org/officeDocument/2006/relationships/hyperlink" Target="http://pbs.twimg.com/profile_images/1126891448765259777/xblFNFqe_normal.png" TargetMode="External" /><Relationship Id="rId374" Type="http://schemas.openxmlformats.org/officeDocument/2006/relationships/hyperlink" Target="http://pbs.twimg.com/profile_images/3694658898/bb6b3db6db5ded2955c0167f14317bda_normal.jpeg" TargetMode="External" /><Relationship Id="rId375" Type="http://schemas.openxmlformats.org/officeDocument/2006/relationships/hyperlink" Target="http://pbs.twimg.com/profile_images/878017012601061376/phosK2jZ_normal.jpg" TargetMode="External" /><Relationship Id="rId376" Type="http://schemas.openxmlformats.org/officeDocument/2006/relationships/hyperlink" Target="http://pbs.twimg.com/profile_images/611191508989972480/LjEFVjqL_normal.jpg" TargetMode="External" /><Relationship Id="rId377" Type="http://schemas.openxmlformats.org/officeDocument/2006/relationships/hyperlink" Target="http://pbs.twimg.com/profile_images/1156935844357447680/5TRmtvcm_normal.jpg" TargetMode="External" /><Relationship Id="rId378" Type="http://schemas.openxmlformats.org/officeDocument/2006/relationships/hyperlink" Target="http://pbs.twimg.com/profile_images/1151875113513607170/vs744Tne_normal.jpg" TargetMode="External" /><Relationship Id="rId379" Type="http://schemas.openxmlformats.org/officeDocument/2006/relationships/hyperlink" Target="http://pbs.twimg.com/profile_images/1133289292/fs2006c_normal.jpg" TargetMode="External" /><Relationship Id="rId380" Type="http://schemas.openxmlformats.org/officeDocument/2006/relationships/hyperlink" Target="http://pbs.twimg.com/profile_images/3092008917/f9984db8288f93abb22ff37551990e00_normal.jpeg" TargetMode="External" /><Relationship Id="rId381" Type="http://schemas.openxmlformats.org/officeDocument/2006/relationships/hyperlink" Target="http://pbs.twimg.com/profile_images/1437527220/datamation-300x300_normal.png" TargetMode="External" /><Relationship Id="rId382" Type="http://schemas.openxmlformats.org/officeDocument/2006/relationships/hyperlink" Target="http://pbs.twimg.com/profile_images/70515641/minicropped_normal.png" TargetMode="External" /><Relationship Id="rId383" Type="http://schemas.openxmlformats.org/officeDocument/2006/relationships/hyperlink" Target="http://pbs.twimg.com/profile_images/998223856207773696/1OtC74rw_normal.jpg" TargetMode="External" /><Relationship Id="rId384" Type="http://schemas.openxmlformats.org/officeDocument/2006/relationships/hyperlink" Target="http://pbs.twimg.com/profile_images/571763448255651840/RFecjwMF_normal.jpeg" TargetMode="External" /><Relationship Id="rId385" Type="http://schemas.openxmlformats.org/officeDocument/2006/relationships/hyperlink" Target="http://pbs.twimg.com/profile_images/378800000632823356/0741de6e4850ee2f39ec15f12ef64177_normal.jpeg" TargetMode="External" /><Relationship Id="rId386" Type="http://schemas.openxmlformats.org/officeDocument/2006/relationships/hyperlink" Target="http://pbs.twimg.com/profile_images/888034111981584385/3-kDnN8f_normal.jpg" TargetMode="External" /><Relationship Id="rId387" Type="http://schemas.openxmlformats.org/officeDocument/2006/relationships/hyperlink" Target="http://abs.twimg.com/sticky/default_profile_images/default_profile_normal.png" TargetMode="External" /><Relationship Id="rId388" Type="http://schemas.openxmlformats.org/officeDocument/2006/relationships/hyperlink" Target="http://pbs.twimg.com/profile_images/1065585892008620032/yKyF9tkL_normal.jpg" TargetMode="External" /><Relationship Id="rId389" Type="http://schemas.openxmlformats.org/officeDocument/2006/relationships/hyperlink" Target="http://pbs.twimg.com/profile_images/2873771106/eb3741d817a32815b499a484fdecbb8c_normal.jpeg" TargetMode="External" /><Relationship Id="rId390" Type="http://schemas.openxmlformats.org/officeDocument/2006/relationships/hyperlink" Target="http://pbs.twimg.com/profile_images/890304410533986304/Adv0PWjl_normal.jpg" TargetMode="External" /><Relationship Id="rId391" Type="http://schemas.openxmlformats.org/officeDocument/2006/relationships/hyperlink" Target="http://pbs.twimg.com/profile_images/3472917163/be1a809dc71b702366f101118d934aa5_normal.png" TargetMode="External" /><Relationship Id="rId392" Type="http://schemas.openxmlformats.org/officeDocument/2006/relationships/hyperlink" Target="http://pbs.twimg.com/profile_images/474705384569974784/0hOiSm7P_normal.png" TargetMode="External" /><Relationship Id="rId393" Type="http://schemas.openxmlformats.org/officeDocument/2006/relationships/hyperlink" Target="http://pbs.twimg.com/profile_images/1078188873245589504/gZe5T1XK_normal.jpg" TargetMode="External" /><Relationship Id="rId394" Type="http://schemas.openxmlformats.org/officeDocument/2006/relationships/hyperlink" Target="http://pbs.twimg.com/profile_images/911320052560838656/_P6x0FVc_normal.jpg" TargetMode="External" /><Relationship Id="rId395" Type="http://schemas.openxmlformats.org/officeDocument/2006/relationships/hyperlink" Target="http://pbs.twimg.com/profile_images/728622687174709248/sThucmwt_normal.jpg" TargetMode="External" /><Relationship Id="rId396" Type="http://schemas.openxmlformats.org/officeDocument/2006/relationships/hyperlink" Target="http://pbs.twimg.com/profile_images/540164961964548096/ZNDcxQ3Y_normal.jpeg" TargetMode="External" /><Relationship Id="rId397" Type="http://schemas.openxmlformats.org/officeDocument/2006/relationships/hyperlink" Target="http://pbs.twimg.com/profile_images/378800000260662704/e7cc978e11d48255ead6491b1af14d2a_normal.jpeg" TargetMode="External" /><Relationship Id="rId398" Type="http://schemas.openxmlformats.org/officeDocument/2006/relationships/hyperlink" Target="http://pbs.twimg.com/profile_images/436068819870552064/VxocbcvV_normal.png" TargetMode="External" /><Relationship Id="rId399" Type="http://schemas.openxmlformats.org/officeDocument/2006/relationships/hyperlink" Target="http://pbs.twimg.com/profile_images/1116860652117565440/z2CGCzGM_normal.png" TargetMode="External" /><Relationship Id="rId400" Type="http://schemas.openxmlformats.org/officeDocument/2006/relationships/hyperlink" Target="http://pbs.twimg.com/profile_images/1110319067280269312/iEqpsbUA_normal.png" TargetMode="External" /><Relationship Id="rId401" Type="http://schemas.openxmlformats.org/officeDocument/2006/relationships/hyperlink" Target="http://pbs.twimg.com/profile_images/1150888239475122176/b2lWK7c0_normal.png" TargetMode="External" /><Relationship Id="rId402" Type="http://schemas.openxmlformats.org/officeDocument/2006/relationships/hyperlink" Target="http://pbs.twimg.com/profile_images/1057899591708753921/PSpUS-Hp_normal.jpg" TargetMode="External" /><Relationship Id="rId403" Type="http://schemas.openxmlformats.org/officeDocument/2006/relationships/hyperlink" Target="http://pbs.twimg.com/profile_images/1103786517686771712/UvG4ZtYW_normal.png" TargetMode="External" /><Relationship Id="rId404" Type="http://schemas.openxmlformats.org/officeDocument/2006/relationships/hyperlink" Target="http://pbs.twimg.com/profile_images/929066586463338496/xxr1e-Lu_normal.jpg" TargetMode="External" /><Relationship Id="rId405" Type="http://schemas.openxmlformats.org/officeDocument/2006/relationships/hyperlink" Target="http://pbs.twimg.com/profile_images/1008735259578339328/ffLBiSjO_normal.jpg" TargetMode="External" /><Relationship Id="rId406" Type="http://schemas.openxmlformats.org/officeDocument/2006/relationships/hyperlink" Target="http://pbs.twimg.com/profile_images/1145763022851452929/MFewHs_2_normal.png" TargetMode="External" /><Relationship Id="rId407" Type="http://schemas.openxmlformats.org/officeDocument/2006/relationships/hyperlink" Target="http://pbs.twimg.com/profile_images/1129159790717034499/RrFhvtR-_normal.png" TargetMode="External" /><Relationship Id="rId408" Type="http://schemas.openxmlformats.org/officeDocument/2006/relationships/hyperlink" Target="http://pbs.twimg.com/profile_images/593803027737387008/RLmHoyff_normal.png" TargetMode="External" /><Relationship Id="rId409" Type="http://schemas.openxmlformats.org/officeDocument/2006/relationships/hyperlink" Target="http://pbs.twimg.com/profile_images/1093276658398887936/rnuQHD-u_normal.jpg" TargetMode="External" /><Relationship Id="rId410" Type="http://schemas.openxmlformats.org/officeDocument/2006/relationships/hyperlink" Target="http://pbs.twimg.com/profile_images/793108987214528512/cH_l4wpb_normal.jpg" TargetMode="External" /><Relationship Id="rId411" Type="http://schemas.openxmlformats.org/officeDocument/2006/relationships/hyperlink" Target="http://pbs.twimg.com/profile_images/684317088664686592/bvcoO2f0_normal.jpg" TargetMode="External" /><Relationship Id="rId412" Type="http://schemas.openxmlformats.org/officeDocument/2006/relationships/hyperlink" Target="https://twitter.com/csa_dvillamizar" TargetMode="External" /><Relationship Id="rId413" Type="http://schemas.openxmlformats.org/officeDocument/2006/relationships/hyperlink" Target="https://twitter.com/appsresearch" TargetMode="External" /><Relationship Id="rId414" Type="http://schemas.openxmlformats.org/officeDocument/2006/relationships/hyperlink" Target="https://twitter.com/aucernasocial" TargetMode="External" /><Relationship Id="rId415" Type="http://schemas.openxmlformats.org/officeDocument/2006/relationships/hyperlink" Target="https://twitter.com/abboilandgas" TargetMode="External" /><Relationship Id="rId416" Type="http://schemas.openxmlformats.org/officeDocument/2006/relationships/hyperlink" Target="https://twitter.com/hexagonab" TargetMode="External" /><Relationship Id="rId417" Type="http://schemas.openxmlformats.org/officeDocument/2006/relationships/hyperlink" Target="https://twitter.com/dassault3ds" TargetMode="External" /><Relationship Id="rId418" Type="http://schemas.openxmlformats.org/officeDocument/2006/relationships/hyperlink" Target="https://twitter.com/ibmindustries" TargetMode="External" /><Relationship Id="rId419" Type="http://schemas.openxmlformats.org/officeDocument/2006/relationships/hyperlink" Target="https://twitter.com/ibm" TargetMode="External" /><Relationship Id="rId420" Type="http://schemas.openxmlformats.org/officeDocument/2006/relationships/hyperlink" Target="https://twitter.com/aspentech" TargetMode="External" /><Relationship Id="rId421" Type="http://schemas.openxmlformats.org/officeDocument/2006/relationships/hyperlink" Target="https://twitter.com/msftdynamics365" TargetMode="External" /><Relationship Id="rId422" Type="http://schemas.openxmlformats.org/officeDocument/2006/relationships/hyperlink" Target="https://twitter.com/sapforoilandgas" TargetMode="External" /><Relationship Id="rId423" Type="http://schemas.openxmlformats.org/officeDocument/2006/relationships/hyperlink" Target="https://twitter.com/sap" TargetMode="External" /><Relationship Id="rId424" Type="http://schemas.openxmlformats.org/officeDocument/2006/relationships/hyperlink" Target="https://twitter.com/salesforce" TargetMode="External" /><Relationship Id="rId425" Type="http://schemas.openxmlformats.org/officeDocument/2006/relationships/hyperlink" Target="https://twitter.com/oracle" TargetMode="External" /><Relationship Id="rId426" Type="http://schemas.openxmlformats.org/officeDocument/2006/relationships/hyperlink" Target="https://twitter.com/marty_resnick" TargetMode="External" /><Relationship Id="rId427" Type="http://schemas.openxmlformats.org/officeDocument/2006/relationships/hyperlink" Target="https://twitter.com/mcgoverntheory" TargetMode="External" /><Relationship Id="rId428" Type="http://schemas.openxmlformats.org/officeDocument/2006/relationships/hyperlink" Target="https://twitter.com/chidambara09" TargetMode="External" /><Relationship Id="rId429" Type="http://schemas.openxmlformats.org/officeDocument/2006/relationships/hyperlink" Target="https://twitter.com/joesmithsapsf" TargetMode="External" /><Relationship Id="rId430" Type="http://schemas.openxmlformats.org/officeDocument/2006/relationships/hyperlink" Target="https://twitter.com/lukemarson" TargetMode="External" /><Relationship Id="rId431" Type="http://schemas.openxmlformats.org/officeDocument/2006/relationships/hyperlink" Target="https://twitter.com/susie_foran" TargetMode="External" /><Relationship Id="rId432" Type="http://schemas.openxmlformats.org/officeDocument/2006/relationships/hyperlink" Target="https://twitter.com/jerry_foster7" TargetMode="External" /><Relationship Id="rId433" Type="http://schemas.openxmlformats.org/officeDocument/2006/relationships/hyperlink" Target="https://twitter.com/plexsystems" TargetMode="External" /><Relationship Id="rId434" Type="http://schemas.openxmlformats.org/officeDocument/2006/relationships/hyperlink" Target="https://twitter.com/dealarchitect" TargetMode="External" /><Relationship Id="rId435" Type="http://schemas.openxmlformats.org/officeDocument/2006/relationships/hyperlink" Target="https://twitter.com/imstechgroup" TargetMode="External" /><Relationship Id="rId436" Type="http://schemas.openxmlformats.org/officeDocument/2006/relationships/hyperlink" Target="https://twitter.com/rajupotnuru1" TargetMode="External" /><Relationship Id="rId437" Type="http://schemas.openxmlformats.org/officeDocument/2006/relationships/hyperlink" Target="https://twitter.com/kirstenallegriw" TargetMode="External" /><Relationship Id="rId438" Type="http://schemas.openxmlformats.org/officeDocument/2006/relationships/hyperlink" Target="https://twitter.com/chief_connector" TargetMode="External" /><Relationship Id="rId439" Type="http://schemas.openxmlformats.org/officeDocument/2006/relationships/hyperlink" Target="https://twitter.com/ravenintell" TargetMode="External" /><Relationship Id="rId440" Type="http://schemas.openxmlformats.org/officeDocument/2006/relationships/hyperlink" Target="https://twitter.com/adam_mansfield_" TargetMode="External" /><Relationship Id="rId441" Type="http://schemas.openxmlformats.org/officeDocument/2006/relationships/hyperlink" Target="https://twitter.com/rwang0" TargetMode="External" /><Relationship Id="rId442" Type="http://schemas.openxmlformats.org/officeDocument/2006/relationships/hyperlink" Target="https://twitter.com/wsj" TargetMode="External" /><Relationship Id="rId443" Type="http://schemas.openxmlformats.org/officeDocument/2006/relationships/hyperlink" Target="https://twitter.com/benioff" TargetMode="External" /><Relationship Id="rId444" Type="http://schemas.openxmlformats.org/officeDocument/2006/relationships/hyperlink" Target="https://twitter.com/cxotalk" TargetMode="External" /><Relationship Id="rId445" Type="http://schemas.openxmlformats.org/officeDocument/2006/relationships/hyperlink" Target="https://twitter.com/sapanalytics" TargetMode="External" /><Relationship Id="rId446" Type="http://schemas.openxmlformats.org/officeDocument/2006/relationships/hyperlink" Target="https://twitter.com/andeavor" TargetMode="External" /><Relationship Id="rId447" Type="http://schemas.openxmlformats.org/officeDocument/2006/relationships/hyperlink" Target="https://twitter.com/digitaltransf11" TargetMode="External" /><Relationship Id="rId448" Type="http://schemas.openxmlformats.org/officeDocument/2006/relationships/hyperlink" Target="https://twitter.com/belveyy" TargetMode="External" /><Relationship Id="rId449" Type="http://schemas.openxmlformats.org/officeDocument/2006/relationships/hyperlink" Target="https://twitter.com/unit4global" TargetMode="External" /><Relationship Id="rId450" Type="http://schemas.openxmlformats.org/officeDocument/2006/relationships/hyperlink" Target="https://twitter.com/holgermu" TargetMode="External" /><Relationship Id="rId451" Type="http://schemas.openxmlformats.org/officeDocument/2006/relationships/hyperlink" Target="https://twitter.com/erp_today" TargetMode="External" /><Relationship Id="rId452" Type="http://schemas.openxmlformats.org/officeDocument/2006/relationships/hyperlink" Target="https://twitter.com/cmosoares" TargetMode="External" /><Relationship Id="rId453" Type="http://schemas.openxmlformats.org/officeDocument/2006/relationships/hyperlink" Target="https://twitter.com/twitter" TargetMode="External" /><Relationship Id="rId454" Type="http://schemas.openxmlformats.org/officeDocument/2006/relationships/hyperlink" Target="https://twitter.com/pakasi" TargetMode="External" /><Relationship Id="rId455" Type="http://schemas.openxmlformats.org/officeDocument/2006/relationships/hyperlink" Target="https://twitter.com/mdalton323" TargetMode="External" /><Relationship Id="rId456" Type="http://schemas.openxmlformats.org/officeDocument/2006/relationships/hyperlink" Target="https://twitter.com/dahowlett" TargetMode="External" /><Relationship Id="rId457" Type="http://schemas.openxmlformats.org/officeDocument/2006/relationships/hyperlink" Target="https://twitter.com/autodeploy" TargetMode="External" /><Relationship Id="rId458" Type="http://schemas.openxmlformats.org/officeDocument/2006/relationships/hyperlink" Target="https://twitter.com/aancos" TargetMode="External" /><Relationship Id="rId459" Type="http://schemas.openxmlformats.org/officeDocument/2006/relationships/hyperlink" Target="https://twitter.com/sap_jarret" TargetMode="External" /><Relationship Id="rId460" Type="http://schemas.openxmlformats.org/officeDocument/2006/relationships/hyperlink" Target="https://twitter.com/bonnietinder" TargetMode="External" /><Relationship Id="rId461" Type="http://schemas.openxmlformats.org/officeDocument/2006/relationships/hyperlink" Target="https://twitter.com/hrdigitalbe" TargetMode="External" /><Relationship Id="rId462" Type="http://schemas.openxmlformats.org/officeDocument/2006/relationships/hyperlink" Target="https://twitter.com/martinhoyes" TargetMode="External" /><Relationship Id="rId463" Type="http://schemas.openxmlformats.org/officeDocument/2006/relationships/hyperlink" Target="https://twitter.com/staciagarr" TargetMode="External" /><Relationship Id="rId464" Type="http://schemas.openxmlformats.org/officeDocument/2006/relationships/hyperlink" Target="https://twitter.com/redthreadre" TargetMode="External" /><Relationship Id="rId465" Type="http://schemas.openxmlformats.org/officeDocument/2006/relationships/hyperlink" Target="https://twitter.com/myhrfuture" TargetMode="External" /><Relationship Id="rId466" Type="http://schemas.openxmlformats.org/officeDocument/2006/relationships/hyperlink" Target="https://twitter.com/david_green_uk" TargetMode="External" /><Relationship Id="rId467" Type="http://schemas.openxmlformats.org/officeDocument/2006/relationships/hyperlink" Target="https://twitter.com/click_iq" TargetMode="External" /><Relationship Id="rId468" Type="http://schemas.openxmlformats.org/officeDocument/2006/relationships/hyperlink" Target="https://twitter.com/ohugupdates" TargetMode="External" /><Relationship Id="rId469" Type="http://schemas.openxmlformats.org/officeDocument/2006/relationships/hyperlink" Target="https://twitter.com/ihrim" TargetMode="External" /><Relationship Id="rId470" Type="http://schemas.openxmlformats.org/officeDocument/2006/relationships/hyperlink" Target="https://twitter.com/michelerdavies" TargetMode="External" /><Relationship Id="rId471" Type="http://schemas.openxmlformats.org/officeDocument/2006/relationships/hyperlink" Target="https://twitter.com/btinder" TargetMode="External" /><Relationship Id="rId472" Type="http://schemas.openxmlformats.org/officeDocument/2006/relationships/hyperlink" Target="https://twitter.com/terillium" TargetMode="External" /><Relationship Id="rId473" Type="http://schemas.openxmlformats.org/officeDocument/2006/relationships/hyperlink" Target="https://twitter.com/louiscolumbus" TargetMode="External" /><Relationship Id="rId474" Type="http://schemas.openxmlformats.org/officeDocument/2006/relationships/hyperlink" Target="https://twitter.com/jonerp" TargetMode="External" /><Relationship Id="rId475" Type="http://schemas.openxmlformats.org/officeDocument/2006/relationships/hyperlink" Target="https://twitter.com/alokoak2" TargetMode="External" /><Relationship Id="rId476" Type="http://schemas.openxmlformats.org/officeDocument/2006/relationships/hyperlink" Target="https://twitter.com/vaicloud" TargetMode="External" /><Relationship Id="rId477" Type="http://schemas.openxmlformats.org/officeDocument/2006/relationships/hyperlink" Target="https://twitter.com/newsday" TargetMode="External" /><Relationship Id="rId478" Type="http://schemas.openxmlformats.org/officeDocument/2006/relationships/hyperlink" Target="https://twitter.com/jamieherzlich" TargetMode="External" /><Relationship Id="rId479" Type="http://schemas.openxmlformats.org/officeDocument/2006/relationships/hyperlink" Target="https://twitter.com/jbitprob" TargetMode="External" /><Relationship Id="rId480" Type="http://schemas.openxmlformats.org/officeDocument/2006/relationships/hyperlink" Target="https://twitter.com/tectweets" TargetMode="External" /><Relationship Id="rId481" Type="http://schemas.openxmlformats.org/officeDocument/2006/relationships/hyperlink" Target="https://twitter.com/hilaryjg" TargetMode="External" /><Relationship Id="rId482" Type="http://schemas.openxmlformats.org/officeDocument/2006/relationships/hyperlink" Target="https://twitter.com/erickbos" TargetMode="External" /><Relationship Id="rId483" Type="http://schemas.openxmlformats.org/officeDocument/2006/relationships/hyperlink" Target="https://twitter.com/erichsch" TargetMode="External" /><Relationship Id="rId484" Type="http://schemas.openxmlformats.org/officeDocument/2006/relationships/hyperlink" Target="https://twitter.com/torivojobs" TargetMode="External" /><Relationship Id="rId485" Type="http://schemas.openxmlformats.org/officeDocument/2006/relationships/hyperlink" Target="https://twitter.com/konradpitala" TargetMode="External" /><Relationship Id="rId486" Type="http://schemas.openxmlformats.org/officeDocument/2006/relationships/hyperlink" Target="https://twitter.com/imransajidsap" TargetMode="External" /><Relationship Id="rId487" Type="http://schemas.openxmlformats.org/officeDocument/2006/relationships/hyperlink" Target="https://twitter.com/compecon" TargetMode="External" /><Relationship Id="rId488" Type="http://schemas.openxmlformats.org/officeDocument/2006/relationships/hyperlink" Target="https://twitter.com/davewrowe" TargetMode="External" /><Relationship Id="rId489" Type="http://schemas.openxmlformats.org/officeDocument/2006/relationships/hyperlink" Target="https://twitter.com/ccarter1969" TargetMode="External" /><Relationship Id="rId490" Type="http://schemas.openxmlformats.org/officeDocument/2006/relationships/hyperlink" Target="https://twitter.com/riministreet" TargetMode="External" /><Relationship Id="rId491" Type="http://schemas.openxmlformats.org/officeDocument/2006/relationships/hyperlink" Target="https://twitter.com/jimodonnelltt" TargetMode="External" /><Relationship Id="rId492" Type="http://schemas.openxmlformats.org/officeDocument/2006/relationships/hyperlink" Target="https://twitter.com/dee_marketing" TargetMode="External" /><Relationship Id="rId493" Type="http://schemas.openxmlformats.org/officeDocument/2006/relationships/hyperlink" Target="https://twitter.com/jitgohil" TargetMode="External" /><Relationship Id="rId494" Type="http://schemas.openxmlformats.org/officeDocument/2006/relationships/hyperlink" Target="https://twitter.com/fscavo" TargetMode="External" /><Relationship Id="rId495" Type="http://schemas.openxmlformats.org/officeDocument/2006/relationships/hyperlink" Target="https://twitter.com/jamesmaguire" TargetMode="External" /><Relationship Id="rId496" Type="http://schemas.openxmlformats.org/officeDocument/2006/relationships/hyperlink" Target="https://twitter.com/datamation" TargetMode="External" /><Relationship Id="rId497" Type="http://schemas.openxmlformats.org/officeDocument/2006/relationships/hyperlink" Target="https://twitter.com/strativa" TargetMode="External" /><Relationship Id="rId498" Type="http://schemas.openxmlformats.org/officeDocument/2006/relationships/hyperlink" Target="https://twitter.com/sameerpatel" TargetMode="External" /><Relationship Id="rId499" Type="http://schemas.openxmlformats.org/officeDocument/2006/relationships/hyperlink" Target="https://twitter.com/iamaniku" TargetMode="External" /><Relationship Id="rId500" Type="http://schemas.openxmlformats.org/officeDocument/2006/relationships/hyperlink" Target="https://twitter.com/dalytics" TargetMode="External" /><Relationship Id="rId501" Type="http://schemas.openxmlformats.org/officeDocument/2006/relationships/hyperlink" Target="https://twitter.com/charlesrathmann" TargetMode="External" /><Relationship Id="rId502" Type="http://schemas.openxmlformats.org/officeDocument/2006/relationships/hyperlink" Target="https://twitter.com/cmdatascoop" TargetMode="External" /><Relationship Id="rId503" Type="http://schemas.openxmlformats.org/officeDocument/2006/relationships/hyperlink" Target="https://twitter.com/insightssuccess" TargetMode="External" /><Relationship Id="rId504" Type="http://schemas.openxmlformats.org/officeDocument/2006/relationships/hyperlink" Target="https://twitter.com/universitybiz" TargetMode="External" /><Relationship Id="rId505" Type="http://schemas.openxmlformats.org/officeDocument/2006/relationships/hyperlink" Target="https://twitter.com/vaisoftware" TargetMode="External" /><Relationship Id="rId506" Type="http://schemas.openxmlformats.org/officeDocument/2006/relationships/hyperlink" Target="https://twitter.com/scbrain" TargetMode="External" /><Relationship Id="rId507" Type="http://schemas.openxmlformats.org/officeDocument/2006/relationships/hyperlink" Target="https://twitter.com/dcunni" TargetMode="External" /><Relationship Id="rId508" Type="http://schemas.openxmlformats.org/officeDocument/2006/relationships/hyperlink" Target="https://twitter.com/aadityaraghav" TargetMode="External" /><Relationship Id="rId509" Type="http://schemas.openxmlformats.org/officeDocument/2006/relationships/hyperlink" Target="https://twitter.com/bersin" TargetMode="External" /><Relationship Id="rId510" Type="http://schemas.openxmlformats.org/officeDocument/2006/relationships/hyperlink" Target="https://twitter.com/erin_hr" TargetMode="External" /><Relationship Id="rId511" Type="http://schemas.openxmlformats.org/officeDocument/2006/relationships/hyperlink" Target="https://twitter.com/nick_holley" TargetMode="External" /><Relationship Id="rId512" Type="http://schemas.openxmlformats.org/officeDocument/2006/relationships/hyperlink" Target="https://twitter.com/daigosweden" TargetMode="External" /><Relationship Id="rId513" Type="http://schemas.openxmlformats.org/officeDocument/2006/relationships/hyperlink" Target="https://twitter.com/ingentisgmbh" TargetMode="External" /><Relationship Id="rId514" Type="http://schemas.openxmlformats.org/officeDocument/2006/relationships/hyperlink" Target="https://twitter.com/aladamsen" TargetMode="External" /><Relationship Id="rId515" Type="http://schemas.openxmlformats.org/officeDocument/2006/relationships/hyperlink" Target="https://twitter.com/apple" TargetMode="External" /><Relationship Id="rId516" Type="http://schemas.openxmlformats.org/officeDocument/2006/relationships/hyperlink" Target="https://twitter.com/awscloud" TargetMode="External" /><Relationship Id="rId517" Type="http://schemas.openxmlformats.org/officeDocument/2006/relationships/hyperlink" Target="https://twitter.com/google" TargetMode="External" /><Relationship Id="rId518" Type="http://schemas.openxmlformats.org/officeDocument/2006/relationships/hyperlink" Target="https://twitter.com/microsoft" TargetMode="External" /><Relationship Id="rId519" Type="http://schemas.openxmlformats.org/officeDocument/2006/relationships/hyperlink" Target="https://twitter.com/vmware" TargetMode="External" /><Relationship Id="rId520" Type="http://schemas.openxmlformats.org/officeDocument/2006/relationships/hyperlink" Target="https://twitter.com/southwestair" TargetMode="External" /><Relationship Id="rId521" Type="http://schemas.openxmlformats.org/officeDocument/2006/relationships/hyperlink" Target="https://twitter.com/united" TargetMode="External" /><Relationship Id="rId522" Type="http://schemas.openxmlformats.org/officeDocument/2006/relationships/hyperlink" Target="https://twitter.com/joannmoretti" TargetMode="External" /><Relationship Id="rId523" Type="http://schemas.openxmlformats.org/officeDocument/2006/relationships/hyperlink" Target="https://twitter.com/santchiweb" TargetMode="External" /><Relationship Id="rId524" Type="http://schemas.openxmlformats.org/officeDocument/2006/relationships/hyperlink" Target="https://twitter.com/dhesselmans" TargetMode="External" /><Relationship Id="rId525" Type="http://schemas.openxmlformats.org/officeDocument/2006/relationships/hyperlink" Target="https://twitter.com/infullbloomus" TargetMode="External" /><Relationship Id="rId526" Type="http://schemas.openxmlformats.org/officeDocument/2006/relationships/hyperlink" Target="https://twitter.com/datadictum" TargetMode="External" /><Relationship Id="rId527" Type="http://schemas.openxmlformats.org/officeDocument/2006/relationships/comments" Target="../comments2.xml" /><Relationship Id="rId528" Type="http://schemas.openxmlformats.org/officeDocument/2006/relationships/vmlDrawing" Target="../drawings/vmlDrawing2.vml" /><Relationship Id="rId529" Type="http://schemas.openxmlformats.org/officeDocument/2006/relationships/table" Target="../tables/table2.xml" /><Relationship Id="rId530" Type="http://schemas.openxmlformats.org/officeDocument/2006/relationships/drawing" Target="../drawings/drawing1.xml" /><Relationship Id="rId53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twitter.com/SAP_Jarret/status/1166012742391742467" TargetMode="External" /><Relationship Id="rId2" Type="http://schemas.openxmlformats.org/officeDocument/2006/relationships/hyperlink" Target="http://ravenintel.com/review" TargetMode="External" /><Relationship Id="rId3" Type="http://schemas.openxmlformats.org/officeDocument/2006/relationships/hyperlink" Target="https://www.computerworld.com.au/article/665863/logistics-company-sues-oracle-alleging-crash-prone-cumbersome-software/" TargetMode="External" /><Relationship Id="rId4" Type="http://schemas.openxmlformats.org/officeDocument/2006/relationships/hyperlink" Target="https://okt.to/FdBPNn" TargetMode="External" /><Relationship Id="rId5" Type="http://schemas.openxmlformats.org/officeDocument/2006/relationships/hyperlink" Target="https://www.surveymonkey.com/r/CQGYBNZ" TargetMode="External" /><Relationship Id="rId6" Type="http://schemas.openxmlformats.org/officeDocument/2006/relationships/hyperlink" Target="https://www.careers.unit4.com/" TargetMode="External" /><Relationship Id="rId7" Type="http://schemas.openxmlformats.org/officeDocument/2006/relationships/hyperlink" Target="https://searchsap.techtarget.com/feature/SAP-third-party-support-saves-money-but-may-stifle-innovation" TargetMode="External" /><Relationship Id="rId8" Type="http://schemas.openxmlformats.org/officeDocument/2006/relationships/hyperlink" Target="https://www.youtube.com/watch?v=SGCHb9_-V6s" TargetMode="External" /><Relationship Id="rId9" Type="http://schemas.openxmlformats.org/officeDocument/2006/relationships/hyperlink" Target="https://searchsap.techtarget.com/answer/How-does-SAP-SuccessFactors-Onboarding-support-crossboarding" TargetMode="External" /><Relationship Id="rId10" Type="http://schemas.openxmlformats.org/officeDocument/2006/relationships/hyperlink" Target="https://www.constellationr.com/research/how-oracle-graal-supercharged-twitter-s-microservices-platform" TargetMode="External" /><Relationship Id="rId11" Type="http://schemas.openxmlformats.org/officeDocument/2006/relationships/hyperlink" Target="http://ravenintel.com/review" TargetMode="External" /><Relationship Id="rId12" Type="http://schemas.openxmlformats.org/officeDocument/2006/relationships/hyperlink" Target="https://www.surveymonkey.com/r/CQGYBNZ" TargetMode="External" /><Relationship Id="rId13" Type="http://schemas.openxmlformats.org/officeDocument/2006/relationships/hyperlink" Target="https://twitter.com/SAP_Jarret/status/1166012742391742467" TargetMode="External" /><Relationship Id="rId14" Type="http://schemas.openxmlformats.org/officeDocument/2006/relationships/hyperlink" Target="https://redthreadresearch.com/2019/07/22/di-tech-infographic/" TargetMode="External" /><Relationship Id="rId15" Type="http://schemas.openxmlformats.org/officeDocument/2006/relationships/hyperlink" Target="https://twitter.com/david_green_uk/status/1145221698905657344" TargetMode="External" /><Relationship Id="rId16" Type="http://schemas.openxmlformats.org/officeDocument/2006/relationships/hyperlink" Target="https://twitter.com/StaciaGarr/status/1163478397114175488" TargetMode="External" /><Relationship Id="rId17" Type="http://schemas.openxmlformats.org/officeDocument/2006/relationships/hyperlink" Target="https://twitter.com/redthreadre/status/1148626289840009223" TargetMode="External" /><Relationship Id="rId18" Type="http://schemas.openxmlformats.org/officeDocument/2006/relationships/hyperlink" Target="https://twitter.com/redthreadre/status/1158421853326708737" TargetMode="External" /><Relationship Id="rId19" Type="http://schemas.openxmlformats.org/officeDocument/2006/relationships/hyperlink" Target="https://twitter.com/redthreadre/status/1163479450559897602" TargetMode="External" /><Relationship Id="rId20" Type="http://schemas.openxmlformats.org/officeDocument/2006/relationships/hyperlink" Target="https://www.linkedin.com/pulse/how-automation-ai-analytics-changing-recruiting-david-green/" TargetMode="External" /><Relationship Id="rId21" Type="http://schemas.openxmlformats.org/officeDocument/2006/relationships/hyperlink" Target="https://www.youtube.com/watch?v=SGCHb9_-V6s" TargetMode="External" /><Relationship Id="rId22" Type="http://schemas.openxmlformats.org/officeDocument/2006/relationships/hyperlink" Target="https://dealarchitect.typepad.com/deal_architect/2019/08/plex-ml-project-something-every-software-vendorsystems-integrator-could-emulate.html" TargetMode="External" /><Relationship Id="rId23" Type="http://schemas.openxmlformats.org/officeDocument/2006/relationships/hyperlink" Target="https://searchsap.techtarget.com/feature/SAP-third-party-support-saves-money-but-may-stifle-innovation" TargetMode="External" /><Relationship Id="rId24" Type="http://schemas.openxmlformats.org/officeDocument/2006/relationships/hyperlink" Target="https://searchsap.techtarget.com/answer/How-does-SAP-SuccessFactors-Onboarding-support-crossboarding" TargetMode="External" /><Relationship Id="rId25" Type="http://schemas.openxmlformats.org/officeDocument/2006/relationships/hyperlink" Target="https://www.linkedin.com/pulse/successconnect-2019-my-hr-experience-imran-sajid" TargetMode="External" /><Relationship Id="rId26" Type="http://schemas.openxmlformats.org/officeDocument/2006/relationships/hyperlink" Target="https://okt.to/FdBPNn" TargetMode="External" /><Relationship Id="rId27" Type="http://schemas.openxmlformats.org/officeDocument/2006/relationships/hyperlink" Target="https://www.constellationr.com/research/how-oracle-graal-supercharged-twitter-s-microservices-platform" TargetMode="External" /><Relationship Id="rId28" Type="http://schemas.openxmlformats.org/officeDocument/2006/relationships/hyperlink" Target="https://okt.to/eP80q6" TargetMode="External" /><Relationship Id="rId29" Type="http://schemas.openxmlformats.org/officeDocument/2006/relationships/hyperlink" Target="https://okt.to/NQsz8F" TargetMode="External" /><Relationship Id="rId30" Type="http://schemas.openxmlformats.org/officeDocument/2006/relationships/hyperlink" Target="https://okt.to/HgziKP" TargetMode="External" /><Relationship Id="rId31" Type="http://schemas.openxmlformats.org/officeDocument/2006/relationships/hyperlink" Target="https://okt.to/gB4jKs" TargetMode="External" /><Relationship Id="rId32" Type="http://schemas.openxmlformats.org/officeDocument/2006/relationships/hyperlink" Target="https://okt.to/xi7pRr" TargetMode="External" /><Relationship Id="rId33" Type="http://schemas.openxmlformats.org/officeDocument/2006/relationships/hyperlink" Target="https://okt.to/7I5NBG" TargetMode="External" /><Relationship Id="rId34" Type="http://schemas.openxmlformats.org/officeDocument/2006/relationships/hyperlink" Target="https://okt.to/yWO152" TargetMode="External" /><Relationship Id="rId35" Type="http://schemas.openxmlformats.org/officeDocument/2006/relationships/hyperlink" Target="https://okt.to/nTwUQS" TargetMode="External" /><Relationship Id="rId36" Type="http://schemas.openxmlformats.org/officeDocument/2006/relationships/hyperlink" Target="https://www.linkedin.com/slink?code=gmE6Y_4" TargetMode="External" /><Relationship Id="rId37" Type="http://schemas.openxmlformats.org/officeDocument/2006/relationships/hyperlink" Target="https://www.wsj.com/articles/salesforce-increases-full-year-revenue-forecast-11566507317?shareToken=st75cce9d6b69e40e99bffa88395f31098" TargetMode="External" /><Relationship Id="rId38" Type="http://schemas.openxmlformats.org/officeDocument/2006/relationships/hyperlink" Target="https://www.computerworld.com.au/article/665863/logistics-company-sues-oracle-alleging-crash-prone-cumbersome-software/" TargetMode="External" /><Relationship Id="rId39" Type="http://schemas.openxmlformats.org/officeDocument/2006/relationships/hyperlink" Target="https://twitter.com/SAP_Jarret/status/1166012742391742467" TargetMode="External" /><Relationship Id="rId40" Type="http://schemas.openxmlformats.org/officeDocument/2006/relationships/hyperlink" Target="https://searchsap.techtarget.com/answer/How-does-SAP-SuccessFactors-Onboarding-support-crossboarding" TargetMode="External" /><Relationship Id="rId41" Type="http://schemas.openxmlformats.org/officeDocument/2006/relationships/hyperlink" Target="https://searchstorage.techtarget.com/news/252468919/Latest-Oracle-layoffs-gut-flash-storage-division" TargetMode="External" /><Relationship Id="rId42" Type="http://schemas.openxmlformats.org/officeDocument/2006/relationships/hyperlink" Target="https://thriveglobal.com/stories/sap-kirsten-allegri-williams-beating-cancer-returning-work/" TargetMode="External" /><Relationship Id="rId43" Type="http://schemas.openxmlformats.org/officeDocument/2006/relationships/hyperlink" Target="https://diginomica.com/salesforces-shift-international-global-supports-strong-second-quarter" TargetMode="External" /><Relationship Id="rId44" Type="http://schemas.openxmlformats.org/officeDocument/2006/relationships/hyperlink" Target="https://www.computerweekly.com/news/252469319/Oracle-to-launch-fresh-court-appeal-against-US-Department-of-Defenses-10bn-JEDI-cloud-contract" TargetMode="External" /><Relationship Id="rId45" Type="http://schemas.openxmlformats.org/officeDocument/2006/relationships/hyperlink" Target="https://www.enterprisetimes.co.uk/2019/08/27/infor-wins-major-eam-contract-in-new-zealand-from-under-sap-bumper/" TargetMode="External" /><Relationship Id="rId46" Type="http://schemas.openxmlformats.org/officeDocument/2006/relationships/hyperlink" Target="https://searchsap.techtarget.com/feature/SAP-third-party-support-saves-money-but-may-stifle-innovation" TargetMode="External" /><Relationship Id="rId47" Type="http://schemas.openxmlformats.org/officeDocument/2006/relationships/hyperlink" Target="https://breakingdefense.com/2019/08/oracles-hail-mary-appeal-against-jedi/" TargetMode="External" /><Relationship Id="rId48" Type="http://schemas.openxmlformats.org/officeDocument/2006/relationships/hyperlink" Target="https://www.appsruntheworld.com/top-10-oil-and-gas-software-vendors-and-market-forecast/" TargetMode="External" /><Relationship Id="rId49" Type="http://schemas.openxmlformats.org/officeDocument/2006/relationships/hyperlink" Target="https://www.newsday.com/business/smalll-business-data-cloud-1.35311028" TargetMode="External" /><Relationship Id="rId50" Type="http://schemas.openxmlformats.org/officeDocument/2006/relationships/hyperlink" Target="https://www3.technologyevaluation.com/research/article/how-erp-systems-help-hr-departments.html?TecReferer=TECSocialMedia_twitter_08272019&amp;utm_content=99586678&amp;utm_medium=social&amp;utm_source=twitter&amp;hss_channel=tw-75091923" TargetMode="External" /><Relationship Id="rId51" Type="http://schemas.openxmlformats.org/officeDocument/2006/relationships/hyperlink" Target="https://www.supplychainbrain.com/articles/30144-vai-announces-enhanced-version-of-their-s2k-enterprise-erp-solution" TargetMode="External" /><Relationship Id="rId52" Type="http://schemas.openxmlformats.org/officeDocument/2006/relationships/hyperlink" Target="https://www3.technologyevaluation.com/products-and-services/client/miller-weldmaster-corporation.html?utm_content=99207795&amp;utm_medium=social&amp;utm_source=twitter&amp;hss_channel=tw-75091923" TargetMode="External" /><Relationship Id="rId53" Type="http://schemas.openxmlformats.org/officeDocument/2006/relationships/hyperlink" Target="https://www.linkedin.com/pulse/what-really-go-to-market-sameer-patel" TargetMode="External" /><Relationship Id="rId54" Type="http://schemas.openxmlformats.org/officeDocument/2006/relationships/hyperlink" Target="https://www.computereconomics.com/article.cfm?id=2726" TargetMode="External" /><Relationship Id="rId55" Type="http://schemas.openxmlformats.org/officeDocument/2006/relationships/hyperlink" Target="https://www.datamation.com/applications/how-to-buy-the-best-enterprise-software-expert-advice.html" TargetMode="External" /><Relationship Id="rId56" Type="http://schemas.openxmlformats.org/officeDocument/2006/relationships/hyperlink" Target="https://okt.to/HgziKP" TargetMode="External" /><Relationship Id="rId57" Type="http://schemas.openxmlformats.org/officeDocument/2006/relationships/hyperlink" Target="https://www.forbes.com/sites/louiscolumbus/2018/01/07/83-of-enterprise-workloads-will-be-in-the-cloud-by-2020/" TargetMode="External" /><Relationship Id="rId58" Type="http://schemas.openxmlformats.org/officeDocument/2006/relationships/hyperlink" Target="https://terillium.com/on-demand/?utm_content=99382027&amp;utm_medium=social&amp;utm_source=twitter&amp;hss_channel=tw-42936649" TargetMode="External" /><Relationship Id="rId59" Type="http://schemas.openxmlformats.org/officeDocument/2006/relationships/hyperlink" Target="https://terillium.com/on-demand/?utm_content=99296617&amp;utm_medium=social&amp;utm_source=twitter&amp;hss_channel=tw-42936649" TargetMode="External" /><Relationship Id="rId60" Type="http://schemas.openxmlformats.org/officeDocument/2006/relationships/hyperlink" Target="https://www.computereconomics.com/article.cfm?id=2726" TargetMode="External" /><Relationship Id="rId61" Type="http://schemas.openxmlformats.org/officeDocument/2006/relationships/hyperlink" Target="https://www.linkedin.com/slink?code=ej4GB4W" TargetMode="External" /><Relationship Id="rId62" Type="http://schemas.openxmlformats.org/officeDocument/2006/relationships/hyperlink" Target="https://www.cxotalk.com/video/digital-transformation-oil-refining-logistics-cloud" TargetMode="External" /><Relationship Id="rId63" Type="http://schemas.openxmlformats.org/officeDocument/2006/relationships/table" Target="../tables/table11.xml" /><Relationship Id="rId64" Type="http://schemas.openxmlformats.org/officeDocument/2006/relationships/table" Target="../tables/table12.xml" /><Relationship Id="rId65" Type="http://schemas.openxmlformats.org/officeDocument/2006/relationships/table" Target="../tables/table13.xml" /><Relationship Id="rId66" Type="http://schemas.openxmlformats.org/officeDocument/2006/relationships/table" Target="../tables/table14.xml" /><Relationship Id="rId67" Type="http://schemas.openxmlformats.org/officeDocument/2006/relationships/table" Target="../tables/table15.xml" /><Relationship Id="rId68" Type="http://schemas.openxmlformats.org/officeDocument/2006/relationships/table" Target="../tables/table16.xml" /><Relationship Id="rId69" Type="http://schemas.openxmlformats.org/officeDocument/2006/relationships/table" Target="../tables/table17.xml" /><Relationship Id="rId70"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2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2003</v>
      </c>
      <c r="BD2" s="13" t="s">
        <v>2031</v>
      </c>
      <c r="BE2" s="13" t="s">
        <v>2032</v>
      </c>
      <c r="BF2" s="122" t="s">
        <v>3022</v>
      </c>
      <c r="BG2" s="122" t="s">
        <v>3023</v>
      </c>
      <c r="BH2" s="122" t="s">
        <v>3024</v>
      </c>
      <c r="BI2" s="122" t="s">
        <v>3025</v>
      </c>
      <c r="BJ2" s="122" t="s">
        <v>3026</v>
      </c>
      <c r="BK2" s="122" t="s">
        <v>3027</v>
      </c>
      <c r="BL2" s="122" t="s">
        <v>3028</v>
      </c>
      <c r="BM2" s="122" t="s">
        <v>3029</v>
      </c>
      <c r="BN2" s="122" t="s">
        <v>3030</v>
      </c>
    </row>
    <row r="3" spans="1:66" ht="15" customHeight="1">
      <c r="A3" s="64" t="s">
        <v>214</v>
      </c>
      <c r="B3" s="64" t="s">
        <v>214</v>
      </c>
      <c r="C3" s="65" t="s">
        <v>3053</v>
      </c>
      <c r="D3" s="66">
        <v>3</v>
      </c>
      <c r="E3" s="67" t="s">
        <v>132</v>
      </c>
      <c r="F3" s="68">
        <v>32</v>
      </c>
      <c r="G3" s="65"/>
      <c r="H3" s="69"/>
      <c r="I3" s="70"/>
      <c r="J3" s="70"/>
      <c r="K3" s="34" t="s">
        <v>65</v>
      </c>
      <c r="L3" s="71">
        <v>3</v>
      </c>
      <c r="M3" s="71"/>
      <c r="N3" s="72"/>
      <c r="O3" s="78" t="s">
        <v>176</v>
      </c>
      <c r="P3" s="80">
        <v>43698.29231481482</v>
      </c>
      <c r="Q3" s="78" t="s">
        <v>332</v>
      </c>
      <c r="R3" s="82" t="s">
        <v>411</v>
      </c>
      <c r="S3" s="78" t="s">
        <v>480</v>
      </c>
      <c r="T3" s="78" t="s">
        <v>518</v>
      </c>
      <c r="U3" s="78"/>
      <c r="V3" s="82" t="s">
        <v>611</v>
      </c>
      <c r="W3" s="80">
        <v>43698.29231481482</v>
      </c>
      <c r="X3" s="84">
        <v>43698</v>
      </c>
      <c r="Y3" s="86" t="s">
        <v>667</v>
      </c>
      <c r="Z3" s="82" t="s">
        <v>811</v>
      </c>
      <c r="AA3" s="78"/>
      <c r="AB3" s="78"/>
      <c r="AC3" s="86" t="s">
        <v>955</v>
      </c>
      <c r="AD3" s="78"/>
      <c r="AE3" s="78" t="b">
        <v>0</v>
      </c>
      <c r="AF3" s="78">
        <v>0</v>
      </c>
      <c r="AG3" s="86" t="s">
        <v>1107</v>
      </c>
      <c r="AH3" s="78" t="b">
        <v>0</v>
      </c>
      <c r="AI3" s="78" t="s">
        <v>1112</v>
      </c>
      <c r="AJ3" s="78"/>
      <c r="AK3" s="86" t="s">
        <v>1107</v>
      </c>
      <c r="AL3" s="78" t="b">
        <v>0</v>
      </c>
      <c r="AM3" s="78">
        <v>0</v>
      </c>
      <c r="AN3" s="86" t="s">
        <v>1107</v>
      </c>
      <c r="AO3" s="78" t="s">
        <v>1130</v>
      </c>
      <c r="AP3" s="78" t="b">
        <v>0</v>
      </c>
      <c r="AQ3" s="86" t="s">
        <v>955</v>
      </c>
      <c r="AR3" s="78" t="s">
        <v>176</v>
      </c>
      <c r="AS3" s="78">
        <v>0</v>
      </c>
      <c r="AT3" s="78">
        <v>0</v>
      </c>
      <c r="AU3" s="78"/>
      <c r="AV3" s="78"/>
      <c r="AW3" s="78"/>
      <c r="AX3" s="78"/>
      <c r="AY3" s="78"/>
      <c r="AZ3" s="78"/>
      <c r="BA3" s="78"/>
      <c r="BB3" s="78"/>
      <c r="BC3">
        <v>1</v>
      </c>
      <c r="BD3" s="78" t="str">
        <f>REPLACE(INDEX(GroupVertices[Group],MATCH(Edges[[#This Row],[Vertex 1]],GroupVertices[Vertex],0)),1,1,"")</f>
        <v>9</v>
      </c>
      <c r="BE3" s="78" t="str">
        <f>REPLACE(INDEX(GroupVertices[Group],MATCH(Edges[[#This Row],[Vertex 2]],GroupVertices[Vertex],0)),1,1,"")</f>
        <v>9</v>
      </c>
      <c r="BF3" s="48">
        <v>0</v>
      </c>
      <c r="BG3" s="49">
        <v>0</v>
      </c>
      <c r="BH3" s="48">
        <v>2</v>
      </c>
      <c r="BI3" s="49">
        <v>6.25</v>
      </c>
      <c r="BJ3" s="48">
        <v>0</v>
      </c>
      <c r="BK3" s="49">
        <v>0</v>
      </c>
      <c r="BL3" s="48">
        <v>30</v>
      </c>
      <c r="BM3" s="49">
        <v>93.75</v>
      </c>
      <c r="BN3" s="48">
        <v>32</v>
      </c>
    </row>
    <row r="4" spans="1:66" ht="15" customHeight="1">
      <c r="A4" s="64" t="s">
        <v>215</v>
      </c>
      <c r="B4" s="64" t="s">
        <v>273</v>
      </c>
      <c r="C4" s="65" t="s">
        <v>3053</v>
      </c>
      <c r="D4" s="66">
        <v>3</v>
      </c>
      <c r="E4" s="67" t="s">
        <v>132</v>
      </c>
      <c r="F4" s="68">
        <v>32</v>
      </c>
      <c r="G4" s="65"/>
      <c r="H4" s="69"/>
      <c r="I4" s="70"/>
      <c r="J4" s="70"/>
      <c r="K4" s="34" t="s">
        <v>65</v>
      </c>
      <c r="L4" s="77">
        <v>4</v>
      </c>
      <c r="M4" s="77"/>
      <c r="N4" s="72"/>
      <c r="O4" s="79" t="s">
        <v>329</v>
      </c>
      <c r="P4" s="81">
        <v>43698.46554398148</v>
      </c>
      <c r="Q4" s="79" t="s">
        <v>333</v>
      </c>
      <c r="R4" s="83" t="s">
        <v>412</v>
      </c>
      <c r="S4" s="79" t="s">
        <v>481</v>
      </c>
      <c r="T4" s="79" t="s">
        <v>519</v>
      </c>
      <c r="U4" s="79"/>
      <c r="V4" s="83" t="s">
        <v>612</v>
      </c>
      <c r="W4" s="81">
        <v>43698.46554398148</v>
      </c>
      <c r="X4" s="85">
        <v>43698</v>
      </c>
      <c r="Y4" s="87" t="s">
        <v>668</v>
      </c>
      <c r="Z4" s="83" t="s">
        <v>812</v>
      </c>
      <c r="AA4" s="79"/>
      <c r="AB4" s="79"/>
      <c r="AC4" s="87" t="s">
        <v>956</v>
      </c>
      <c r="AD4" s="79"/>
      <c r="AE4" s="79" t="b">
        <v>0</v>
      </c>
      <c r="AF4" s="79">
        <v>0</v>
      </c>
      <c r="AG4" s="87" t="s">
        <v>1107</v>
      </c>
      <c r="AH4" s="79" t="b">
        <v>0</v>
      </c>
      <c r="AI4" s="79" t="s">
        <v>1112</v>
      </c>
      <c r="AJ4" s="79"/>
      <c r="AK4" s="87" t="s">
        <v>1107</v>
      </c>
      <c r="AL4" s="79" t="b">
        <v>0</v>
      </c>
      <c r="AM4" s="79">
        <v>0</v>
      </c>
      <c r="AN4" s="87" t="s">
        <v>1107</v>
      </c>
      <c r="AO4" s="79" t="s">
        <v>1131</v>
      </c>
      <c r="AP4" s="79" t="b">
        <v>0</v>
      </c>
      <c r="AQ4" s="87" t="s">
        <v>956</v>
      </c>
      <c r="AR4" s="79" t="s">
        <v>176</v>
      </c>
      <c r="AS4" s="79">
        <v>0</v>
      </c>
      <c r="AT4" s="79">
        <v>0</v>
      </c>
      <c r="AU4" s="79"/>
      <c r="AV4" s="79"/>
      <c r="AW4" s="79"/>
      <c r="AX4" s="79"/>
      <c r="AY4" s="79"/>
      <c r="AZ4" s="79"/>
      <c r="BA4" s="79"/>
      <c r="BB4" s="79"/>
      <c r="BC4">
        <v>1</v>
      </c>
      <c r="BD4" s="78" t="str">
        <f>REPLACE(INDEX(GroupVertices[Group],MATCH(Edges[[#This Row],[Vertex 1]],GroupVertices[Vertex],0)),1,1,"")</f>
        <v>6</v>
      </c>
      <c r="BE4" s="78" t="str">
        <f>REPLACE(INDEX(GroupVertices[Group],MATCH(Edges[[#This Row],[Vertex 2]],GroupVertices[Vertex],0)),1,1,"")</f>
        <v>6</v>
      </c>
      <c r="BF4" s="48"/>
      <c r="BG4" s="49"/>
      <c r="BH4" s="48"/>
      <c r="BI4" s="49"/>
      <c r="BJ4" s="48"/>
      <c r="BK4" s="49"/>
      <c r="BL4" s="48"/>
      <c r="BM4" s="49"/>
      <c r="BN4" s="48"/>
    </row>
    <row r="5" spans="1:66" ht="15">
      <c r="A5" s="64" t="s">
        <v>215</v>
      </c>
      <c r="B5" s="64" t="s">
        <v>274</v>
      </c>
      <c r="C5" s="65" t="s">
        <v>3053</v>
      </c>
      <c r="D5" s="66">
        <v>3</v>
      </c>
      <c r="E5" s="67" t="s">
        <v>132</v>
      </c>
      <c r="F5" s="68">
        <v>32</v>
      </c>
      <c r="G5" s="65"/>
      <c r="H5" s="69"/>
      <c r="I5" s="70"/>
      <c r="J5" s="70"/>
      <c r="K5" s="34" t="s">
        <v>65</v>
      </c>
      <c r="L5" s="77">
        <v>5</v>
      </c>
      <c r="M5" s="77"/>
      <c r="N5" s="72"/>
      <c r="O5" s="79" t="s">
        <v>329</v>
      </c>
      <c r="P5" s="81">
        <v>43698.46554398148</v>
      </c>
      <c r="Q5" s="79" t="s">
        <v>333</v>
      </c>
      <c r="R5" s="83" t="s">
        <v>412</v>
      </c>
      <c r="S5" s="79" t="s">
        <v>481</v>
      </c>
      <c r="T5" s="79" t="s">
        <v>519</v>
      </c>
      <c r="U5" s="79"/>
      <c r="V5" s="83" t="s">
        <v>612</v>
      </c>
      <c r="W5" s="81">
        <v>43698.46554398148</v>
      </c>
      <c r="X5" s="85">
        <v>43698</v>
      </c>
      <c r="Y5" s="87" t="s">
        <v>668</v>
      </c>
      <c r="Z5" s="83" t="s">
        <v>812</v>
      </c>
      <c r="AA5" s="79"/>
      <c r="AB5" s="79"/>
      <c r="AC5" s="87" t="s">
        <v>956</v>
      </c>
      <c r="AD5" s="79"/>
      <c r="AE5" s="79" t="b">
        <v>0</v>
      </c>
      <c r="AF5" s="79">
        <v>0</v>
      </c>
      <c r="AG5" s="87" t="s">
        <v>1107</v>
      </c>
      <c r="AH5" s="79" t="b">
        <v>0</v>
      </c>
      <c r="AI5" s="79" t="s">
        <v>1112</v>
      </c>
      <c r="AJ5" s="79"/>
      <c r="AK5" s="87" t="s">
        <v>1107</v>
      </c>
      <c r="AL5" s="79" t="b">
        <v>0</v>
      </c>
      <c r="AM5" s="79">
        <v>0</v>
      </c>
      <c r="AN5" s="87" t="s">
        <v>1107</v>
      </c>
      <c r="AO5" s="79" t="s">
        <v>1131</v>
      </c>
      <c r="AP5" s="79" t="b">
        <v>0</v>
      </c>
      <c r="AQ5" s="87" t="s">
        <v>956</v>
      </c>
      <c r="AR5" s="79" t="s">
        <v>176</v>
      </c>
      <c r="AS5" s="79">
        <v>0</v>
      </c>
      <c r="AT5" s="79">
        <v>0</v>
      </c>
      <c r="AU5" s="79"/>
      <c r="AV5" s="79"/>
      <c r="AW5" s="79"/>
      <c r="AX5" s="79"/>
      <c r="AY5" s="79"/>
      <c r="AZ5" s="79"/>
      <c r="BA5" s="79"/>
      <c r="BB5" s="79"/>
      <c r="BC5">
        <v>1</v>
      </c>
      <c r="BD5" s="78" t="str">
        <f>REPLACE(INDEX(GroupVertices[Group],MATCH(Edges[[#This Row],[Vertex 1]],GroupVertices[Vertex],0)),1,1,"")</f>
        <v>6</v>
      </c>
      <c r="BE5" s="78" t="str">
        <f>REPLACE(INDEX(GroupVertices[Group],MATCH(Edges[[#This Row],[Vertex 2]],GroupVertices[Vertex],0)),1,1,"")</f>
        <v>6</v>
      </c>
      <c r="BF5" s="48"/>
      <c r="BG5" s="49"/>
      <c r="BH5" s="48"/>
      <c r="BI5" s="49"/>
      <c r="BJ5" s="48"/>
      <c r="BK5" s="49"/>
      <c r="BL5" s="48"/>
      <c r="BM5" s="49"/>
      <c r="BN5" s="48"/>
    </row>
    <row r="6" spans="1:66" ht="15">
      <c r="A6" s="64" t="s">
        <v>215</v>
      </c>
      <c r="B6" s="64" t="s">
        <v>275</v>
      </c>
      <c r="C6" s="65" t="s">
        <v>3053</v>
      </c>
      <c r="D6" s="66">
        <v>3</v>
      </c>
      <c r="E6" s="67" t="s">
        <v>132</v>
      </c>
      <c r="F6" s="68">
        <v>32</v>
      </c>
      <c r="G6" s="65"/>
      <c r="H6" s="69"/>
      <c r="I6" s="70"/>
      <c r="J6" s="70"/>
      <c r="K6" s="34" t="s">
        <v>65</v>
      </c>
      <c r="L6" s="77">
        <v>6</v>
      </c>
      <c r="M6" s="77"/>
      <c r="N6" s="72"/>
      <c r="O6" s="79" t="s">
        <v>329</v>
      </c>
      <c r="P6" s="81">
        <v>43698.46554398148</v>
      </c>
      <c r="Q6" s="79" t="s">
        <v>333</v>
      </c>
      <c r="R6" s="83" t="s">
        <v>412</v>
      </c>
      <c r="S6" s="79" t="s">
        <v>481</v>
      </c>
      <c r="T6" s="79" t="s">
        <v>519</v>
      </c>
      <c r="U6" s="79"/>
      <c r="V6" s="83" t="s">
        <v>612</v>
      </c>
      <c r="W6" s="81">
        <v>43698.46554398148</v>
      </c>
      <c r="X6" s="85">
        <v>43698</v>
      </c>
      <c r="Y6" s="87" t="s">
        <v>668</v>
      </c>
      <c r="Z6" s="83" t="s">
        <v>812</v>
      </c>
      <c r="AA6" s="79"/>
      <c r="AB6" s="79"/>
      <c r="AC6" s="87" t="s">
        <v>956</v>
      </c>
      <c r="AD6" s="79"/>
      <c r="AE6" s="79" t="b">
        <v>0</v>
      </c>
      <c r="AF6" s="79">
        <v>0</v>
      </c>
      <c r="AG6" s="87" t="s">
        <v>1107</v>
      </c>
      <c r="AH6" s="79" t="b">
        <v>0</v>
      </c>
      <c r="AI6" s="79" t="s">
        <v>1112</v>
      </c>
      <c r="AJ6" s="79"/>
      <c r="AK6" s="87" t="s">
        <v>1107</v>
      </c>
      <c r="AL6" s="79" t="b">
        <v>0</v>
      </c>
      <c r="AM6" s="79">
        <v>0</v>
      </c>
      <c r="AN6" s="87" t="s">
        <v>1107</v>
      </c>
      <c r="AO6" s="79" t="s">
        <v>1131</v>
      </c>
      <c r="AP6" s="79" t="b">
        <v>0</v>
      </c>
      <c r="AQ6" s="87" t="s">
        <v>956</v>
      </c>
      <c r="AR6" s="79" t="s">
        <v>176</v>
      </c>
      <c r="AS6" s="79">
        <v>0</v>
      </c>
      <c r="AT6" s="79">
        <v>0</v>
      </c>
      <c r="AU6" s="79"/>
      <c r="AV6" s="79"/>
      <c r="AW6" s="79"/>
      <c r="AX6" s="79"/>
      <c r="AY6" s="79"/>
      <c r="AZ6" s="79"/>
      <c r="BA6" s="79"/>
      <c r="BB6" s="79"/>
      <c r="BC6">
        <v>1</v>
      </c>
      <c r="BD6" s="78" t="str">
        <f>REPLACE(INDEX(GroupVertices[Group],MATCH(Edges[[#This Row],[Vertex 1]],GroupVertices[Vertex],0)),1,1,"")</f>
        <v>6</v>
      </c>
      <c r="BE6" s="78" t="str">
        <f>REPLACE(INDEX(GroupVertices[Group],MATCH(Edges[[#This Row],[Vertex 2]],GroupVertices[Vertex],0)),1,1,"")</f>
        <v>6</v>
      </c>
      <c r="BF6" s="48"/>
      <c r="BG6" s="49"/>
      <c r="BH6" s="48"/>
      <c r="BI6" s="49"/>
      <c r="BJ6" s="48"/>
      <c r="BK6" s="49"/>
      <c r="BL6" s="48"/>
      <c r="BM6" s="49"/>
      <c r="BN6" s="48"/>
    </row>
    <row r="7" spans="1:66" ht="15">
      <c r="A7" s="64" t="s">
        <v>215</v>
      </c>
      <c r="B7" s="64" t="s">
        <v>276</v>
      </c>
      <c r="C7" s="65" t="s">
        <v>3053</v>
      </c>
      <c r="D7" s="66">
        <v>3</v>
      </c>
      <c r="E7" s="67" t="s">
        <v>132</v>
      </c>
      <c r="F7" s="68">
        <v>32</v>
      </c>
      <c r="G7" s="65"/>
      <c r="H7" s="69"/>
      <c r="I7" s="70"/>
      <c r="J7" s="70"/>
      <c r="K7" s="34" t="s">
        <v>65</v>
      </c>
      <c r="L7" s="77">
        <v>7</v>
      </c>
      <c r="M7" s="77"/>
      <c r="N7" s="72"/>
      <c r="O7" s="79" t="s">
        <v>329</v>
      </c>
      <c r="P7" s="81">
        <v>43698.46554398148</v>
      </c>
      <c r="Q7" s="79" t="s">
        <v>333</v>
      </c>
      <c r="R7" s="83" t="s">
        <v>412</v>
      </c>
      <c r="S7" s="79" t="s">
        <v>481</v>
      </c>
      <c r="T7" s="79" t="s">
        <v>519</v>
      </c>
      <c r="U7" s="79"/>
      <c r="V7" s="83" t="s">
        <v>612</v>
      </c>
      <c r="W7" s="81">
        <v>43698.46554398148</v>
      </c>
      <c r="X7" s="85">
        <v>43698</v>
      </c>
      <c r="Y7" s="87" t="s">
        <v>668</v>
      </c>
      <c r="Z7" s="83" t="s">
        <v>812</v>
      </c>
      <c r="AA7" s="79"/>
      <c r="AB7" s="79"/>
      <c r="AC7" s="87" t="s">
        <v>956</v>
      </c>
      <c r="AD7" s="79"/>
      <c r="AE7" s="79" t="b">
        <v>0</v>
      </c>
      <c r="AF7" s="79">
        <v>0</v>
      </c>
      <c r="AG7" s="87" t="s">
        <v>1107</v>
      </c>
      <c r="AH7" s="79" t="b">
        <v>0</v>
      </c>
      <c r="AI7" s="79" t="s">
        <v>1112</v>
      </c>
      <c r="AJ7" s="79"/>
      <c r="AK7" s="87" t="s">
        <v>1107</v>
      </c>
      <c r="AL7" s="79" t="b">
        <v>0</v>
      </c>
      <c r="AM7" s="79">
        <v>0</v>
      </c>
      <c r="AN7" s="87" t="s">
        <v>1107</v>
      </c>
      <c r="AO7" s="79" t="s">
        <v>1131</v>
      </c>
      <c r="AP7" s="79" t="b">
        <v>0</v>
      </c>
      <c r="AQ7" s="87" t="s">
        <v>956</v>
      </c>
      <c r="AR7" s="79" t="s">
        <v>176</v>
      </c>
      <c r="AS7" s="79">
        <v>0</v>
      </c>
      <c r="AT7" s="79">
        <v>0</v>
      </c>
      <c r="AU7" s="79"/>
      <c r="AV7" s="79"/>
      <c r="AW7" s="79"/>
      <c r="AX7" s="79"/>
      <c r="AY7" s="79"/>
      <c r="AZ7" s="79"/>
      <c r="BA7" s="79"/>
      <c r="BB7" s="79"/>
      <c r="BC7">
        <v>1</v>
      </c>
      <c r="BD7" s="78" t="str">
        <f>REPLACE(INDEX(GroupVertices[Group],MATCH(Edges[[#This Row],[Vertex 1]],GroupVertices[Vertex],0)),1,1,"")</f>
        <v>6</v>
      </c>
      <c r="BE7" s="78" t="str">
        <f>REPLACE(INDEX(GroupVertices[Group],MATCH(Edges[[#This Row],[Vertex 2]],GroupVertices[Vertex],0)),1,1,"")</f>
        <v>6</v>
      </c>
      <c r="BF7" s="48"/>
      <c r="BG7" s="49"/>
      <c r="BH7" s="48"/>
      <c r="BI7" s="49"/>
      <c r="BJ7" s="48"/>
      <c r="BK7" s="49"/>
      <c r="BL7" s="48"/>
      <c r="BM7" s="49"/>
      <c r="BN7" s="48"/>
    </row>
    <row r="8" spans="1:66" ht="15">
      <c r="A8" s="64" t="s">
        <v>215</v>
      </c>
      <c r="B8" s="64" t="s">
        <v>277</v>
      </c>
      <c r="C8" s="65" t="s">
        <v>3053</v>
      </c>
      <c r="D8" s="66">
        <v>3</v>
      </c>
      <c r="E8" s="67" t="s">
        <v>132</v>
      </c>
      <c r="F8" s="68">
        <v>32</v>
      </c>
      <c r="G8" s="65"/>
      <c r="H8" s="69"/>
      <c r="I8" s="70"/>
      <c r="J8" s="70"/>
      <c r="K8" s="34" t="s">
        <v>65</v>
      </c>
      <c r="L8" s="77">
        <v>8</v>
      </c>
      <c r="M8" s="77"/>
      <c r="N8" s="72"/>
      <c r="O8" s="79" t="s">
        <v>329</v>
      </c>
      <c r="P8" s="81">
        <v>43698.46554398148</v>
      </c>
      <c r="Q8" s="79" t="s">
        <v>333</v>
      </c>
      <c r="R8" s="83" t="s">
        <v>412</v>
      </c>
      <c r="S8" s="79" t="s">
        <v>481</v>
      </c>
      <c r="T8" s="79" t="s">
        <v>519</v>
      </c>
      <c r="U8" s="79"/>
      <c r="V8" s="83" t="s">
        <v>612</v>
      </c>
      <c r="W8" s="81">
        <v>43698.46554398148</v>
      </c>
      <c r="X8" s="85">
        <v>43698</v>
      </c>
      <c r="Y8" s="87" t="s">
        <v>668</v>
      </c>
      <c r="Z8" s="83" t="s">
        <v>812</v>
      </c>
      <c r="AA8" s="79"/>
      <c r="AB8" s="79"/>
      <c r="AC8" s="87" t="s">
        <v>956</v>
      </c>
      <c r="AD8" s="79"/>
      <c r="AE8" s="79" t="b">
        <v>0</v>
      </c>
      <c r="AF8" s="79">
        <v>0</v>
      </c>
      <c r="AG8" s="87" t="s">
        <v>1107</v>
      </c>
      <c r="AH8" s="79" t="b">
        <v>0</v>
      </c>
      <c r="AI8" s="79" t="s">
        <v>1112</v>
      </c>
      <c r="AJ8" s="79"/>
      <c r="AK8" s="87" t="s">
        <v>1107</v>
      </c>
      <c r="AL8" s="79" t="b">
        <v>0</v>
      </c>
      <c r="AM8" s="79">
        <v>0</v>
      </c>
      <c r="AN8" s="87" t="s">
        <v>1107</v>
      </c>
      <c r="AO8" s="79" t="s">
        <v>1131</v>
      </c>
      <c r="AP8" s="79" t="b">
        <v>0</v>
      </c>
      <c r="AQ8" s="87" t="s">
        <v>956</v>
      </c>
      <c r="AR8" s="79" t="s">
        <v>176</v>
      </c>
      <c r="AS8" s="79">
        <v>0</v>
      </c>
      <c r="AT8" s="79">
        <v>0</v>
      </c>
      <c r="AU8" s="79"/>
      <c r="AV8" s="79"/>
      <c r="AW8" s="79"/>
      <c r="AX8" s="79"/>
      <c r="AY8" s="79"/>
      <c r="AZ8" s="79"/>
      <c r="BA8" s="79"/>
      <c r="BB8" s="79"/>
      <c r="BC8">
        <v>1</v>
      </c>
      <c r="BD8" s="78" t="str">
        <f>REPLACE(INDEX(GroupVertices[Group],MATCH(Edges[[#This Row],[Vertex 1]],GroupVertices[Vertex],0)),1,1,"")</f>
        <v>6</v>
      </c>
      <c r="BE8" s="78" t="str">
        <f>REPLACE(INDEX(GroupVertices[Group],MATCH(Edges[[#This Row],[Vertex 2]],GroupVertices[Vertex],0)),1,1,"")</f>
        <v>6</v>
      </c>
      <c r="BF8" s="48"/>
      <c r="BG8" s="49"/>
      <c r="BH8" s="48"/>
      <c r="BI8" s="49"/>
      <c r="BJ8" s="48"/>
      <c r="BK8" s="49"/>
      <c r="BL8" s="48"/>
      <c r="BM8" s="49"/>
      <c r="BN8" s="48"/>
    </row>
    <row r="9" spans="1:66" ht="15">
      <c r="A9" s="64" t="s">
        <v>215</v>
      </c>
      <c r="B9" s="64" t="s">
        <v>278</v>
      </c>
      <c r="C9" s="65" t="s">
        <v>3053</v>
      </c>
      <c r="D9" s="66">
        <v>3</v>
      </c>
      <c r="E9" s="67" t="s">
        <v>132</v>
      </c>
      <c r="F9" s="68">
        <v>32</v>
      </c>
      <c r="G9" s="65"/>
      <c r="H9" s="69"/>
      <c r="I9" s="70"/>
      <c r="J9" s="70"/>
      <c r="K9" s="34" t="s">
        <v>65</v>
      </c>
      <c r="L9" s="77">
        <v>9</v>
      </c>
      <c r="M9" s="77"/>
      <c r="N9" s="72"/>
      <c r="O9" s="79" t="s">
        <v>329</v>
      </c>
      <c r="P9" s="81">
        <v>43698.46554398148</v>
      </c>
      <c r="Q9" s="79" t="s">
        <v>333</v>
      </c>
      <c r="R9" s="83" t="s">
        <v>412</v>
      </c>
      <c r="S9" s="79" t="s">
        <v>481</v>
      </c>
      <c r="T9" s="79" t="s">
        <v>519</v>
      </c>
      <c r="U9" s="79"/>
      <c r="V9" s="83" t="s">
        <v>612</v>
      </c>
      <c r="W9" s="81">
        <v>43698.46554398148</v>
      </c>
      <c r="X9" s="85">
        <v>43698</v>
      </c>
      <c r="Y9" s="87" t="s">
        <v>668</v>
      </c>
      <c r="Z9" s="83" t="s">
        <v>812</v>
      </c>
      <c r="AA9" s="79"/>
      <c r="AB9" s="79"/>
      <c r="AC9" s="87" t="s">
        <v>956</v>
      </c>
      <c r="AD9" s="79"/>
      <c r="AE9" s="79" t="b">
        <v>0</v>
      </c>
      <c r="AF9" s="79">
        <v>0</v>
      </c>
      <c r="AG9" s="87" t="s">
        <v>1107</v>
      </c>
      <c r="AH9" s="79" t="b">
        <v>0</v>
      </c>
      <c r="AI9" s="79" t="s">
        <v>1112</v>
      </c>
      <c r="AJ9" s="79"/>
      <c r="AK9" s="87" t="s">
        <v>1107</v>
      </c>
      <c r="AL9" s="79" t="b">
        <v>0</v>
      </c>
      <c r="AM9" s="79">
        <v>0</v>
      </c>
      <c r="AN9" s="87" t="s">
        <v>1107</v>
      </c>
      <c r="AO9" s="79" t="s">
        <v>1131</v>
      </c>
      <c r="AP9" s="79" t="b">
        <v>0</v>
      </c>
      <c r="AQ9" s="87" t="s">
        <v>956</v>
      </c>
      <c r="AR9" s="79" t="s">
        <v>176</v>
      </c>
      <c r="AS9" s="79">
        <v>0</v>
      </c>
      <c r="AT9" s="79">
        <v>0</v>
      </c>
      <c r="AU9" s="79"/>
      <c r="AV9" s="79"/>
      <c r="AW9" s="79"/>
      <c r="AX9" s="79"/>
      <c r="AY9" s="79"/>
      <c r="AZ9" s="79"/>
      <c r="BA9" s="79"/>
      <c r="BB9" s="79"/>
      <c r="BC9">
        <v>1</v>
      </c>
      <c r="BD9" s="78" t="str">
        <f>REPLACE(INDEX(GroupVertices[Group],MATCH(Edges[[#This Row],[Vertex 1]],GroupVertices[Vertex],0)),1,1,"")</f>
        <v>6</v>
      </c>
      <c r="BE9" s="78" t="str">
        <f>REPLACE(INDEX(GroupVertices[Group],MATCH(Edges[[#This Row],[Vertex 2]],GroupVertices[Vertex],0)),1,1,"")</f>
        <v>6</v>
      </c>
      <c r="BF9" s="48"/>
      <c r="BG9" s="49"/>
      <c r="BH9" s="48"/>
      <c r="BI9" s="49"/>
      <c r="BJ9" s="48"/>
      <c r="BK9" s="49"/>
      <c r="BL9" s="48"/>
      <c r="BM9" s="49"/>
      <c r="BN9" s="48"/>
    </row>
    <row r="10" spans="1:66" ht="15">
      <c r="A10" s="64" t="s">
        <v>215</v>
      </c>
      <c r="B10" s="64" t="s">
        <v>279</v>
      </c>
      <c r="C10" s="65" t="s">
        <v>3053</v>
      </c>
      <c r="D10" s="66">
        <v>3</v>
      </c>
      <c r="E10" s="67" t="s">
        <v>132</v>
      </c>
      <c r="F10" s="68">
        <v>32</v>
      </c>
      <c r="G10" s="65"/>
      <c r="H10" s="69"/>
      <c r="I10" s="70"/>
      <c r="J10" s="70"/>
      <c r="K10" s="34" t="s">
        <v>65</v>
      </c>
      <c r="L10" s="77">
        <v>10</v>
      </c>
      <c r="M10" s="77"/>
      <c r="N10" s="72"/>
      <c r="O10" s="79" t="s">
        <v>329</v>
      </c>
      <c r="P10" s="81">
        <v>43698.46554398148</v>
      </c>
      <c r="Q10" s="79" t="s">
        <v>333</v>
      </c>
      <c r="R10" s="83" t="s">
        <v>412</v>
      </c>
      <c r="S10" s="79" t="s">
        <v>481</v>
      </c>
      <c r="T10" s="79" t="s">
        <v>519</v>
      </c>
      <c r="U10" s="79"/>
      <c r="V10" s="83" t="s">
        <v>612</v>
      </c>
      <c r="W10" s="81">
        <v>43698.46554398148</v>
      </c>
      <c r="X10" s="85">
        <v>43698</v>
      </c>
      <c r="Y10" s="87" t="s">
        <v>668</v>
      </c>
      <c r="Z10" s="83" t="s">
        <v>812</v>
      </c>
      <c r="AA10" s="79"/>
      <c r="AB10" s="79"/>
      <c r="AC10" s="87" t="s">
        <v>956</v>
      </c>
      <c r="AD10" s="79"/>
      <c r="AE10" s="79" t="b">
        <v>0</v>
      </c>
      <c r="AF10" s="79">
        <v>0</v>
      </c>
      <c r="AG10" s="87" t="s">
        <v>1107</v>
      </c>
      <c r="AH10" s="79" t="b">
        <v>0</v>
      </c>
      <c r="AI10" s="79" t="s">
        <v>1112</v>
      </c>
      <c r="AJ10" s="79"/>
      <c r="AK10" s="87" t="s">
        <v>1107</v>
      </c>
      <c r="AL10" s="79" t="b">
        <v>0</v>
      </c>
      <c r="AM10" s="79">
        <v>0</v>
      </c>
      <c r="AN10" s="87" t="s">
        <v>1107</v>
      </c>
      <c r="AO10" s="79" t="s">
        <v>1131</v>
      </c>
      <c r="AP10" s="79" t="b">
        <v>0</v>
      </c>
      <c r="AQ10" s="87" t="s">
        <v>956</v>
      </c>
      <c r="AR10" s="79" t="s">
        <v>176</v>
      </c>
      <c r="AS10" s="79">
        <v>0</v>
      </c>
      <c r="AT10" s="79">
        <v>0</v>
      </c>
      <c r="AU10" s="79"/>
      <c r="AV10" s="79"/>
      <c r="AW10" s="79"/>
      <c r="AX10" s="79"/>
      <c r="AY10" s="79"/>
      <c r="AZ10" s="79"/>
      <c r="BA10" s="79"/>
      <c r="BB10" s="79"/>
      <c r="BC10">
        <v>1</v>
      </c>
      <c r="BD10" s="78" t="str">
        <f>REPLACE(INDEX(GroupVertices[Group],MATCH(Edges[[#This Row],[Vertex 1]],GroupVertices[Vertex],0)),1,1,"")</f>
        <v>6</v>
      </c>
      <c r="BE10" s="78" t="str">
        <f>REPLACE(INDEX(GroupVertices[Group],MATCH(Edges[[#This Row],[Vertex 2]],GroupVertices[Vertex],0)),1,1,"")</f>
        <v>6</v>
      </c>
      <c r="BF10" s="48"/>
      <c r="BG10" s="49"/>
      <c r="BH10" s="48"/>
      <c r="BI10" s="49"/>
      <c r="BJ10" s="48"/>
      <c r="BK10" s="49"/>
      <c r="BL10" s="48"/>
      <c r="BM10" s="49"/>
      <c r="BN10" s="48"/>
    </row>
    <row r="11" spans="1:66" ht="15">
      <c r="A11" s="64" t="s">
        <v>215</v>
      </c>
      <c r="B11" s="64" t="s">
        <v>280</v>
      </c>
      <c r="C11" s="65" t="s">
        <v>3053</v>
      </c>
      <c r="D11" s="66">
        <v>3</v>
      </c>
      <c r="E11" s="67" t="s">
        <v>132</v>
      </c>
      <c r="F11" s="68">
        <v>32</v>
      </c>
      <c r="G11" s="65"/>
      <c r="H11" s="69"/>
      <c r="I11" s="70"/>
      <c r="J11" s="70"/>
      <c r="K11" s="34" t="s">
        <v>65</v>
      </c>
      <c r="L11" s="77">
        <v>11</v>
      </c>
      <c r="M11" s="77"/>
      <c r="N11" s="72"/>
      <c r="O11" s="79" t="s">
        <v>329</v>
      </c>
      <c r="P11" s="81">
        <v>43698.46554398148</v>
      </c>
      <c r="Q11" s="79" t="s">
        <v>333</v>
      </c>
      <c r="R11" s="83" t="s">
        <v>412</v>
      </c>
      <c r="S11" s="79" t="s">
        <v>481</v>
      </c>
      <c r="T11" s="79" t="s">
        <v>519</v>
      </c>
      <c r="U11" s="79"/>
      <c r="V11" s="83" t="s">
        <v>612</v>
      </c>
      <c r="W11" s="81">
        <v>43698.46554398148</v>
      </c>
      <c r="X11" s="85">
        <v>43698</v>
      </c>
      <c r="Y11" s="87" t="s">
        <v>668</v>
      </c>
      <c r="Z11" s="83" t="s">
        <v>812</v>
      </c>
      <c r="AA11" s="79"/>
      <c r="AB11" s="79"/>
      <c r="AC11" s="87" t="s">
        <v>956</v>
      </c>
      <c r="AD11" s="79"/>
      <c r="AE11" s="79" t="b">
        <v>0</v>
      </c>
      <c r="AF11" s="79">
        <v>0</v>
      </c>
      <c r="AG11" s="87" t="s">
        <v>1107</v>
      </c>
      <c r="AH11" s="79" t="b">
        <v>0</v>
      </c>
      <c r="AI11" s="79" t="s">
        <v>1112</v>
      </c>
      <c r="AJ11" s="79"/>
      <c r="AK11" s="87" t="s">
        <v>1107</v>
      </c>
      <c r="AL11" s="79" t="b">
        <v>0</v>
      </c>
      <c r="AM11" s="79">
        <v>0</v>
      </c>
      <c r="AN11" s="87" t="s">
        <v>1107</v>
      </c>
      <c r="AO11" s="79" t="s">
        <v>1131</v>
      </c>
      <c r="AP11" s="79" t="b">
        <v>0</v>
      </c>
      <c r="AQ11" s="87" t="s">
        <v>956</v>
      </c>
      <c r="AR11" s="79" t="s">
        <v>176</v>
      </c>
      <c r="AS11" s="79">
        <v>0</v>
      </c>
      <c r="AT11" s="79">
        <v>0</v>
      </c>
      <c r="AU11" s="79"/>
      <c r="AV11" s="79"/>
      <c r="AW11" s="79"/>
      <c r="AX11" s="79"/>
      <c r="AY11" s="79"/>
      <c r="AZ11" s="79"/>
      <c r="BA11" s="79"/>
      <c r="BB11" s="79"/>
      <c r="BC11">
        <v>1</v>
      </c>
      <c r="BD11" s="78" t="str">
        <f>REPLACE(INDEX(GroupVertices[Group],MATCH(Edges[[#This Row],[Vertex 1]],GroupVertices[Vertex],0)),1,1,"")</f>
        <v>6</v>
      </c>
      <c r="BE11" s="78" t="str">
        <f>REPLACE(INDEX(GroupVertices[Group],MATCH(Edges[[#This Row],[Vertex 2]],GroupVertices[Vertex],0)),1,1,"")</f>
        <v>6</v>
      </c>
      <c r="BF11" s="48"/>
      <c r="BG11" s="49"/>
      <c r="BH11" s="48"/>
      <c r="BI11" s="49"/>
      <c r="BJ11" s="48"/>
      <c r="BK11" s="49"/>
      <c r="BL11" s="48"/>
      <c r="BM11" s="49"/>
      <c r="BN11" s="48"/>
    </row>
    <row r="12" spans="1:66" ht="15">
      <c r="A12" s="64" t="s">
        <v>215</v>
      </c>
      <c r="B12" s="64" t="s">
        <v>281</v>
      </c>
      <c r="C12" s="65" t="s">
        <v>3053</v>
      </c>
      <c r="D12" s="66">
        <v>3</v>
      </c>
      <c r="E12" s="67" t="s">
        <v>132</v>
      </c>
      <c r="F12" s="68">
        <v>32</v>
      </c>
      <c r="G12" s="65"/>
      <c r="H12" s="69"/>
      <c r="I12" s="70"/>
      <c r="J12" s="70"/>
      <c r="K12" s="34" t="s">
        <v>65</v>
      </c>
      <c r="L12" s="77">
        <v>12</v>
      </c>
      <c r="M12" s="77"/>
      <c r="N12" s="72"/>
      <c r="O12" s="79" t="s">
        <v>329</v>
      </c>
      <c r="P12" s="81">
        <v>43698.46554398148</v>
      </c>
      <c r="Q12" s="79" t="s">
        <v>333</v>
      </c>
      <c r="R12" s="83" t="s">
        <v>412</v>
      </c>
      <c r="S12" s="79" t="s">
        <v>481</v>
      </c>
      <c r="T12" s="79" t="s">
        <v>519</v>
      </c>
      <c r="U12" s="79"/>
      <c r="V12" s="83" t="s">
        <v>612</v>
      </c>
      <c r="W12" s="81">
        <v>43698.46554398148</v>
      </c>
      <c r="X12" s="85">
        <v>43698</v>
      </c>
      <c r="Y12" s="87" t="s">
        <v>668</v>
      </c>
      <c r="Z12" s="83" t="s">
        <v>812</v>
      </c>
      <c r="AA12" s="79"/>
      <c r="AB12" s="79"/>
      <c r="AC12" s="87" t="s">
        <v>956</v>
      </c>
      <c r="AD12" s="79"/>
      <c r="AE12" s="79" t="b">
        <v>0</v>
      </c>
      <c r="AF12" s="79">
        <v>0</v>
      </c>
      <c r="AG12" s="87" t="s">
        <v>1107</v>
      </c>
      <c r="AH12" s="79" t="b">
        <v>0</v>
      </c>
      <c r="AI12" s="79" t="s">
        <v>1112</v>
      </c>
      <c r="AJ12" s="79"/>
      <c r="AK12" s="87" t="s">
        <v>1107</v>
      </c>
      <c r="AL12" s="79" t="b">
        <v>0</v>
      </c>
      <c r="AM12" s="79">
        <v>0</v>
      </c>
      <c r="AN12" s="87" t="s">
        <v>1107</v>
      </c>
      <c r="AO12" s="79" t="s">
        <v>1131</v>
      </c>
      <c r="AP12" s="79" t="b">
        <v>0</v>
      </c>
      <c r="AQ12" s="87" t="s">
        <v>956</v>
      </c>
      <c r="AR12" s="79" t="s">
        <v>176</v>
      </c>
      <c r="AS12" s="79">
        <v>0</v>
      </c>
      <c r="AT12" s="79">
        <v>0</v>
      </c>
      <c r="AU12" s="79"/>
      <c r="AV12" s="79"/>
      <c r="AW12" s="79"/>
      <c r="AX12" s="79"/>
      <c r="AY12" s="79"/>
      <c r="AZ12" s="79"/>
      <c r="BA12" s="79"/>
      <c r="BB12" s="79"/>
      <c r="BC12">
        <v>1</v>
      </c>
      <c r="BD12" s="78" t="str">
        <f>REPLACE(INDEX(GroupVertices[Group],MATCH(Edges[[#This Row],[Vertex 1]],GroupVertices[Vertex],0)),1,1,"")</f>
        <v>6</v>
      </c>
      <c r="BE12" s="78" t="str">
        <f>REPLACE(INDEX(GroupVertices[Group],MATCH(Edges[[#This Row],[Vertex 2]],GroupVertices[Vertex],0)),1,1,"")</f>
        <v>6</v>
      </c>
      <c r="BF12" s="48"/>
      <c r="BG12" s="49"/>
      <c r="BH12" s="48"/>
      <c r="BI12" s="49"/>
      <c r="BJ12" s="48"/>
      <c r="BK12" s="49"/>
      <c r="BL12" s="48"/>
      <c r="BM12" s="49"/>
      <c r="BN12" s="48"/>
    </row>
    <row r="13" spans="1:66" ht="15">
      <c r="A13" s="64" t="s">
        <v>215</v>
      </c>
      <c r="B13" s="64" t="s">
        <v>282</v>
      </c>
      <c r="C13" s="65" t="s">
        <v>3053</v>
      </c>
      <c r="D13" s="66">
        <v>3</v>
      </c>
      <c r="E13" s="67" t="s">
        <v>132</v>
      </c>
      <c r="F13" s="68">
        <v>32</v>
      </c>
      <c r="G13" s="65"/>
      <c r="H13" s="69"/>
      <c r="I13" s="70"/>
      <c r="J13" s="70"/>
      <c r="K13" s="34" t="s">
        <v>65</v>
      </c>
      <c r="L13" s="77">
        <v>13</v>
      </c>
      <c r="M13" s="77"/>
      <c r="N13" s="72"/>
      <c r="O13" s="79" t="s">
        <v>329</v>
      </c>
      <c r="P13" s="81">
        <v>43698.46554398148</v>
      </c>
      <c r="Q13" s="79" t="s">
        <v>333</v>
      </c>
      <c r="R13" s="83" t="s">
        <v>412</v>
      </c>
      <c r="S13" s="79" t="s">
        <v>481</v>
      </c>
      <c r="T13" s="79" t="s">
        <v>519</v>
      </c>
      <c r="U13" s="79"/>
      <c r="V13" s="83" t="s">
        <v>612</v>
      </c>
      <c r="W13" s="81">
        <v>43698.46554398148</v>
      </c>
      <c r="X13" s="85">
        <v>43698</v>
      </c>
      <c r="Y13" s="87" t="s">
        <v>668</v>
      </c>
      <c r="Z13" s="83" t="s">
        <v>812</v>
      </c>
      <c r="AA13" s="79"/>
      <c r="AB13" s="79"/>
      <c r="AC13" s="87" t="s">
        <v>956</v>
      </c>
      <c r="AD13" s="79"/>
      <c r="AE13" s="79" t="b">
        <v>0</v>
      </c>
      <c r="AF13" s="79">
        <v>0</v>
      </c>
      <c r="AG13" s="87" t="s">
        <v>1107</v>
      </c>
      <c r="AH13" s="79" t="b">
        <v>0</v>
      </c>
      <c r="AI13" s="79" t="s">
        <v>1112</v>
      </c>
      <c r="AJ13" s="79"/>
      <c r="AK13" s="87" t="s">
        <v>1107</v>
      </c>
      <c r="AL13" s="79" t="b">
        <v>0</v>
      </c>
      <c r="AM13" s="79">
        <v>0</v>
      </c>
      <c r="AN13" s="87" t="s">
        <v>1107</v>
      </c>
      <c r="AO13" s="79" t="s">
        <v>1131</v>
      </c>
      <c r="AP13" s="79" t="b">
        <v>0</v>
      </c>
      <c r="AQ13" s="87" t="s">
        <v>956</v>
      </c>
      <c r="AR13" s="79" t="s">
        <v>176</v>
      </c>
      <c r="AS13" s="79">
        <v>0</v>
      </c>
      <c r="AT13" s="79">
        <v>0</v>
      </c>
      <c r="AU13" s="79"/>
      <c r="AV13" s="79"/>
      <c r="AW13" s="79"/>
      <c r="AX13" s="79"/>
      <c r="AY13" s="79"/>
      <c r="AZ13" s="79"/>
      <c r="BA13" s="79"/>
      <c r="BB13" s="79"/>
      <c r="BC13">
        <v>1</v>
      </c>
      <c r="BD13" s="78" t="str">
        <f>REPLACE(INDEX(GroupVertices[Group],MATCH(Edges[[#This Row],[Vertex 1]],GroupVertices[Vertex],0)),1,1,"")</f>
        <v>6</v>
      </c>
      <c r="BE13" s="78" t="str">
        <f>REPLACE(INDEX(GroupVertices[Group],MATCH(Edges[[#This Row],[Vertex 2]],GroupVertices[Vertex],0)),1,1,"")</f>
        <v>6</v>
      </c>
      <c r="BF13" s="48"/>
      <c r="BG13" s="49"/>
      <c r="BH13" s="48"/>
      <c r="BI13" s="49"/>
      <c r="BJ13" s="48"/>
      <c r="BK13" s="49"/>
      <c r="BL13" s="48"/>
      <c r="BM13" s="49"/>
      <c r="BN13" s="48"/>
    </row>
    <row r="14" spans="1:66" ht="15">
      <c r="A14" s="64" t="s">
        <v>215</v>
      </c>
      <c r="B14" s="64" t="s">
        <v>283</v>
      </c>
      <c r="C14" s="65" t="s">
        <v>3053</v>
      </c>
      <c r="D14" s="66">
        <v>3</v>
      </c>
      <c r="E14" s="67" t="s">
        <v>132</v>
      </c>
      <c r="F14" s="68">
        <v>32</v>
      </c>
      <c r="G14" s="65"/>
      <c r="H14" s="69"/>
      <c r="I14" s="70"/>
      <c r="J14" s="70"/>
      <c r="K14" s="34" t="s">
        <v>65</v>
      </c>
      <c r="L14" s="77">
        <v>14</v>
      </c>
      <c r="M14" s="77"/>
      <c r="N14" s="72"/>
      <c r="O14" s="79" t="s">
        <v>329</v>
      </c>
      <c r="P14" s="81">
        <v>43698.46554398148</v>
      </c>
      <c r="Q14" s="79" t="s">
        <v>333</v>
      </c>
      <c r="R14" s="83" t="s">
        <v>412</v>
      </c>
      <c r="S14" s="79" t="s">
        <v>481</v>
      </c>
      <c r="T14" s="79" t="s">
        <v>519</v>
      </c>
      <c r="U14" s="79"/>
      <c r="V14" s="83" t="s">
        <v>612</v>
      </c>
      <c r="W14" s="81">
        <v>43698.46554398148</v>
      </c>
      <c r="X14" s="85">
        <v>43698</v>
      </c>
      <c r="Y14" s="87" t="s">
        <v>668</v>
      </c>
      <c r="Z14" s="83" t="s">
        <v>812</v>
      </c>
      <c r="AA14" s="79"/>
      <c r="AB14" s="79"/>
      <c r="AC14" s="87" t="s">
        <v>956</v>
      </c>
      <c r="AD14" s="79"/>
      <c r="AE14" s="79" t="b">
        <v>0</v>
      </c>
      <c r="AF14" s="79">
        <v>0</v>
      </c>
      <c r="AG14" s="87" t="s">
        <v>1107</v>
      </c>
      <c r="AH14" s="79" t="b">
        <v>0</v>
      </c>
      <c r="AI14" s="79" t="s">
        <v>1112</v>
      </c>
      <c r="AJ14" s="79"/>
      <c r="AK14" s="87" t="s">
        <v>1107</v>
      </c>
      <c r="AL14" s="79" t="b">
        <v>0</v>
      </c>
      <c r="AM14" s="79">
        <v>0</v>
      </c>
      <c r="AN14" s="87" t="s">
        <v>1107</v>
      </c>
      <c r="AO14" s="79" t="s">
        <v>1131</v>
      </c>
      <c r="AP14" s="79" t="b">
        <v>0</v>
      </c>
      <c r="AQ14" s="87" t="s">
        <v>956</v>
      </c>
      <c r="AR14" s="79" t="s">
        <v>176</v>
      </c>
      <c r="AS14" s="79">
        <v>0</v>
      </c>
      <c r="AT14" s="79">
        <v>0</v>
      </c>
      <c r="AU14" s="79"/>
      <c r="AV14" s="79"/>
      <c r="AW14" s="79"/>
      <c r="AX14" s="79"/>
      <c r="AY14" s="79"/>
      <c r="AZ14" s="79"/>
      <c r="BA14" s="79"/>
      <c r="BB14" s="79"/>
      <c r="BC14">
        <v>1</v>
      </c>
      <c r="BD14" s="78" t="str">
        <f>REPLACE(INDEX(GroupVertices[Group],MATCH(Edges[[#This Row],[Vertex 1]],GroupVertices[Vertex],0)),1,1,"")</f>
        <v>6</v>
      </c>
      <c r="BE14" s="78" t="str">
        <f>REPLACE(INDEX(GroupVertices[Group],MATCH(Edges[[#This Row],[Vertex 2]],GroupVertices[Vertex],0)),1,1,"")</f>
        <v>4</v>
      </c>
      <c r="BF14" s="48"/>
      <c r="BG14" s="49"/>
      <c r="BH14" s="48"/>
      <c r="BI14" s="49"/>
      <c r="BJ14" s="48"/>
      <c r="BK14" s="49"/>
      <c r="BL14" s="48"/>
      <c r="BM14" s="49"/>
      <c r="BN14" s="48"/>
    </row>
    <row r="15" spans="1:66" ht="15">
      <c r="A15" s="64" t="s">
        <v>215</v>
      </c>
      <c r="B15" s="64" t="s">
        <v>284</v>
      </c>
      <c r="C15" s="65" t="s">
        <v>3053</v>
      </c>
      <c r="D15" s="66">
        <v>3</v>
      </c>
      <c r="E15" s="67" t="s">
        <v>132</v>
      </c>
      <c r="F15" s="68">
        <v>32</v>
      </c>
      <c r="G15" s="65"/>
      <c r="H15" s="69"/>
      <c r="I15" s="70"/>
      <c r="J15" s="70"/>
      <c r="K15" s="34" t="s">
        <v>65</v>
      </c>
      <c r="L15" s="77">
        <v>15</v>
      </c>
      <c r="M15" s="77"/>
      <c r="N15" s="72"/>
      <c r="O15" s="79" t="s">
        <v>329</v>
      </c>
      <c r="P15" s="81">
        <v>43698.46554398148</v>
      </c>
      <c r="Q15" s="79" t="s">
        <v>333</v>
      </c>
      <c r="R15" s="83" t="s">
        <v>412</v>
      </c>
      <c r="S15" s="79" t="s">
        <v>481</v>
      </c>
      <c r="T15" s="79" t="s">
        <v>519</v>
      </c>
      <c r="U15" s="79"/>
      <c r="V15" s="83" t="s">
        <v>612</v>
      </c>
      <c r="W15" s="81">
        <v>43698.46554398148</v>
      </c>
      <c r="X15" s="85">
        <v>43698</v>
      </c>
      <c r="Y15" s="87" t="s">
        <v>668</v>
      </c>
      <c r="Z15" s="83" t="s">
        <v>812</v>
      </c>
      <c r="AA15" s="79"/>
      <c r="AB15" s="79"/>
      <c r="AC15" s="87" t="s">
        <v>956</v>
      </c>
      <c r="AD15" s="79"/>
      <c r="AE15" s="79" t="b">
        <v>0</v>
      </c>
      <c r="AF15" s="79">
        <v>0</v>
      </c>
      <c r="AG15" s="87" t="s">
        <v>1107</v>
      </c>
      <c r="AH15" s="79" t="b">
        <v>0</v>
      </c>
      <c r="AI15" s="79" t="s">
        <v>1112</v>
      </c>
      <c r="AJ15" s="79"/>
      <c r="AK15" s="87" t="s">
        <v>1107</v>
      </c>
      <c r="AL15" s="79" t="b">
        <v>0</v>
      </c>
      <c r="AM15" s="79">
        <v>0</v>
      </c>
      <c r="AN15" s="87" t="s">
        <v>1107</v>
      </c>
      <c r="AO15" s="79" t="s">
        <v>1131</v>
      </c>
      <c r="AP15" s="79" t="b">
        <v>0</v>
      </c>
      <c r="AQ15" s="87" t="s">
        <v>956</v>
      </c>
      <c r="AR15" s="79" t="s">
        <v>176</v>
      </c>
      <c r="AS15" s="79">
        <v>0</v>
      </c>
      <c r="AT15" s="79">
        <v>0</v>
      </c>
      <c r="AU15" s="79"/>
      <c r="AV15" s="79"/>
      <c r="AW15" s="79"/>
      <c r="AX15" s="79"/>
      <c r="AY15" s="79"/>
      <c r="AZ15" s="79"/>
      <c r="BA15" s="79"/>
      <c r="BB15" s="79"/>
      <c r="BC15">
        <v>1</v>
      </c>
      <c r="BD15" s="78" t="str">
        <f>REPLACE(INDEX(GroupVertices[Group],MATCH(Edges[[#This Row],[Vertex 1]],GroupVertices[Vertex],0)),1,1,"")</f>
        <v>6</v>
      </c>
      <c r="BE15" s="78" t="str">
        <f>REPLACE(INDEX(GroupVertices[Group],MATCH(Edges[[#This Row],[Vertex 2]],GroupVertices[Vertex],0)),1,1,"")</f>
        <v>3</v>
      </c>
      <c r="BF15" s="48">
        <v>1</v>
      </c>
      <c r="BG15" s="49">
        <v>2.857142857142857</v>
      </c>
      <c r="BH15" s="48">
        <v>1</v>
      </c>
      <c r="BI15" s="49">
        <v>2.857142857142857</v>
      </c>
      <c r="BJ15" s="48">
        <v>0</v>
      </c>
      <c r="BK15" s="49">
        <v>0</v>
      </c>
      <c r="BL15" s="48">
        <v>33</v>
      </c>
      <c r="BM15" s="49">
        <v>94.28571428571429</v>
      </c>
      <c r="BN15" s="48">
        <v>35</v>
      </c>
    </row>
    <row r="16" spans="1:66" ht="15">
      <c r="A16" s="64" t="s">
        <v>216</v>
      </c>
      <c r="B16" s="64" t="s">
        <v>217</v>
      </c>
      <c r="C16" s="65" t="s">
        <v>3053</v>
      </c>
      <c r="D16" s="66">
        <v>3</v>
      </c>
      <c r="E16" s="67" t="s">
        <v>132</v>
      </c>
      <c r="F16" s="68">
        <v>32</v>
      </c>
      <c r="G16" s="65"/>
      <c r="H16" s="69"/>
      <c r="I16" s="70"/>
      <c r="J16" s="70"/>
      <c r="K16" s="34" t="s">
        <v>65</v>
      </c>
      <c r="L16" s="77">
        <v>16</v>
      </c>
      <c r="M16" s="77"/>
      <c r="N16" s="72"/>
      <c r="O16" s="79" t="s">
        <v>330</v>
      </c>
      <c r="P16" s="81">
        <v>43698.65070601852</v>
      </c>
      <c r="Q16" s="79" t="s">
        <v>334</v>
      </c>
      <c r="R16" s="79"/>
      <c r="S16" s="79"/>
      <c r="T16" s="79" t="s">
        <v>520</v>
      </c>
      <c r="U16" s="79"/>
      <c r="V16" s="83" t="s">
        <v>613</v>
      </c>
      <c r="W16" s="81">
        <v>43698.65070601852</v>
      </c>
      <c r="X16" s="85">
        <v>43698</v>
      </c>
      <c r="Y16" s="87" t="s">
        <v>669</v>
      </c>
      <c r="Z16" s="83" t="s">
        <v>813</v>
      </c>
      <c r="AA16" s="79"/>
      <c r="AB16" s="79"/>
      <c r="AC16" s="87" t="s">
        <v>957</v>
      </c>
      <c r="AD16" s="79"/>
      <c r="AE16" s="79" t="b">
        <v>0</v>
      </c>
      <c r="AF16" s="79">
        <v>0</v>
      </c>
      <c r="AG16" s="87" t="s">
        <v>1107</v>
      </c>
      <c r="AH16" s="79" t="b">
        <v>0</v>
      </c>
      <c r="AI16" s="79" t="s">
        <v>1112</v>
      </c>
      <c r="AJ16" s="79"/>
      <c r="AK16" s="87" t="s">
        <v>1107</v>
      </c>
      <c r="AL16" s="79" t="b">
        <v>0</v>
      </c>
      <c r="AM16" s="79">
        <v>1</v>
      </c>
      <c r="AN16" s="87" t="s">
        <v>958</v>
      </c>
      <c r="AO16" s="79" t="s">
        <v>1132</v>
      </c>
      <c r="AP16" s="79" t="b">
        <v>0</v>
      </c>
      <c r="AQ16" s="87" t="s">
        <v>958</v>
      </c>
      <c r="AR16" s="79" t="s">
        <v>176</v>
      </c>
      <c r="AS16" s="79">
        <v>0</v>
      </c>
      <c r="AT16" s="79">
        <v>0</v>
      </c>
      <c r="AU16" s="79"/>
      <c r="AV16" s="79"/>
      <c r="AW16" s="79"/>
      <c r="AX16" s="79"/>
      <c r="AY16" s="79"/>
      <c r="AZ16" s="79"/>
      <c r="BA16" s="79"/>
      <c r="BB16" s="79"/>
      <c r="BC16">
        <v>1</v>
      </c>
      <c r="BD16" s="78" t="str">
        <f>REPLACE(INDEX(GroupVertices[Group],MATCH(Edges[[#This Row],[Vertex 1]],GroupVertices[Vertex],0)),1,1,"")</f>
        <v>12</v>
      </c>
      <c r="BE16" s="78" t="str">
        <f>REPLACE(INDEX(GroupVertices[Group],MATCH(Edges[[#This Row],[Vertex 2]],GroupVertices[Vertex],0)),1,1,"")</f>
        <v>12</v>
      </c>
      <c r="BF16" s="48">
        <v>1</v>
      </c>
      <c r="BG16" s="49">
        <v>5.882352941176471</v>
      </c>
      <c r="BH16" s="48">
        <v>0</v>
      </c>
      <c r="BI16" s="49">
        <v>0</v>
      </c>
      <c r="BJ16" s="48">
        <v>0</v>
      </c>
      <c r="BK16" s="49">
        <v>0</v>
      </c>
      <c r="BL16" s="48">
        <v>16</v>
      </c>
      <c r="BM16" s="49">
        <v>94.11764705882354</v>
      </c>
      <c r="BN16" s="48">
        <v>17</v>
      </c>
    </row>
    <row r="17" spans="1:66" ht="15">
      <c r="A17" s="64" t="s">
        <v>217</v>
      </c>
      <c r="B17" s="64" t="s">
        <v>217</v>
      </c>
      <c r="C17" s="65" t="s">
        <v>3054</v>
      </c>
      <c r="D17" s="66">
        <v>4</v>
      </c>
      <c r="E17" s="67" t="s">
        <v>136</v>
      </c>
      <c r="F17" s="68">
        <v>30.142857142857142</v>
      </c>
      <c r="G17" s="65"/>
      <c r="H17" s="69"/>
      <c r="I17" s="70"/>
      <c r="J17" s="70"/>
      <c r="K17" s="34" t="s">
        <v>65</v>
      </c>
      <c r="L17" s="77">
        <v>17</v>
      </c>
      <c r="M17" s="77"/>
      <c r="N17" s="72"/>
      <c r="O17" s="79" t="s">
        <v>176</v>
      </c>
      <c r="P17" s="81">
        <v>43698.64949074074</v>
      </c>
      <c r="Q17" s="79" t="s">
        <v>334</v>
      </c>
      <c r="R17" s="83" t="s">
        <v>413</v>
      </c>
      <c r="S17" s="79" t="s">
        <v>482</v>
      </c>
      <c r="T17" s="79" t="s">
        <v>521</v>
      </c>
      <c r="U17" s="79"/>
      <c r="V17" s="83" t="s">
        <v>614</v>
      </c>
      <c r="W17" s="81">
        <v>43698.64949074074</v>
      </c>
      <c r="X17" s="85">
        <v>43698</v>
      </c>
      <c r="Y17" s="87" t="s">
        <v>670</v>
      </c>
      <c r="Z17" s="83" t="s">
        <v>814</v>
      </c>
      <c r="AA17" s="79"/>
      <c r="AB17" s="79"/>
      <c r="AC17" s="87" t="s">
        <v>958</v>
      </c>
      <c r="AD17" s="79"/>
      <c r="AE17" s="79" t="b">
        <v>0</v>
      </c>
      <c r="AF17" s="79">
        <v>0</v>
      </c>
      <c r="AG17" s="87" t="s">
        <v>1107</v>
      </c>
      <c r="AH17" s="79" t="b">
        <v>0</v>
      </c>
      <c r="AI17" s="79" t="s">
        <v>1112</v>
      </c>
      <c r="AJ17" s="79"/>
      <c r="AK17" s="87" t="s">
        <v>1107</v>
      </c>
      <c r="AL17" s="79" t="b">
        <v>0</v>
      </c>
      <c r="AM17" s="79">
        <v>1</v>
      </c>
      <c r="AN17" s="87" t="s">
        <v>1107</v>
      </c>
      <c r="AO17" s="79" t="s">
        <v>1133</v>
      </c>
      <c r="AP17" s="79" t="b">
        <v>0</v>
      </c>
      <c r="AQ17" s="87" t="s">
        <v>958</v>
      </c>
      <c r="AR17" s="79" t="s">
        <v>176</v>
      </c>
      <c r="AS17" s="79">
        <v>0</v>
      </c>
      <c r="AT17" s="79">
        <v>0</v>
      </c>
      <c r="AU17" s="79"/>
      <c r="AV17" s="79"/>
      <c r="AW17" s="79"/>
      <c r="AX17" s="79"/>
      <c r="AY17" s="79"/>
      <c r="AZ17" s="79"/>
      <c r="BA17" s="79"/>
      <c r="BB17" s="79"/>
      <c r="BC17">
        <v>2</v>
      </c>
      <c r="BD17" s="78" t="str">
        <f>REPLACE(INDEX(GroupVertices[Group],MATCH(Edges[[#This Row],[Vertex 1]],GroupVertices[Vertex],0)),1,1,"")</f>
        <v>12</v>
      </c>
      <c r="BE17" s="78" t="str">
        <f>REPLACE(INDEX(GroupVertices[Group],MATCH(Edges[[#This Row],[Vertex 2]],GroupVertices[Vertex],0)),1,1,"")</f>
        <v>12</v>
      </c>
      <c r="BF17" s="48">
        <v>1</v>
      </c>
      <c r="BG17" s="49">
        <v>5.882352941176471</v>
      </c>
      <c r="BH17" s="48">
        <v>0</v>
      </c>
      <c r="BI17" s="49">
        <v>0</v>
      </c>
      <c r="BJ17" s="48">
        <v>0</v>
      </c>
      <c r="BK17" s="49">
        <v>0</v>
      </c>
      <c r="BL17" s="48">
        <v>16</v>
      </c>
      <c r="BM17" s="49">
        <v>94.11764705882354</v>
      </c>
      <c r="BN17" s="48">
        <v>17</v>
      </c>
    </row>
    <row r="18" spans="1:66" ht="15">
      <c r="A18" s="64" t="s">
        <v>217</v>
      </c>
      <c r="B18" s="64" t="s">
        <v>217</v>
      </c>
      <c r="C18" s="65" t="s">
        <v>3054</v>
      </c>
      <c r="D18" s="66">
        <v>4</v>
      </c>
      <c r="E18" s="67" t="s">
        <v>136</v>
      </c>
      <c r="F18" s="68">
        <v>30.142857142857142</v>
      </c>
      <c r="G18" s="65"/>
      <c r="H18" s="69"/>
      <c r="I18" s="70"/>
      <c r="J18" s="70"/>
      <c r="K18" s="34" t="s">
        <v>65</v>
      </c>
      <c r="L18" s="77">
        <v>18</v>
      </c>
      <c r="M18" s="77"/>
      <c r="N18" s="72"/>
      <c r="O18" s="79" t="s">
        <v>176</v>
      </c>
      <c r="P18" s="81">
        <v>43698.65111111111</v>
      </c>
      <c r="Q18" s="79" t="s">
        <v>335</v>
      </c>
      <c r="R18" s="83" t="s">
        <v>414</v>
      </c>
      <c r="S18" s="79" t="s">
        <v>482</v>
      </c>
      <c r="T18" s="79" t="s">
        <v>522</v>
      </c>
      <c r="U18" s="79"/>
      <c r="V18" s="83" t="s">
        <v>614</v>
      </c>
      <c r="W18" s="81">
        <v>43698.65111111111</v>
      </c>
      <c r="X18" s="85">
        <v>43698</v>
      </c>
      <c r="Y18" s="87" t="s">
        <v>671</v>
      </c>
      <c r="Z18" s="83" t="s">
        <v>815</v>
      </c>
      <c r="AA18" s="79"/>
      <c r="AB18" s="79"/>
      <c r="AC18" s="87" t="s">
        <v>959</v>
      </c>
      <c r="AD18" s="79"/>
      <c r="AE18" s="79" t="b">
        <v>0</v>
      </c>
      <c r="AF18" s="79">
        <v>2</v>
      </c>
      <c r="AG18" s="87" t="s">
        <v>1107</v>
      </c>
      <c r="AH18" s="79" t="b">
        <v>0</v>
      </c>
      <c r="AI18" s="79" t="s">
        <v>1112</v>
      </c>
      <c r="AJ18" s="79"/>
      <c r="AK18" s="87" t="s">
        <v>1107</v>
      </c>
      <c r="AL18" s="79" t="b">
        <v>0</v>
      </c>
      <c r="AM18" s="79">
        <v>1</v>
      </c>
      <c r="AN18" s="87" t="s">
        <v>1107</v>
      </c>
      <c r="AO18" s="79" t="s">
        <v>1133</v>
      </c>
      <c r="AP18" s="79" t="b">
        <v>0</v>
      </c>
      <c r="AQ18" s="87" t="s">
        <v>959</v>
      </c>
      <c r="AR18" s="79" t="s">
        <v>176</v>
      </c>
      <c r="AS18" s="79">
        <v>0</v>
      </c>
      <c r="AT18" s="79">
        <v>0</v>
      </c>
      <c r="AU18" s="79"/>
      <c r="AV18" s="79"/>
      <c r="AW18" s="79"/>
      <c r="AX18" s="79"/>
      <c r="AY18" s="79"/>
      <c r="AZ18" s="79"/>
      <c r="BA18" s="79"/>
      <c r="BB18" s="79"/>
      <c r="BC18">
        <v>2</v>
      </c>
      <c r="BD18" s="78" t="str">
        <f>REPLACE(INDEX(GroupVertices[Group],MATCH(Edges[[#This Row],[Vertex 1]],GroupVertices[Vertex],0)),1,1,"")</f>
        <v>12</v>
      </c>
      <c r="BE18" s="78" t="str">
        <f>REPLACE(INDEX(GroupVertices[Group],MATCH(Edges[[#This Row],[Vertex 2]],GroupVertices[Vertex],0)),1,1,"")</f>
        <v>12</v>
      </c>
      <c r="BF18" s="48">
        <v>1</v>
      </c>
      <c r="BG18" s="49">
        <v>2.6315789473684212</v>
      </c>
      <c r="BH18" s="48">
        <v>1</v>
      </c>
      <c r="BI18" s="49">
        <v>2.6315789473684212</v>
      </c>
      <c r="BJ18" s="48">
        <v>0</v>
      </c>
      <c r="BK18" s="49">
        <v>0</v>
      </c>
      <c r="BL18" s="48">
        <v>36</v>
      </c>
      <c r="BM18" s="49">
        <v>94.73684210526316</v>
      </c>
      <c r="BN18" s="48">
        <v>38</v>
      </c>
    </row>
    <row r="19" spans="1:66" ht="15">
      <c r="A19" s="64" t="s">
        <v>218</v>
      </c>
      <c r="B19" s="64" t="s">
        <v>217</v>
      </c>
      <c r="C19" s="65" t="s">
        <v>3053</v>
      </c>
      <c r="D19" s="66">
        <v>3</v>
      </c>
      <c r="E19" s="67" t="s">
        <v>132</v>
      </c>
      <c r="F19" s="68">
        <v>32</v>
      </c>
      <c r="G19" s="65"/>
      <c r="H19" s="69"/>
      <c r="I19" s="70"/>
      <c r="J19" s="70"/>
      <c r="K19" s="34" t="s">
        <v>65</v>
      </c>
      <c r="L19" s="77">
        <v>19</v>
      </c>
      <c r="M19" s="77"/>
      <c r="N19" s="72"/>
      <c r="O19" s="79" t="s">
        <v>330</v>
      </c>
      <c r="P19" s="81">
        <v>43698.66295138889</v>
      </c>
      <c r="Q19" s="79" t="s">
        <v>335</v>
      </c>
      <c r="R19" s="79"/>
      <c r="S19" s="79"/>
      <c r="T19" s="79"/>
      <c r="U19" s="79"/>
      <c r="V19" s="83" t="s">
        <v>615</v>
      </c>
      <c r="W19" s="81">
        <v>43698.66295138889</v>
      </c>
      <c r="X19" s="85">
        <v>43698</v>
      </c>
      <c r="Y19" s="87" t="s">
        <v>672</v>
      </c>
      <c r="Z19" s="83" t="s">
        <v>816</v>
      </c>
      <c r="AA19" s="79"/>
      <c r="AB19" s="79"/>
      <c r="AC19" s="87" t="s">
        <v>960</v>
      </c>
      <c r="AD19" s="79"/>
      <c r="AE19" s="79" t="b">
        <v>0</v>
      </c>
      <c r="AF19" s="79">
        <v>0</v>
      </c>
      <c r="AG19" s="87" t="s">
        <v>1107</v>
      </c>
      <c r="AH19" s="79" t="b">
        <v>0</v>
      </c>
      <c r="AI19" s="79" t="s">
        <v>1112</v>
      </c>
      <c r="AJ19" s="79"/>
      <c r="AK19" s="87" t="s">
        <v>1107</v>
      </c>
      <c r="AL19" s="79" t="b">
        <v>0</v>
      </c>
      <c r="AM19" s="79">
        <v>1</v>
      </c>
      <c r="AN19" s="87" t="s">
        <v>959</v>
      </c>
      <c r="AO19" s="79" t="s">
        <v>1131</v>
      </c>
      <c r="AP19" s="79" t="b">
        <v>0</v>
      </c>
      <c r="AQ19" s="87" t="s">
        <v>959</v>
      </c>
      <c r="AR19" s="79" t="s">
        <v>176</v>
      </c>
      <c r="AS19" s="79">
        <v>0</v>
      </c>
      <c r="AT19" s="79">
        <v>0</v>
      </c>
      <c r="AU19" s="79"/>
      <c r="AV19" s="79"/>
      <c r="AW19" s="79"/>
      <c r="AX19" s="79"/>
      <c r="AY19" s="79"/>
      <c r="AZ19" s="79"/>
      <c r="BA19" s="79"/>
      <c r="BB19" s="79"/>
      <c r="BC19">
        <v>1</v>
      </c>
      <c r="BD19" s="78" t="str">
        <f>REPLACE(INDEX(GroupVertices[Group],MATCH(Edges[[#This Row],[Vertex 1]],GroupVertices[Vertex],0)),1,1,"")</f>
        <v>12</v>
      </c>
      <c r="BE19" s="78" t="str">
        <f>REPLACE(INDEX(GroupVertices[Group],MATCH(Edges[[#This Row],[Vertex 2]],GroupVertices[Vertex],0)),1,1,"")</f>
        <v>12</v>
      </c>
      <c r="BF19" s="48">
        <v>1</v>
      </c>
      <c r="BG19" s="49">
        <v>2.6315789473684212</v>
      </c>
      <c r="BH19" s="48">
        <v>1</v>
      </c>
      <c r="BI19" s="49">
        <v>2.6315789473684212</v>
      </c>
      <c r="BJ19" s="48">
        <v>0</v>
      </c>
      <c r="BK19" s="49">
        <v>0</v>
      </c>
      <c r="BL19" s="48">
        <v>36</v>
      </c>
      <c r="BM19" s="49">
        <v>94.73684210526316</v>
      </c>
      <c r="BN19" s="48">
        <v>38</v>
      </c>
    </row>
    <row r="20" spans="1:66" ht="15">
      <c r="A20" s="64" t="s">
        <v>219</v>
      </c>
      <c r="B20" s="64" t="s">
        <v>246</v>
      </c>
      <c r="C20" s="65" t="s">
        <v>3053</v>
      </c>
      <c r="D20" s="66">
        <v>3</v>
      </c>
      <c r="E20" s="67" t="s">
        <v>132</v>
      </c>
      <c r="F20" s="68">
        <v>32</v>
      </c>
      <c r="G20" s="65"/>
      <c r="H20" s="69"/>
      <c r="I20" s="70"/>
      <c r="J20" s="70"/>
      <c r="K20" s="34" t="s">
        <v>65</v>
      </c>
      <c r="L20" s="77">
        <v>20</v>
      </c>
      <c r="M20" s="77"/>
      <c r="N20" s="72"/>
      <c r="O20" s="79" t="s">
        <v>330</v>
      </c>
      <c r="P20" s="81">
        <v>43698.66471064815</v>
      </c>
      <c r="Q20" s="79" t="s">
        <v>336</v>
      </c>
      <c r="R20" s="83" t="s">
        <v>415</v>
      </c>
      <c r="S20" s="79" t="s">
        <v>483</v>
      </c>
      <c r="T20" s="79" t="s">
        <v>523</v>
      </c>
      <c r="U20" s="79"/>
      <c r="V20" s="83" t="s">
        <v>616</v>
      </c>
      <c r="W20" s="81">
        <v>43698.66471064815</v>
      </c>
      <c r="X20" s="85">
        <v>43698</v>
      </c>
      <c r="Y20" s="87" t="s">
        <v>673</v>
      </c>
      <c r="Z20" s="83" t="s">
        <v>817</v>
      </c>
      <c r="AA20" s="79"/>
      <c r="AB20" s="79"/>
      <c r="AC20" s="87" t="s">
        <v>961</v>
      </c>
      <c r="AD20" s="79"/>
      <c r="AE20" s="79" t="b">
        <v>0</v>
      </c>
      <c r="AF20" s="79">
        <v>0</v>
      </c>
      <c r="AG20" s="87" t="s">
        <v>1107</v>
      </c>
      <c r="AH20" s="79" t="b">
        <v>0</v>
      </c>
      <c r="AI20" s="79" t="s">
        <v>1112</v>
      </c>
      <c r="AJ20" s="79"/>
      <c r="AK20" s="87" t="s">
        <v>1107</v>
      </c>
      <c r="AL20" s="79" t="b">
        <v>0</v>
      </c>
      <c r="AM20" s="79">
        <v>2</v>
      </c>
      <c r="AN20" s="87" t="s">
        <v>1068</v>
      </c>
      <c r="AO20" s="79" t="s">
        <v>1131</v>
      </c>
      <c r="AP20" s="79" t="b">
        <v>0</v>
      </c>
      <c r="AQ20" s="87" t="s">
        <v>1068</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8">
        <v>1</v>
      </c>
      <c r="BG20" s="49">
        <v>5.2631578947368425</v>
      </c>
      <c r="BH20" s="48">
        <v>1</v>
      </c>
      <c r="BI20" s="49">
        <v>5.2631578947368425</v>
      </c>
      <c r="BJ20" s="48">
        <v>0</v>
      </c>
      <c r="BK20" s="49">
        <v>0</v>
      </c>
      <c r="BL20" s="48">
        <v>17</v>
      </c>
      <c r="BM20" s="49">
        <v>89.47368421052632</v>
      </c>
      <c r="BN20" s="48">
        <v>19</v>
      </c>
    </row>
    <row r="21" spans="1:66" ht="15">
      <c r="A21" s="64" t="s">
        <v>220</v>
      </c>
      <c r="B21" s="64" t="s">
        <v>285</v>
      </c>
      <c r="C21" s="65" t="s">
        <v>3053</v>
      </c>
      <c r="D21" s="66">
        <v>3</v>
      </c>
      <c r="E21" s="67" t="s">
        <v>132</v>
      </c>
      <c r="F21" s="68">
        <v>32</v>
      </c>
      <c r="G21" s="65"/>
      <c r="H21" s="69"/>
      <c r="I21" s="70"/>
      <c r="J21" s="70"/>
      <c r="K21" s="34" t="s">
        <v>65</v>
      </c>
      <c r="L21" s="77">
        <v>21</v>
      </c>
      <c r="M21" s="77"/>
      <c r="N21" s="72"/>
      <c r="O21" s="79" t="s">
        <v>329</v>
      </c>
      <c r="P21" s="81">
        <v>43698.90230324074</v>
      </c>
      <c r="Q21" s="79" t="s">
        <v>337</v>
      </c>
      <c r="R21" s="83" t="s">
        <v>416</v>
      </c>
      <c r="S21" s="79" t="s">
        <v>484</v>
      </c>
      <c r="T21" s="79" t="s">
        <v>524</v>
      </c>
      <c r="U21" s="79"/>
      <c r="V21" s="83" t="s">
        <v>617</v>
      </c>
      <c r="W21" s="81">
        <v>43698.90230324074</v>
      </c>
      <c r="X21" s="85">
        <v>43698</v>
      </c>
      <c r="Y21" s="87" t="s">
        <v>674</v>
      </c>
      <c r="Z21" s="83" t="s">
        <v>818</v>
      </c>
      <c r="AA21" s="79"/>
      <c r="AB21" s="79"/>
      <c r="AC21" s="87" t="s">
        <v>962</v>
      </c>
      <c r="AD21" s="79"/>
      <c r="AE21" s="79" t="b">
        <v>0</v>
      </c>
      <c r="AF21" s="79">
        <v>4</v>
      </c>
      <c r="AG21" s="87" t="s">
        <v>1107</v>
      </c>
      <c r="AH21" s="79" t="b">
        <v>0</v>
      </c>
      <c r="AI21" s="79" t="s">
        <v>1112</v>
      </c>
      <c r="AJ21" s="79"/>
      <c r="AK21" s="87" t="s">
        <v>1107</v>
      </c>
      <c r="AL21" s="79" t="b">
        <v>0</v>
      </c>
      <c r="AM21" s="79">
        <v>0</v>
      </c>
      <c r="AN21" s="87" t="s">
        <v>1107</v>
      </c>
      <c r="AO21" s="79" t="s">
        <v>1134</v>
      </c>
      <c r="AP21" s="79" t="b">
        <v>0</v>
      </c>
      <c r="AQ21" s="87" t="s">
        <v>962</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8"/>
      <c r="BG21" s="49"/>
      <c r="BH21" s="48"/>
      <c r="BI21" s="49"/>
      <c r="BJ21" s="48"/>
      <c r="BK21" s="49"/>
      <c r="BL21" s="48"/>
      <c r="BM21" s="49"/>
      <c r="BN21" s="48"/>
    </row>
    <row r="22" spans="1:66" ht="15">
      <c r="A22" s="64" t="s">
        <v>220</v>
      </c>
      <c r="B22" s="64" t="s">
        <v>229</v>
      </c>
      <c r="C22" s="65" t="s">
        <v>3053</v>
      </c>
      <c r="D22" s="66">
        <v>3</v>
      </c>
      <c r="E22" s="67" t="s">
        <v>132</v>
      </c>
      <c r="F22" s="68">
        <v>32</v>
      </c>
      <c r="G22" s="65"/>
      <c r="H22" s="69"/>
      <c r="I22" s="70"/>
      <c r="J22" s="70"/>
      <c r="K22" s="34" t="s">
        <v>65</v>
      </c>
      <c r="L22" s="77">
        <v>22</v>
      </c>
      <c r="M22" s="77"/>
      <c r="N22" s="72"/>
      <c r="O22" s="79" t="s">
        <v>329</v>
      </c>
      <c r="P22" s="81">
        <v>43698.90230324074</v>
      </c>
      <c r="Q22" s="79" t="s">
        <v>337</v>
      </c>
      <c r="R22" s="83" t="s">
        <v>416</v>
      </c>
      <c r="S22" s="79" t="s">
        <v>484</v>
      </c>
      <c r="T22" s="79" t="s">
        <v>524</v>
      </c>
      <c r="U22" s="79"/>
      <c r="V22" s="83" t="s">
        <v>617</v>
      </c>
      <c r="W22" s="81">
        <v>43698.90230324074</v>
      </c>
      <c r="X22" s="85">
        <v>43698</v>
      </c>
      <c r="Y22" s="87" t="s">
        <v>674</v>
      </c>
      <c r="Z22" s="83" t="s">
        <v>818</v>
      </c>
      <c r="AA22" s="79"/>
      <c r="AB22" s="79"/>
      <c r="AC22" s="87" t="s">
        <v>962</v>
      </c>
      <c r="AD22" s="79"/>
      <c r="AE22" s="79" t="b">
        <v>0</v>
      </c>
      <c r="AF22" s="79">
        <v>4</v>
      </c>
      <c r="AG22" s="87" t="s">
        <v>1107</v>
      </c>
      <c r="AH22" s="79" t="b">
        <v>0</v>
      </c>
      <c r="AI22" s="79" t="s">
        <v>1112</v>
      </c>
      <c r="AJ22" s="79"/>
      <c r="AK22" s="87" t="s">
        <v>1107</v>
      </c>
      <c r="AL22" s="79" t="b">
        <v>0</v>
      </c>
      <c r="AM22" s="79">
        <v>0</v>
      </c>
      <c r="AN22" s="87" t="s">
        <v>1107</v>
      </c>
      <c r="AO22" s="79" t="s">
        <v>1134</v>
      </c>
      <c r="AP22" s="79" t="b">
        <v>0</v>
      </c>
      <c r="AQ22" s="87" t="s">
        <v>962</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8"/>
      <c r="BG22" s="49"/>
      <c r="BH22" s="48"/>
      <c r="BI22" s="49"/>
      <c r="BJ22" s="48"/>
      <c r="BK22" s="49"/>
      <c r="BL22" s="48"/>
      <c r="BM22" s="49"/>
      <c r="BN22" s="48"/>
    </row>
    <row r="23" spans="1:66" ht="15">
      <c r="A23" s="64" t="s">
        <v>220</v>
      </c>
      <c r="B23" s="64" t="s">
        <v>286</v>
      </c>
      <c r="C23" s="65" t="s">
        <v>3053</v>
      </c>
      <c r="D23" s="66">
        <v>3</v>
      </c>
      <c r="E23" s="67" t="s">
        <v>132</v>
      </c>
      <c r="F23" s="68">
        <v>32</v>
      </c>
      <c r="G23" s="65"/>
      <c r="H23" s="69"/>
      <c r="I23" s="70"/>
      <c r="J23" s="70"/>
      <c r="K23" s="34" t="s">
        <v>65</v>
      </c>
      <c r="L23" s="77">
        <v>23</v>
      </c>
      <c r="M23" s="77"/>
      <c r="N23" s="72"/>
      <c r="O23" s="79" t="s">
        <v>329</v>
      </c>
      <c r="P23" s="81">
        <v>43698.90230324074</v>
      </c>
      <c r="Q23" s="79" t="s">
        <v>337</v>
      </c>
      <c r="R23" s="83" t="s">
        <v>416</v>
      </c>
      <c r="S23" s="79" t="s">
        <v>484</v>
      </c>
      <c r="T23" s="79" t="s">
        <v>524</v>
      </c>
      <c r="U23" s="79"/>
      <c r="V23" s="83" t="s">
        <v>617</v>
      </c>
      <c r="W23" s="81">
        <v>43698.90230324074</v>
      </c>
      <c r="X23" s="85">
        <v>43698</v>
      </c>
      <c r="Y23" s="87" t="s">
        <v>674</v>
      </c>
      <c r="Z23" s="83" t="s">
        <v>818</v>
      </c>
      <c r="AA23" s="79"/>
      <c r="AB23" s="79"/>
      <c r="AC23" s="87" t="s">
        <v>962</v>
      </c>
      <c r="AD23" s="79"/>
      <c r="AE23" s="79" t="b">
        <v>0</v>
      </c>
      <c r="AF23" s="79">
        <v>4</v>
      </c>
      <c r="AG23" s="87" t="s">
        <v>1107</v>
      </c>
      <c r="AH23" s="79" t="b">
        <v>0</v>
      </c>
      <c r="AI23" s="79" t="s">
        <v>1112</v>
      </c>
      <c r="AJ23" s="79"/>
      <c r="AK23" s="87" t="s">
        <v>1107</v>
      </c>
      <c r="AL23" s="79" t="b">
        <v>0</v>
      </c>
      <c r="AM23" s="79">
        <v>0</v>
      </c>
      <c r="AN23" s="87" t="s">
        <v>1107</v>
      </c>
      <c r="AO23" s="79" t="s">
        <v>1134</v>
      </c>
      <c r="AP23" s="79" t="b">
        <v>0</v>
      </c>
      <c r="AQ23" s="87" t="s">
        <v>962</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8">
        <v>1</v>
      </c>
      <c r="BG23" s="49">
        <v>4</v>
      </c>
      <c r="BH23" s="48">
        <v>0</v>
      </c>
      <c r="BI23" s="49">
        <v>0</v>
      </c>
      <c r="BJ23" s="48">
        <v>0</v>
      </c>
      <c r="BK23" s="49">
        <v>0</v>
      </c>
      <c r="BL23" s="48">
        <v>24</v>
      </c>
      <c r="BM23" s="49">
        <v>96</v>
      </c>
      <c r="BN23" s="48">
        <v>25</v>
      </c>
    </row>
    <row r="24" spans="1:66" ht="15">
      <c r="A24" s="64" t="s">
        <v>221</v>
      </c>
      <c r="B24" s="64" t="s">
        <v>221</v>
      </c>
      <c r="C24" s="65" t="s">
        <v>3053</v>
      </c>
      <c r="D24" s="66">
        <v>3</v>
      </c>
      <c r="E24" s="67" t="s">
        <v>132</v>
      </c>
      <c r="F24" s="68">
        <v>32</v>
      </c>
      <c r="G24" s="65"/>
      <c r="H24" s="69"/>
      <c r="I24" s="70"/>
      <c r="J24" s="70"/>
      <c r="K24" s="34" t="s">
        <v>65</v>
      </c>
      <c r="L24" s="77">
        <v>24</v>
      </c>
      <c r="M24" s="77"/>
      <c r="N24" s="72"/>
      <c r="O24" s="79" t="s">
        <v>176</v>
      </c>
      <c r="P24" s="81">
        <v>43699.570381944446</v>
      </c>
      <c r="Q24" s="79" t="s">
        <v>338</v>
      </c>
      <c r="R24" s="83" t="s">
        <v>417</v>
      </c>
      <c r="S24" s="79" t="s">
        <v>485</v>
      </c>
      <c r="T24" s="79" t="s">
        <v>525</v>
      </c>
      <c r="U24" s="79"/>
      <c r="V24" s="83" t="s">
        <v>618</v>
      </c>
      <c r="W24" s="81">
        <v>43699.570381944446</v>
      </c>
      <c r="X24" s="85">
        <v>43699</v>
      </c>
      <c r="Y24" s="87" t="s">
        <v>675</v>
      </c>
      <c r="Z24" s="83" t="s">
        <v>819</v>
      </c>
      <c r="AA24" s="79"/>
      <c r="AB24" s="79"/>
      <c r="AC24" s="87" t="s">
        <v>963</v>
      </c>
      <c r="AD24" s="79"/>
      <c r="AE24" s="79" t="b">
        <v>0</v>
      </c>
      <c r="AF24" s="79">
        <v>1</v>
      </c>
      <c r="AG24" s="87" t="s">
        <v>1107</v>
      </c>
      <c r="AH24" s="79" t="b">
        <v>0</v>
      </c>
      <c r="AI24" s="79" t="s">
        <v>1112</v>
      </c>
      <c r="AJ24" s="79"/>
      <c r="AK24" s="87" t="s">
        <v>1107</v>
      </c>
      <c r="AL24" s="79" t="b">
        <v>0</v>
      </c>
      <c r="AM24" s="79">
        <v>0</v>
      </c>
      <c r="AN24" s="87" t="s">
        <v>1107</v>
      </c>
      <c r="AO24" s="79" t="s">
        <v>1135</v>
      </c>
      <c r="AP24" s="79" t="b">
        <v>0</v>
      </c>
      <c r="AQ24" s="87" t="s">
        <v>963</v>
      </c>
      <c r="AR24" s="79" t="s">
        <v>176</v>
      </c>
      <c r="AS24" s="79">
        <v>0</v>
      </c>
      <c r="AT24" s="79">
        <v>0</v>
      </c>
      <c r="AU24" s="79"/>
      <c r="AV24" s="79"/>
      <c r="AW24" s="79"/>
      <c r="AX24" s="79"/>
      <c r="AY24" s="79"/>
      <c r="AZ24" s="79"/>
      <c r="BA24" s="79"/>
      <c r="BB24" s="79"/>
      <c r="BC24">
        <v>1</v>
      </c>
      <c r="BD24" s="78" t="str">
        <f>REPLACE(INDEX(GroupVertices[Group],MATCH(Edges[[#This Row],[Vertex 1]],GroupVertices[Vertex],0)),1,1,"")</f>
        <v>9</v>
      </c>
      <c r="BE24" s="78" t="str">
        <f>REPLACE(INDEX(GroupVertices[Group],MATCH(Edges[[#This Row],[Vertex 2]],GroupVertices[Vertex],0)),1,1,"")</f>
        <v>9</v>
      </c>
      <c r="BF24" s="48">
        <v>1</v>
      </c>
      <c r="BG24" s="49">
        <v>5.882352941176471</v>
      </c>
      <c r="BH24" s="48">
        <v>2</v>
      </c>
      <c r="BI24" s="49">
        <v>11.764705882352942</v>
      </c>
      <c r="BJ24" s="48">
        <v>0</v>
      </c>
      <c r="BK24" s="49">
        <v>0</v>
      </c>
      <c r="BL24" s="48">
        <v>14</v>
      </c>
      <c r="BM24" s="49">
        <v>82.3529411764706</v>
      </c>
      <c r="BN24" s="48">
        <v>17</v>
      </c>
    </row>
    <row r="25" spans="1:66" ht="15">
      <c r="A25" s="64" t="s">
        <v>222</v>
      </c>
      <c r="B25" s="64" t="s">
        <v>246</v>
      </c>
      <c r="C25" s="65" t="s">
        <v>3053</v>
      </c>
      <c r="D25" s="66">
        <v>3</v>
      </c>
      <c r="E25" s="67" t="s">
        <v>132</v>
      </c>
      <c r="F25" s="68">
        <v>32</v>
      </c>
      <c r="G25" s="65"/>
      <c r="H25" s="69"/>
      <c r="I25" s="70"/>
      <c r="J25" s="70"/>
      <c r="K25" s="34" t="s">
        <v>65</v>
      </c>
      <c r="L25" s="77">
        <v>25</v>
      </c>
      <c r="M25" s="77"/>
      <c r="N25" s="72"/>
      <c r="O25" s="79" t="s">
        <v>330</v>
      </c>
      <c r="P25" s="81">
        <v>43700.25591435185</v>
      </c>
      <c r="Q25" s="79" t="s">
        <v>339</v>
      </c>
      <c r="R25" s="83" t="s">
        <v>418</v>
      </c>
      <c r="S25" s="79" t="s">
        <v>486</v>
      </c>
      <c r="T25" s="79" t="s">
        <v>282</v>
      </c>
      <c r="U25" s="79"/>
      <c r="V25" s="83" t="s">
        <v>619</v>
      </c>
      <c r="W25" s="81">
        <v>43700.25591435185</v>
      </c>
      <c r="X25" s="85">
        <v>43700</v>
      </c>
      <c r="Y25" s="87" t="s">
        <v>676</v>
      </c>
      <c r="Z25" s="83" t="s">
        <v>820</v>
      </c>
      <c r="AA25" s="79"/>
      <c r="AB25" s="79"/>
      <c r="AC25" s="87" t="s">
        <v>964</v>
      </c>
      <c r="AD25" s="79"/>
      <c r="AE25" s="79" t="b">
        <v>0</v>
      </c>
      <c r="AF25" s="79">
        <v>0</v>
      </c>
      <c r="AG25" s="87" t="s">
        <v>1107</v>
      </c>
      <c r="AH25" s="79" t="b">
        <v>0</v>
      </c>
      <c r="AI25" s="79" t="s">
        <v>1112</v>
      </c>
      <c r="AJ25" s="79"/>
      <c r="AK25" s="87" t="s">
        <v>1107</v>
      </c>
      <c r="AL25" s="79" t="b">
        <v>0</v>
      </c>
      <c r="AM25" s="79">
        <v>2</v>
      </c>
      <c r="AN25" s="87" t="s">
        <v>998</v>
      </c>
      <c r="AO25" s="79" t="s">
        <v>1136</v>
      </c>
      <c r="AP25" s="79" t="b">
        <v>0</v>
      </c>
      <c r="AQ25" s="87" t="s">
        <v>998</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8"/>
      <c r="BG25" s="49"/>
      <c r="BH25" s="48"/>
      <c r="BI25" s="49"/>
      <c r="BJ25" s="48"/>
      <c r="BK25" s="49"/>
      <c r="BL25" s="48"/>
      <c r="BM25" s="49"/>
      <c r="BN25" s="48"/>
    </row>
    <row r="26" spans="1:66" ht="15">
      <c r="A26" s="64" t="s">
        <v>222</v>
      </c>
      <c r="B26" s="64" t="s">
        <v>287</v>
      </c>
      <c r="C26" s="65" t="s">
        <v>3053</v>
      </c>
      <c r="D26" s="66">
        <v>3</v>
      </c>
      <c r="E26" s="67" t="s">
        <v>132</v>
      </c>
      <c r="F26" s="68">
        <v>32</v>
      </c>
      <c r="G26" s="65"/>
      <c r="H26" s="69"/>
      <c r="I26" s="70"/>
      <c r="J26" s="70"/>
      <c r="K26" s="34" t="s">
        <v>65</v>
      </c>
      <c r="L26" s="77">
        <v>26</v>
      </c>
      <c r="M26" s="77"/>
      <c r="N26" s="72"/>
      <c r="O26" s="79" t="s">
        <v>329</v>
      </c>
      <c r="P26" s="81">
        <v>43700.25591435185</v>
      </c>
      <c r="Q26" s="79" t="s">
        <v>339</v>
      </c>
      <c r="R26" s="83" t="s">
        <v>418</v>
      </c>
      <c r="S26" s="79" t="s">
        <v>486</v>
      </c>
      <c r="T26" s="79" t="s">
        <v>282</v>
      </c>
      <c r="U26" s="79"/>
      <c r="V26" s="83" t="s">
        <v>619</v>
      </c>
      <c r="W26" s="81">
        <v>43700.25591435185</v>
      </c>
      <c r="X26" s="85">
        <v>43700</v>
      </c>
      <c r="Y26" s="87" t="s">
        <v>676</v>
      </c>
      <c r="Z26" s="83" t="s">
        <v>820</v>
      </c>
      <c r="AA26" s="79"/>
      <c r="AB26" s="79"/>
      <c r="AC26" s="87" t="s">
        <v>964</v>
      </c>
      <c r="AD26" s="79"/>
      <c r="AE26" s="79" t="b">
        <v>0</v>
      </c>
      <c r="AF26" s="79">
        <v>0</v>
      </c>
      <c r="AG26" s="87" t="s">
        <v>1107</v>
      </c>
      <c r="AH26" s="79" t="b">
        <v>0</v>
      </c>
      <c r="AI26" s="79" t="s">
        <v>1112</v>
      </c>
      <c r="AJ26" s="79"/>
      <c r="AK26" s="87" t="s">
        <v>1107</v>
      </c>
      <c r="AL26" s="79" t="b">
        <v>0</v>
      </c>
      <c r="AM26" s="79">
        <v>2</v>
      </c>
      <c r="AN26" s="87" t="s">
        <v>998</v>
      </c>
      <c r="AO26" s="79" t="s">
        <v>1136</v>
      </c>
      <c r="AP26" s="79" t="b">
        <v>0</v>
      </c>
      <c r="AQ26" s="87" t="s">
        <v>998</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8">
        <v>3</v>
      </c>
      <c r="BG26" s="49">
        <v>11.11111111111111</v>
      </c>
      <c r="BH26" s="48">
        <v>1</v>
      </c>
      <c r="BI26" s="49">
        <v>3.7037037037037037</v>
      </c>
      <c r="BJ26" s="48">
        <v>0</v>
      </c>
      <c r="BK26" s="49">
        <v>0</v>
      </c>
      <c r="BL26" s="48">
        <v>23</v>
      </c>
      <c r="BM26" s="49">
        <v>85.18518518518519</v>
      </c>
      <c r="BN26" s="48">
        <v>27</v>
      </c>
    </row>
    <row r="27" spans="1:66" ht="15">
      <c r="A27" s="64" t="s">
        <v>223</v>
      </c>
      <c r="B27" s="64" t="s">
        <v>263</v>
      </c>
      <c r="C27" s="65" t="s">
        <v>3053</v>
      </c>
      <c r="D27" s="66">
        <v>3</v>
      </c>
      <c r="E27" s="67" t="s">
        <v>132</v>
      </c>
      <c r="F27" s="68">
        <v>32</v>
      </c>
      <c r="G27" s="65"/>
      <c r="H27" s="69"/>
      <c r="I27" s="70"/>
      <c r="J27" s="70"/>
      <c r="K27" s="34" t="s">
        <v>65</v>
      </c>
      <c r="L27" s="77">
        <v>27</v>
      </c>
      <c r="M27" s="77"/>
      <c r="N27" s="72"/>
      <c r="O27" s="79" t="s">
        <v>330</v>
      </c>
      <c r="P27" s="81">
        <v>43700.742476851854</v>
      </c>
      <c r="Q27" s="79" t="s">
        <v>340</v>
      </c>
      <c r="R27" s="79"/>
      <c r="S27" s="79"/>
      <c r="T27" s="79" t="s">
        <v>526</v>
      </c>
      <c r="U27" s="79"/>
      <c r="V27" s="83" t="s">
        <v>620</v>
      </c>
      <c r="W27" s="81">
        <v>43700.742476851854</v>
      </c>
      <c r="X27" s="85">
        <v>43700</v>
      </c>
      <c r="Y27" s="87" t="s">
        <v>677</v>
      </c>
      <c r="Z27" s="83" t="s">
        <v>821</v>
      </c>
      <c r="AA27" s="79"/>
      <c r="AB27" s="79"/>
      <c r="AC27" s="87" t="s">
        <v>965</v>
      </c>
      <c r="AD27" s="79"/>
      <c r="AE27" s="79" t="b">
        <v>0</v>
      </c>
      <c r="AF27" s="79">
        <v>0</v>
      </c>
      <c r="AG27" s="87" t="s">
        <v>1107</v>
      </c>
      <c r="AH27" s="79" t="b">
        <v>0</v>
      </c>
      <c r="AI27" s="79" t="s">
        <v>1112</v>
      </c>
      <c r="AJ27" s="79"/>
      <c r="AK27" s="87" t="s">
        <v>1107</v>
      </c>
      <c r="AL27" s="79" t="b">
        <v>0</v>
      </c>
      <c r="AM27" s="79">
        <v>3</v>
      </c>
      <c r="AN27" s="87" t="s">
        <v>1056</v>
      </c>
      <c r="AO27" s="79" t="s">
        <v>1132</v>
      </c>
      <c r="AP27" s="79" t="b">
        <v>0</v>
      </c>
      <c r="AQ27" s="87" t="s">
        <v>1056</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8">
        <v>1</v>
      </c>
      <c r="BG27" s="49">
        <v>2.6315789473684212</v>
      </c>
      <c r="BH27" s="48">
        <v>0</v>
      </c>
      <c r="BI27" s="49">
        <v>0</v>
      </c>
      <c r="BJ27" s="48">
        <v>0</v>
      </c>
      <c r="BK27" s="49">
        <v>0</v>
      </c>
      <c r="BL27" s="48">
        <v>37</v>
      </c>
      <c r="BM27" s="49">
        <v>97.36842105263158</v>
      </c>
      <c r="BN27" s="48">
        <v>38</v>
      </c>
    </row>
    <row r="28" spans="1:66" ht="15">
      <c r="A28" s="64" t="s">
        <v>224</v>
      </c>
      <c r="B28" s="64" t="s">
        <v>264</v>
      </c>
      <c r="C28" s="65" t="s">
        <v>3053</v>
      </c>
      <c r="D28" s="66">
        <v>3</v>
      </c>
      <c r="E28" s="67" t="s">
        <v>132</v>
      </c>
      <c r="F28" s="68">
        <v>32</v>
      </c>
      <c r="G28" s="65"/>
      <c r="H28" s="69"/>
      <c r="I28" s="70"/>
      <c r="J28" s="70"/>
      <c r="K28" s="34" t="s">
        <v>65</v>
      </c>
      <c r="L28" s="77">
        <v>28</v>
      </c>
      <c r="M28" s="77"/>
      <c r="N28" s="72"/>
      <c r="O28" s="79" t="s">
        <v>330</v>
      </c>
      <c r="P28" s="81">
        <v>43701.00730324074</v>
      </c>
      <c r="Q28" s="79" t="s">
        <v>341</v>
      </c>
      <c r="R28" s="79"/>
      <c r="S28" s="79"/>
      <c r="T28" s="79" t="s">
        <v>527</v>
      </c>
      <c r="U28" s="79"/>
      <c r="V28" s="83" t="s">
        <v>621</v>
      </c>
      <c r="W28" s="81">
        <v>43701.00730324074</v>
      </c>
      <c r="X28" s="85">
        <v>43701</v>
      </c>
      <c r="Y28" s="87" t="s">
        <v>678</v>
      </c>
      <c r="Z28" s="83" t="s">
        <v>822</v>
      </c>
      <c r="AA28" s="79"/>
      <c r="AB28" s="79"/>
      <c r="AC28" s="87" t="s">
        <v>966</v>
      </c>
      <c r="AD28" s="79"/>
      <c r="AE28" s="79" t="b">
        <v>0</v>
      </c>
      <c r="AF28" s="79">
        <v>0</v>
      </c>
      <c r="AG28" s="87" t="s">
        <v>1107</v>
      </c>
      <c r="AH28" s="79" t="b">
        <v>0</v>
      </c>
      <c r="AI28" s="79" t="s">
        <v>1112</v>
      </c>
      <c r="AJ28" s="79"/>
      <c r="AK28" s="87" t="s">
        <v>1107</v>
      </c>
      <c r="AL28" s="79" t="b">
        <v>0</v>
      </c>
      <c r="AM28" s="79">
        <v>1</v>
      </c>
      <c r="AN28" s="87" t="s">
        <v>1060</v>
      </c>
      <c r="AO28" s="79" t="s">
        <v>1136</v>
      </c>
      <c r="AP28" s="79" t="b">
        <v>0</v>
      </c>
      <c r="AQ28" s="87" t="s">
        <v>1060</v>
      </c>
      <c r="AR28" s="79" t="s">
        <v>176</v>
      </c>
      <c r="AS28" s="79">
        <v>0</v>
      </c>
      <c r="AT28" s="79">
        <v>0</v>
      </c>
      <c r="AU28" s="79"/>
      <c r="AV28" s="79"/>
      <c r="AW28" s="79"/>
      <c r="AX28" s="79"/>
      <c r="AY28" s="79"/>
      <c r="AZ28" s="79"/>
      <c r="BA28" s="79"/>
      <c r="BB28" s="79"/>
      <c r="BC28">
        <v>1</v>
      </c>
      <c r="BD28" s="78" t="str">
        <f>REPLACE(INDEX(GroupVertices[Group],MATCH(Edges[[#This Row],[Vertex 1]],GroupVertices[Vertex],0)),1,1,"")</f>
        <v>4</v>
      </c>
      <c r="BE28" s="78" t="str">
        <f>REPLACE(INDEX(GroupVertices[Group],MATCH(Edges[[#This Row],[Vertex 2]],GroupVertices[Vertex],0)),1,1,"")</f>
        <v>4</v>
      </c>
      <c r="BF28" s="48"/>
      <c r="BG28" s="49"/>
      <c r="BH28" s="48"/>
      <c r="BI28" s="49"/>
      <c r="BJ28" s="48"/>
      <c r="BK28" s="49"/>
      <c r="BL28" s="48"/>
      <c r="BM28" s="49"/>
      <c r="BN28" s="48"/>
    </row>
    <row r="29" spans="1:66" ht="15">
      <c r="A29" s="64" t="s">
        <v>224</v>
      </c>
      <c r="B29" s="64" t="s">
        <v>288</v>
      </c>
      <c r="C29" s="65" t="s">
        <v>3053</v>
      </c>
      <c r="D29" s="66">
        <v>3</v>
      </c>
      <c r="E29" s="67" t="s">
        <v>132</v>
      </c>
      <c r="F29" s="68">
        <v>32</v>
      </c>
      <c r="G29" s="65"/>
      <c r="H29" s="69"/>
      <c r="I29" s="70"/>
      <c r="J29" s="70"/>
      <c r="K29" s="34" t="s">
        <v>65</v>
      </c>
      <c r="L29" s="77">
        <v>29</v>
      </c>
      <c r="M29" s="77"/>
      <c r="N29" s="72"/>
      <c r="O29" s="79" t="s">
        <v>329</v>
      </c>
      <c r="P29" s="81">
        <v>43701.00730324074</v>
      </c>
      <c r="Q29" s="79" t="s">
        <v>341</v>
      </c>
      <c r="R29" s="79"/>
      <c r="S29" s="79"/>
      <c r="T29" s="79" t="s">
        <v>527</v>
      </c>
      <c r="U29" s="79"/>
      <c r="V29" s="83" t="s">
        <v>621</v>
      </c>
      <c r="W29" s="81">
        <v>43701.00730324074</v>
      </c>
      <c r="X29" s="85">
        <v>43701</v>
      </c>
      <c r="Y29" s="87" t="s">
        <v>678</v>
      </c>
      <c r="Z29" s="83" t="s">
        <v>822</v>
      </c>
      <c r="AA29" s="79"/>
      <c r="AB29" s="79"/>
      <c r="AC29" s="87" t="s">
        <v>966</v>
      </c>
      <c r="AD29" s="79"/>
      <c r="AE29" s="79" t="b">
        <v>0</v>
      </c>
      <c r="AF29" s="79">
        <v>0</v>
      </c>
      <c r="AG29" s="87" t="s">
        <v>1107</v>
      </c>
      <c r="AH29" s="79" t="b">
        <v>0</v>
      </c>
      <c r="AI29" s="79" t="s">
        <v>1112</v>
      </c>
      <c r="AJ29" s="79"/>
      <c r="AK29" s="87" t="s">
        <v>1107</v>
      </c>
      <c r="AL29" s="79" t="b">
        <v>0</v>
      </c>
      <c r="AM29" s="79">
        <v>1</v>
      </c>
      <c r="AN29" s="87" t="s">
        <v>1060</v>
      </c>
      <c r="AO29" s="79" t="s">
        <v>1136</v>
      </c>
      <c r="AP29" s="79" t="b">
        <v>0</v>
      </c>
      <c r="AQ29" s="87" t="s">
        <v>1060</v>
      </c>
      <c r="AR29" s="79" t="s">
        <v>176</v>
      </c>
      <c r="AS29" s="79">
        <v>0</v>
      </c>
      <c r="AT29" s="79">
        <v>0</v>
      </c>
      <c r="AU29" s="79"/>
      <c r="AV29" s="79"/>
      <c r="AW29" s="79"/>
      <c r="AX29" s="79"/>
      <c r="AY29" s="79"/>
      <c r="AZ29" s="79"/>
      <c r="BA29" s="79"/>
      <c r="BB29" s="79"/>
      <c r="BC29">
        <v>1</v>
      </c>
      <c r="BD29" s="78" t="str">
        <f>REPLACE(INDEX(GroupVertices[Group],MATCH(Edges[[#This Row],[Vertex 1]],GroupVertices[Vertex],0)),1,1,"")</f>
        <v>4</v>
      </c>
      <c r="BE29" s="78" t="str">
        <f>REPLACE(INDEX(GroupVertices[Group],MATCH(Edges[[#This Row],[Vertex 2]],GroupVertices[Vertex],0)),1,1,"")</f>
        <v>4</v>
      </c>
      <c r="BF29" s="48"/>
      <c r="BG29" s="49"/>
      <c r="BH29" s="48"/>
      <c r="BI29" s="49"/>
      <c r="BJ29" s="48"/>
      <c r="BK29" s="49"/>
      <c r="BL29" s="48"/>
      <c r="BM29" s="49"/>
      <c r="BN29" s="48"/>
    </row>
    <row r="30" spans="1:66" ht="15">
      <c r="A30" s="64" t="s">
        <v>224</v>
      </c>
      <c r="B30" s="64" t="s">
        <v>283</v>
      </c>
      <c r="C30" s="65" t="s">
        <v>3053</v>
      </c>
      <c r="D30" s="66">
        <v>3</v>
      </c>
      <c r="E30" s="67" t="s">
        <v>132</v>
      </c>
      <c r="F30" s="68">
        <v>32</v>
      </c>
      <c r="G30" s="65"/>
      <c r="H30" s="69"/>
      <c r="I30" s="70"/>
      <c r="J30" s="70"/>
      <c r="K30" s="34" t="s">
        <v>65</v>
      </c>
      <c r="L30" s="77">
        <v>30</v>
      </c>
      <c r="M30" s="77"/>
      <c r="N30" s="72"/>
      <c r="O30" s="79" t="s">
        <v>329</v>
      </c>
      <c r="P30" s="81">
        <v>43701.00730324074</v>
      </c>
      <c r="Q30" s="79" t="s">
        <v>341</v>
      </c>
      <c r="R30" s="79"/>
      <c r="S30" s="79"/>
      <c r="T30" s="79" t="s">
        <v>527</v>
      </c>
      <c r="U30" s="79"/>
      <c r="V30" s="83" t="s">
        <v>621</v>
      </c>
      <c r="W30" s="81">
        <v>43701.00730324074</v>
      </c>
      <c r="X30" s="85">
        <v>43701</v>
      </c>
      <c r="Y30" s="87" t="s">
        <v>678</v>
      </c>
      <c r="Z30" s="83" t="s">
        <v>822</v>
      </c>
      <c r="AA30" s="79"/>
      <c r="AB30" s="79"/>
      <c r="AC30" s="87" t="s">
        <v>966</v>
      </c>
      <c r="AD30" s="79"/>
      <c r="AE30" s="79" t="b">
        <v>0</v>
      </c>
      <c r="AF30" s="79">
        <v>0</v>
      </c>
      <c r="AG30" s="87" t="s">
        <v>1107</v>
      </c>
      <c r="AH30" s="79" t="b">
        <v>0</v>
      </c>
      <c r="AI30" s="79" t="s">
        <v>1112</v>
      </c>
      <c r="AJ30" s="79"/>
      <c r="AK30" s="87" t="s">
        <v>1107</v>
      </c>
      <c r="AL30" s="79" t="b">
        <v>0</v>
      </c>
      <c r="AM30" s="79">
        <v>1</v>
      </c>
      <c r="AN30" s="87" t="s">
        <v>1060</v>
      </c>
      <c r="AO30" s="79" t="s">
        <v>1136</v>
      </c>
      <c r="AP30" s="79" t="b">
        <v>0</v>
      </c>
      <c r="AQ30" s="87" t="s">
        <v>1060</v>
      </c>
      <c r="AR30" s="79" t="s">
        <v>176</v>
      </c>
      <c r="AS30" s="79">
        <v>0</v>
      </c>
      <c r="AT30" s="79">
        <v>0</v>
      </c>
      <c r="AU30" s="79"/>
      <c r="AV30" s="79"/>
      <c r="AW30" s="79"/>
      <c r="AX30" s="79"/>
      <c r="AY30" s="79"/>
      <c r="AZ30" s="79"/>
      <c r="BA30" s="79"/>
      <c r="BB30" s="79"/>
      <c r="BC30">
        <v>1</v>
      </c>
      <c r="BD30" s="78" t="str">
        <f>REPLACE(INDEX(GroupVertices[Group],MATCH(Edges[[#This Row],[Vertex 1]],GroupVertices[Vertex],0)),1,1,"")</f>
        <v>4</v>
      </c>
      <c r="BE30" s="78" t="str">
        <f>REPLACE(INDEX(GroupVertices[Group],MATCH(Edges[[#This Row],[Vertex 2]],GroupVertices[Vertex],0)),1,1,"")</f>
        <v>4</v>
      </c>
      <c r="BF30" s="48"/>
      <c r="BG30" s="49"/>
      <c r="BH30" s="48"/>
      <c r="BI30" s="49"/>
      <c r="BJ30" s="48"/>
      <c r="BK30" s="49"/>
      <c r="BL30" s="48"/>
      <c r="BM30" s="49"/>
      <c r="BN30" s="48"/>
    </row>
    <row r="31" spans="1:66" ht="15">
      <c r="A31" s="64" t="s">
        <v>224</v>
      </c>
      <c r="B31" s="64" t="s">
        <v>289</v>
      </c>
      <c r="C31" s="65" t="s">
        <v>3053</v>
      </c>
      <c r="D31" s="66">
        <v>3</v>
      </c>
      <c r="E31" s="67" t="s">
        <v>132</v>
      </c>
      <c r="F31" s="68">
        <v>32</v>
      </c>
      <c r="G31" s="65"/>
      <c r="H31" s="69"/>
      <c r="I31" s="70"/>
      <c r="J31" s="70"/>
      <c r="K31" s="34" t="s">
        <v>65</v>
      </c>
      <c r="L31" s="77">
        <v>31</v>
      </c>
      <c r="M31" s="77"/>
      <c r="N31" s="72"/>
      <c r="O31" s="79" t="s">
        <v>329</v>
      </c>
      <c r="P31" s="81">
        <v>43701.00730324074</v>
      </c>
      <c r="Q31" s="79" t="s">
        <v>341</v>
      </c>
      <c r="R31" s="79"/>
      <c r="S31" s="79"/>
      <c r="T31" s="79" t="s">
        <v>527</v>
      </c>
      <c r="U31" s="79"/>
      <c r="V31" s="83" t="s">
        <v>621</v>
      </c>
      <c r="W31" s="81">
        <v>43701.00730324074</v>
      </c>
      <c r="X31" s="85">
        <v>43701</v>
      </c>
      <c r="Y31" s="87" t="s">
        <v>678</v>
      </c>
      <c r="Z31" s="83" t="s">
        <v>822</v>
      </c>
      <c r="AA31" s="79"/>
      <c r="AB31" s="79"/>
      <c r="AC31" s="87" t="s">
        <v>966</v>
      </c>
      <c r="AD31" s="79"/>
      <c r="AE31" s="79" t="b">
        <v>0</v>
      </c>
      <c r="AF31" s="79">
        <v>0</v>
      </c>
      <c r="AG31" s="87" t="s">
        <v>1107</v>
      </c>
      <c r="AH31" s="79" t="b">
        <v>0</v>
      </c>
      <c r="AI31" s="79" t="s">
        <v>1112</v>
      </c>
      <c r="AJ31" s="79"/>
      <c r="AK31" s="87" t="s">
        <v>1107</v>
      </c>
      <c r="AL31" s="79" t="b">
        <v>0</v>
      </c>
      <c r="AM31" s="79">
        <v>1</v>
      </c>
      <c r="AN31" s="87" t="s">
        <v>1060</v>
      </c>
      <c r="AO31" s="79" t="s">
        <v>1136</v>
      </c>
      <c r="AP31" s="79" t="b">
        <v>0</v>
      </c>
      <c r="AQ31" s="87" t="s">
        <v>1060</v>
      </c>
      <c r="AR31" s="79" t="s">
        <v>176</v>
      </c>
      <c r="AS31" s="79">
        <v>0</v>
      </c>
      <c r="AT31" s="79">
        <v>0</v>
      </c>
      <c r="AU31" s="79"/>
      <c r="AV31" s="79"/>
      <c r="AW31" s="79"/>
      <c r="AX31" s="79"/>
      <c r="AY31" s="79"/>
      <c r="AZ31" s="79"/>
      <c r="BA31" s="79"/>
      <c r="BB31" s="79"/>
      <c r="BC31">
        <v>1</v>
      </c>
      <c r="BD31" s="78" t="str">
        <f>REPLACE(INDEX(GroupVertices[Group],MATCH(Edges[[#This Row],[Vertex 1]],GroupVertices[Vertex],0)),1,1,"")</f>
        <v>4</v>
      </c>
      <c r="BE31" s="78" t="str">
        <f>REPLACE(INDEX(GroupVertices[Group],MATCH(Edges[[#This Row],[Vertex 2]],GroupVertices[Vertex],0)),1,1,"")</f>
        <v>4</v>
      </c>
      <c r="BF31" s="48">
        <v>0</v>
      </c>
      <c r="BG31" s="49">
        <v>0</v>
      </c>
      <c r="BH31" s="48">
        <v>0</v>
      </c>
      <c r="BI31" s="49">
        <v>0</v>
      </c>
      <c r="BJ31" s="48">
        <v>0</v>
      </c>
      <c r="BK31" s="49">
        <v>0</v>
      </c>
      <c r="BL31" s="48">
        <v>21</v>
      </c>
      <c r="BM31" s="49">
        <v>100</v>
      </c>
      <c r="BN31" s="48">
        <v>21</v>
      </c>
    </row>
    <row r="32" spans="1:66" ht="15">
      <c r="A32" s="64" t="s">
        <v>225</v>
      </c>
      <c r="B32" s="64" t="s">
        <v>290</v>
      </c>
      <c r="C32" s="65" t="s">
        <v>3053</v>
      </c>
      <c r="D32" s="66">
        <v>3</v>
      </c>
      <c r="E32" s="67" t="s">
        <v>132</v>
      </c>
      <c r="F32" s="68">
        <v>32</v>
      </c>
      <c r="G32" s="65"/>
      <c r="H32" s="69"/>
      <c r="I32" s="70"/>
      <c r="J32" s="70"/>
      <c r="K32" s="34" t="s">
        <v>65</v>
      </c>
      <c r="L32" s="77">
        <v>32</v>
      </c>
      <c r="M32" s="77"/>
      <c r="N32" s="72"/>
      <c r="O32" s="79" t="s">
        <v>329</v>
      </c>
      <c r="P32" s="81">
        <v>43701.80278935185</v>
      </c>
      <c r="Q32" s="79" t="s">
        <v>342</v>
      </c>
      <c r="R32" s="83" t="s">
        <v>419</v>
      </c>
      <c r="S32" s="79" t="s">
        <v>487</v>
      </c>
      <c r="T32" s="79" t="s">
        <v>528</v>
      </c>
      <c r="U32" s="83" t="s">
        <v>602</v>
      </c>
      <c r="V32" s="83" t="s">
        <v>602</v>
      </c>
      <c r="W32" s="81">
        <v>43701.80278935185</v>
      </c>
      <c r="X32" s="85">
        <v>43701</v>
      </c>
      <c r="Y32" s="87" t="s">
        <v>679</v>
      </c>
      <c r="Z32" s="83" t="s">
        <v>823</v>
      </c>
      <c r="AA32" s="79"/>
      <c r="AB32" s="79"/>
      <c r="AC32" s="87" t="s">
        <v>967</v>
      </c>
      <c r="AD32" s="79"/>
      <c r="AE32" s="79" t="b">
        <v>0</v>
      </c>
      <c r="AF32" s="79">
        <v>0</v>
      </c>
      <c r="AG32" s="87" t="s">
        <v>1107</v>
      </c>
      <c r="AH32" s="79" t="b">
        <v>0</v>
      </c>
      <c r="AI32" s="79" t="s">
        <v>1112</v>
      </c>
      <c r="AJ32" s="79"/>
      <c r="AK32" s="87" t="s">
        <v>1107</v>
      </c>
      <c r="AL32" s="79" t="b">
        <v>0</v>
      </c>
      <c r="AM32" s="79">
        <v>1</v>
      </c>
      <c r="AN32" s="87" t="s">
        <v>1107</v>
      </c>
      <c r="AO32" s="79" t="s">
        <v>1137</v>
      </c>
      <c r="AP32" s="79" t="b">
        <v>0</v>
      </c>
      <c r="AQ32" s="87" t="s">
        <v>967</v>
      </c>
      <c r="AR32" s="79" t="s">
        <v>176</v>
      </c>
      <c r="AS32" s="79">
        <v>0</v>
      </c>
      <c r="AT32" s="79">
        <v>0</v>
      </c>
      <c r="AU32" s="79"/>
      <c r="AV32" s="79"/>
      <c r="AW32" s="79"/>
      <c r="AX32" s="79"/>
      <c r="AY32" s="79"/>
      <c r="AZ32" s="79"/>
      <c r="BA32" s="79"/>
      <c r="BB32" s="79"/>
      <c r="BC32">
        <v>1</v>
      </c>
      <c r="BD32" s="78" t="str">
        <f>REPLACE(INDEX(GroupVertices[Group],MATCH(Edges[[#This Row],[Vertex 1]],GroupVertices[Vertex],0)),1,1,"")</f>
        <v>10</v>
      </c>
      <c r="BE32" s="78" t="str">
        <f>REPLACE(INDEX(GroupVertices[Group],MATCH(Edges[[#This Row],[Vertex 2]],GroupVertices[Vertex],0)),1,1,"")</f>
        <v>10</v>
      </c>
      <c r="BF32" s="48"/>
      <c r="BG32" s="49"/>
      <c r="BH32" s="48"/>
      <c r="BI32" s="49"/>
      <c r="BJ32" s="48"/>
      <c r="BK32" s="49"/>
      <c r="BL32" s="48"/>
      <c r="BM32" s="49"/>
      <c r="BN32" s="48"/>
    </row>
    <row r="33" spans="1:66" ht="15">
      <c r="A33" s="64" t="s">
        <v>225</v>
      </c>
      <c r="B33" s="64" t="s">
        <v>291</v>
      </c>
      <c r="C33" s="65" t="s">
        <v>3053</v>
      </c>
      <c r="D33" s="66">
        <v>3</v>
      </c>
      <c r="E33" s="67" t="s">
        <v>132</v>
      </c>
      <c r="F33" s="68">
        <v>32</v>
      </c>
      <c r="G33" s="65"/>
      <c r="H33" s="69"/>
      <c r="I33" s="70"/>
      <c r="J33" s="70"/>
      <c r="K33" s="34" t="s">
        <v>65</v>
      </c>
      <c r="L33" s="77">
        <v>33</v>
      </c>
      <c r="M33" s="77"/>
      <c r="N33" s="72"/>
      <c r="O33" s="79" t="s">
        <v>329</v>
      </c>
      <c r="P33" s="81">
        <v>43701.80278935185</v>
      </c>
      <c r="Q33" s="79" t="s">
        <v>342</v>
      </c>
      <c r="R33" s="83" t="s">
        <v>419</v>
      </c>
      <c r="S33" s="79" t="s">
        <v>487</v>
      </c>
      <c r="T33" s="79" t="s">
        <v>528</v>
      </c>
      <c r="U33" s="83" t="s">
        <v>602</v>
      </c>
      <c r="V33" s="83" t="s">
        <v>602</v>
      </c>
      <c r="W33" s="81">
        <v>43701.80278935185</v>
      </c>
      <c r="X33" s="85">
        <v>43701</v>
      </c>
      <c r="Y33" s="87" t="s">
        <v>679</v>
      </c>
      <c r="Z33" s="83" t="s">
        <v>823</v>
      </c>
      <c r="AA33" s="79"/>
      <c r="AB33" s="79"/>
      <c r="AC33" s="87" t="s">
        <v>967</v>
      </c>
      <c r="AD33" s="79"/>
      <c r="AE33" s="79" t="b">
        <v>0</v>
      </c>
      <c r="AF33" s="79">
        <v>0</v>
      </c>
      <c r="AG33" s="87" t="s">
        <v>1107</v>
      </c>
      <c r="AH33" s="79" t="b">
        <v>0</v>
      </c>
      <c r="AI33" s="79" t="s">
        <v>1112</v>
      </c>
      <c r="AJ33" s="79"/>
      <c r="AK33" s="87" t="s">
        <v>1107</v>
      </c>
      <c r="AL33" s="79" t="b">
        <v>0</v>
      </c>
      <c r="AM33" s="79">
        <v>1</v>
      </c>
      <c r="AN33" s="87" t="s">
        <v>1107</v>
      </c>
      <c r="AO33" s="79" t="s">
        <v>1137</v>
      </c>
      <c r="AP33" s="79" t="b">
        <v>0</v>
      </c>
      <c r="AQ33" s="87" t="s">
        <v>967</v>
      </c>
      <c r="AR33" s="79" t="s">
        <v>176</v>
      </c>
      <c r="AS33" s="79">
        <v>0</v>
      </c>
      <c r="AT33" s="79">
        <v>0</v>
      </c>
      <c r="AU33" s="79"/>
      <c r="AV33" s="79"/>
      <c r="AW33" s="79"/>
      <c r="AX33" s="79"/>
      <c r="AY33" s="79"/>
      <c r="AZ33" s="79"/>
      <c r="BA33" s="79"/>
      <c r="BB33" s="79"/>
      <c r="BC33">
        <v>1</v>
      </c>
      <c r="BD33" s="78" t="str">
        <f>REPLACE(INDEX(GroupVertices[Group],MATCH(Edges[[#This Row],[Vertex 1]],GroupVertices[Vertex],0)),1,1,"")</f>
        <v>10</v>
      </c>
      <c r="BE33" s="78" t="str">
        <f>REPLACE(INDEX(GroupVertices[Group],MATCH(Edges[[#This Row],[Vertex 2]],GroupVertices[Vertex],0)),1,1,"")</f>
        <v>10</v>
      </c>
      <c r="BF33" s="48">
        <v>1</v>
      </c>
      <c r="BG33" s="49">
        <v>3.0303030303030303</v>
      </c>
      <c r="BH33" s="48">
        <v>0</v>
      </c>
      <c r="BI33" s="49">
        <v>0</v>
      </c>
      <c r="BJ33" s="48">
        <v>0</v>
      </c>
      <c r="BK33" s="49">
        <v>0</v>
      </c>
      <c r="BL33" s="48">
        <v>32</v>
      </c>
      <c r="BM33" s="49">
        <v>96.96969696969697</v>
      </c>
      <c r="BN33" s="48">
        <v>33</v>
      </c>
    </row>
    <row r="34" spans="1:66" ht="15">
      <c r="A34" s="64" t="s">
        <v>226</v>
      </c>
      <c r="B34" s="64" t="s">
        <v>225</v>
      </c>
      <c r="C34" s="65" t="s">
        <v>3053</v>
      </c>
      <c r="D34" s="66">
        <v>3</v>
      </c>
      <c r="E34" s="67" t="s">
        <v>132</v>
      </c>
      <c r="F34" s="68">
        <v>32</v>
      </c>
      <c r="G34" s="65"/>
      <c r="H34" s="69"/>
      <c r="I34" s="70"/>
      <c r="J34" s="70"/>
      <c r="K34" s="34" t="s">
        <v>65</v>
      </c>
      <c r="L34" s="77">
        <v>34</v>
      </c>
      <c r="M34" s="77"/>
      <c r="N34" s="72"/>
      <c r="O34" s="79" t="s">
        <v>330</v>
      </c>
      <c r="P34" s="81">
        <v>43701.80517361111</v>
      </c>
      <c r="Q34" s="79" t="s">
        <v>342</v>
      </c>
      <c r="R34" s="79"/>
      <c r="S34" s="79"/>
      <c r="T34" s="79"/>
      <c r="U34" s="79"/>
      <c r="V34" s="83" t="s">
        <v>622</v>
      </c>
      <c r="W34" s="81">
        <v>43701.80517361111</v>
      </c>
      <c r="X34" s="85">
        <v>43701</v>
      </c>
      <c r="Y34" s="87" t="s">
        <v>680</v>
      </c>
      <c r="Z34" s="83" t="s">
        <v>824</v>
      </c>
      <c r="AA34" s="79"/>
      <c r="AB34" s="79"/>
      <c r="AC34" s="87" t="s">
        <v>968</v>
      </c>
      <c r="AD34" s="79"/>
      <c r="AE34" s="79" t="b">
        <v>0</v>
      </c>
      <c r="AF34" s="79">
        <v>0</v>
      </c>
      <c r="AG34" s="87" t="s">
        <v>1107</v>
      </c>
      <c r="AH34" s="79" t="b">
        <v>0</v>
      </c>
      <c r="AI34" s="79" t="s">
        <v>1112</v>
      </c>
      <c r="AJ34" s="79"/>
      <c r="AK34" s="87" t="s">
        <v>1107</v>
      </c>
      <c r="AL34" s="79" t="b">
        <v>0</v>
      </c>
      <c r="AM34" s="79">
        <v>1</v>
      </c>
      <c r="AN34" s="87" t="s">
        <v>967</v>
      </c>
      <c r="AO34" s="79" t="s">
        <v>1138</v>
      </c>
      <c r="AP34" s="79" t="b">
        <v>0</v>
      </c>
      <c r="AQ34" s="87" t="s">
        <v>967</v>
      </c>
      <c r="AR34" s="79" t="s">
        <v>176</v>
      </c>
      <c r="AS34" s="79">
        <v>0</v>
      </c>
      <c r="AT34" s="79">
        <v>0</v>
      </c>
      <c r="AU34" s="79"/>
      <c r="AV34" s="79"/>
      <c r="AW34" s="79"/>
      <c r="AX34" s="79"/>
      <c r="AY34" s="79"/>
      <c r="AZ34" s="79"/>
      <c r="BA34" s="79"/>
      <c r="BB34" s="79"/>
      <c r="BC34">
        <v>1</v>
      </c>
      <c r="BD34" s="78" t="str">
        <f>REPLACE(INDEX(GroupVertices[Group],MATCH(Edges[[#This Row],[Vertex 1]],GroupVertices[Vertex],0)),1,1,"")</f>
        <v>10</v>
      </c>
      <c r="BE34" s="78" t="str">
        <f>REPLACE(INDEX(GroupVertices[Group],MATCH(Edges[[#This Row],[Vertex 2]],GroupVertices[Vertex],0)),1,1,"")</f>
        <v>10</v>
      </c>
      <c r="BF34" s="48"/>
      <c r="BG34" s="49"/>
      <c r="BH34" s="48"/>
      <c r="BI34" s="49"/>
      <c r="BJ34" s="48"/>
      <c r="BK34" s="49"/>
      <c r="BL34" s="48"/>
      <c r="BM34" s="49"/>
      <c r="BN34" s="48"/>
    </row>
    <row r="35" spans="1:66" ht="15">
      <c r="A35" s="64" t="s">
        <v>226</v>
      </c>
      <c r="B35" s="64" t="s">
        <v>290</v>
      </c>
      <c r="C35" s="65" t="s">
        <v>3053</v>
      </c>
      <c r="D35" s="66">
        <v>3</v>
      </c>
      <c r="E35" s="67" t="s">
        <v>132</v>
      </c>
      <c r="F35" s="68">
        <v>32</v>
      </c>
      <c r="G35" s="65"/>
      <c r="H35" s="69"/>
      <c r="I35" s="70"/>
      <c r="J35" s="70"/>
      <c r="K35" s="34" t="s">
        <v>65</v>
      </c>
      <c r="L35" s="77">
        <v>35</v>
      </c>
      <c r="M35" s="77"/>
      <c r="N35" s="72"/>
      <c r="O35" s="79" t="s">
        <v>329</v>
      </c>
      <c r="P35" s="81">
        <v>43701.80517361111</v>
      </c>
      <c r="Q35" s="79" t="s">
        <v>342</v>
      </c>
      <c r="R35" s="79"/>
      <c r="S35" s="79"/>
      <c r="T35" s="79"/>
      <c r="U35" s="79"/>
      <c r="V35" s="83" t="s">
        <v>622</v>
      </c>
      <c r="W35" s="81">
        <v>43701.80517361111</v>
      </c>
      <c r="X35" s="85">
        <v>43701</v>
      </c>
      <c r="Y35" s="87" t="s">
        <v>680</v>
      </c>
      <c r="Z35" s="83" t="s">
        <v>824</v>
      </c>
      <c r="AA35" s="79"/>
      <c r="AB35" s="79"/>
      <c r="AC35" s="87" t="s">
        <v>968</v>
      </c>
      <c r="AD35" s="79"/>
      <c r="AE35" s="79" t="b">
        <v>0</v>
      </c>
      <c r="AF35" s="79">
        <v>0</v>
      </c>
      <c r="AG35" s="87" t="s">
        <v>1107</v>
      </c>
      <c r="AH35" s="79" t="b">
        <v>0</v>
      </c>
      <c r="AI35" s="79" t="s">
        <v>1112</v>
      </c>
      <c r="AJ35" s="79"/>
      <c r="AK35" s="87" t="s">
        <v>1107</v>
      </c>
      <c r="AL35" s="79" t="b">
        <v>0</v>
      </c>
      <c r="AM35" s="79">
        <v>1</v>
      </c>
      <c r="AN35" s="87" t="s">
        <v>967</v>
      </c>
      <c r="AO35" s="79" t="s">
        <v>1138</v>
      </c>
      <c r="AP35" s="79" t="b">
        <v>0</v>
      </c>
      <c r="AQ35" s="87" t="s">
        <v>967</v>
      </c>
      <c r="AR35" s="79" t="s">
        <v>176</v>
      </c>
      <c r="AS35" s="79">
        <v>0</v>
      </c>
      <c r="AT35" s="79">
        <v>0</v>
      </c>
      <c r="AU35" s="79"/>
      <c r="AV35" s="79"/>
      <c r="AW35" s="79"/>
      <c r="AX35" s="79"/>
      <c r="AY35" s="79"/>
      <c r="AZ35" s="79"/>
      <c r="BA35" s="79"/>
      <c r="BB35" s="79"/>
      <c r="BC35">
        <v>1</v>
      </c>
      <c r="BD35" s="78" t="str">
        <f>REPLACE(INDEX(GroupVertices[Group],MATCH(Edges[[#This Row],[Vertex 1]],GroupVertices[Vertex],0)),1,1,"")</f>
        <v>10</v>
      </c>
      <c r="BE35" s="78" t="str">
        <f>REPLACE(INDEX(GroupVertices[Group],MATCH(Edges[[#This Row],[Vertex 2]],GroupVertices[Vertex],0)),1,1,"")</f>
        <v>10</v>
      </c>
      <c r="BF35" s="48"/>
      <c r="BG35" s="49"/>
      <c r="BH35" s="48"/>
      <c r="BI35" s="49"/>
      <c r="BJ35" s="48"/>
      <c r="BK35" s="49"/>
      <c r="BL35" s="48"/>
      <c r="BM35" s="49"/>
      <c r="BN35" s="48"/>
    </row>
    <row r="36" spans="1:66" ht="15">
      <c r="A36" s="64" t="s">
        <v>226</v>
      </c>
      <c r="B36" s="64" t="s">
        <v>291</v>
      </c>
      <c r="C36" s="65" t="s">
        <v>3053</v>
      </c>
      <c r="D36" s="66">
        <v>3</v>
      </c>
      <c r="E36" s="67" t="s">
        <v>132</v>
      </c>
      <c r="F36" s="68">
        <v>32</v>
      </c>
      <c r="G36" s="65"/>
      <c r="H36" s="69"/>
      <c r="I36" s="70"/>
      <c r="J36" s="70"/>
      <c r="K36" s="34" t="s">
        <v>65</v>
      </c>
      <c r="L36" s="77">
        <v>36</v>
      </c>
      <c r="M36" s="77"/>
      <c r="N36" s="72"/>
      <c r="O36" s="79" t="s">
        <v>329</v>
      </c>
      <c r="P36" s="81">
        <v>43701.80517361111</v>
      </c>
      <c r="Q36" s="79" t="s">
        <v>342</v>
      </c>
      <c r="R36" s="79"/>
      <c r="S36" s="79"/>
      <c r="T36" s="79"/>
      <c r="U36" s="79"/>
      <c r="V36" s="83" t="s">
        <v>622</v>
      </c>
      <c r="W36" s="81">
        <v>43701.80517361111</v>
      </c>
      <c r="X36" s="85">
        <v>43701</v>
      </c>
      <c r="Y36" s="87" t="s">
        <v>680</v>
      </c>
      <c r="Z36" s="83" t="s">
        <v>824</v>
      </c>
      <c r="AA36" s="79"/>
      <c r="AB36" s="79"/>
      <c r="AC36" s="87" t="s">
        <v>968</v>
      </c>
      <c r="AD36" s="79"/>
      <c r="AE36" s="79" t="b">
        <v>0</v>
      </c>
      <c r="AF36" s="79">
        <v>0</v>
      </c>
      <c r="AG36" s="87" t="s">
        <v>1107</v>
      </c>
      <c r="AH36" s="79" t="b">
        <v>0</v>
      </c>
      <c r="AI36" s="79" t="s">
        <v>1112</v>
      </c>
      <c r="AJ36" s="79"/>
      <c r="AK36" s="87" t="s">
        <v>1107</v>
      </c>
      <c r="AL36" s="79" t="b">
        <v>0</v>
      </c>
      <c r="AM36" s="79">
        <v>1</v>
      </c>
      <c r="AN36" s="87" t="s">
        <v>967</v>
      </c>
      <c r="AO36" s="79" t="s">
        <v>1138</v>
      </c>
      <c r="AP36" s="79" t="b">
        <v>0</v>
      </c>
      <c r="AQ36" s="87" t="s">
        <v>967</v>
      </c>
      <c r="AR36" s="79" t="s">
        <v>176</v>
      </c>
      <c r="AS36" s="79">
        <v>0</v>
      </c>
      <c r="AT36" s="79">
        <v>0</v>
      </c>
      <c r="AU36" s="79"/>
      <c r="AV36" s="79"/>
      <c r="AW36" s="79"/>
      <c r="AX36" s="79"/>
      <c r="AY36" s="79"/>
      <c r="AZ36" s="79"/>
      <c r="BA36" s="79"/>
      <c r="BB36" s="79"/>
      <c r="BC36">
        <v>1</v>
      </c>
      <c r="BD36" s="78" t="str">
        <f>REPLACE(INDEX(GroupVertices[Group],MATCH(Edges[[#This Row],[Vertex 1]],GroupVertices[Vertex],0)),1,1,"")</f>
        <v>10</v>
      </c>
      <c r="BE36" s="78" t="str">
        <f>REPLACE(INDEX(GroupVertices[Group],MATCH(Edges[[#This Row],[Vertex 2]],GroupVertices[Vertex],0)),1,1,"")</f>
        <v>10</v>
      </c>
      <c r="BF36" s="48">
        <v>1</v>
      </c>
      <c r="BG36" s="49">
        <v>3.0303030303030303</v>
      </c>
      <c r="BH36" s="48">
        <v>0</v>
      </c>
      <c r="BI36" s="49">
        <v>0</v>
      </c>
      <c r="BJ36" s="48">
        <v>0</v>
      </c>
      <c r="BK36" s="49">
        <v>0</v>
      </c>
      <c r="BL36" s="48">
        <v>32</v>
      </c>
      <c r="BM36" s="49">
        <v>96.96969696969697</v>
      </c>
      <c r="BN36" s="48">
        <v>33</v>
      </c>
    </row>
    <row r="37" spans="1:66" ht="15">
      <c r="A37" s="64" t="s">
        <v>227</v>
      </c>
      <c r="B37" s="64" t="s">
        <v>272</v>
      </c>
      <c r="C37" s="65" t="s">
        <v>3053</v>
      </c>
      <c r="D37" s="66">
        <v>3</v>
      </c>
      <c r="E37" s="67" t="s">
        <v>132</v>
      </c>
      <c r="F37" s="68">
        <v>32</v>
      </c>
      <c r="G37" s="65"/>
      <c r="H37" s="69"/>
      <c r="I37" s="70"/>
      <c r="J37" s="70"/>
      <c r="K37" s="34" t="s">
        <v>65</v>
      </c>
      <c r="L37" s="77">
        <v>37</v>
      </c>
      <c r="M37" s="77"/>
      <c r="N37" s="72"/>
      <c r="O37" s="79" t="s">
        <v>330</v>
      </c>
      <c r="P37" s="81">
        <v>43701.82445601852</v>
      </c>
      <c r="Q37" s="79" t="s">
        <v>343</v>
      </c>
      <c r="R37" s="79"/>
      <c r="S37" s="79"/>
      <c r="T37" s="79"/>
      <c r="U37" s="79"/>
      <c r="V37" s="83" t="s">
        <v>623</v>
      </c>
      <c r="W37" s="81">
        <v>43701.82445601852</v>
      </c>
      <c r="X37" s="85">
        <v>43701</v>
      </c>
      <c r="Y37" s="87" t="s">
        <v>681</v>
      </c>
      <c r="Z37" s="83" t="s">
        <v>825</v>
      </c>
      <c r="AA37" s="79"/>
      <c r="AB37" s="79"/>
      <c r="AC37" s="87" t="s">
        <v>969</v>
      </c>
      <c r="AD37" s="79"/>
      <c r="AE37" s="79" t="b">
        <v>0</v>
      </c>
      <c r="AF37" s="79">
        <v>0</v>
      </c>
      <c r="AG37" s="87" t="s">
        <v>1107</v>
      </c>
      <c r="AH37" s="79" t="b">
        <v>0</v>
      </c>
      <c r="AI37" s="79" t="s">
        <v>1112</v>
      </c>
      <c r="AJ37" s="79"/>
      <c r="AK37" s="87" t="s">
        <v>1107</v>
      </c>
      <c r="AL37" s="79" t="b">
        <v>0</v>
      </c>
      <c r="AM37" s="79">
        <v>4</v>
      </c>
      <c r="AN37" s="87" t="s">
        <v>1086</v>
      </c>
      <c r="AO37" s="79" t="s">
        <v>1136</v>
      </c>
      <c r="AP37" s="79" t="b">
        <v>0</v>
      </c>
      <c r="AQ37" s="87" t="s">
        <v>1086</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8"/>
      <c r="BG37" s="49"/>
      <c r="BH37" s="48"/>
      <c r="BI37" s="49"/>
      <c r="BJ37" s="48"/>
      <c r="BK37" s="49"/>
      <c r="BL37" s="48"/>
      <c r="BM37" s="49"/>
      <c r="BN37" s="48"/>
    </row>
    <row r="38" spans="1:66" ht="15">
      <c r="A38" s="64" t="s">
        <v>227</v>
      </c>
      <c r="B38" s="64" t="s">
        <v>230</v>
      </c>
      <c r="C38" s="65" t="s">
        <v>3053</v>
      </c>
      <c r="D38" s="66">
        <v>3</v>
      </c>
      <c r="E38" s="67" t="s">
        <v>132</v>
      </c>
      <c r="F38" s="68">
        <v>32</v>
      </c>
      <c r="G38" s="65"/>
      <c r="H38" s="69"/>
      <c r="I38" s="70"/>
      <c r="J38" s="70"/>
      <c r="K38" s="34" t="s">
        <v>65</v>
      </c>
      <c r="L38" s="77">
        <v>38</v>
      </c>
      <c r="M38" s="77"/>
      <c r="N38" s="72"/>
      <c r="O38" s="79" t="s">
        <v>329</v>
      </c>
      <c r="P38" s="81">
        <v>43701.82445601852</v>
      </c>
      <c r="Q38" s="79" t="s">
        <v>343</v>
      </c>
      <c r="R38" s="79"/>
      <c r="S38" s="79"/>
      <c r="T38" s="79"/>
      <c r="U38" s="79"/>
      <c r="V38" s="83" t="s">
        <v>623</v>
      </c>
      <c r="W38" s="81">
        <v>43701.82445601852</v>
      </c>
      <c r="X38" s="85">
        <v>43701</v>
      </c>
      <c r="Y38" s="87" t="s">
        <v>681</v>
      </c>
      <c r="Z38" s="83" t="s">
        <v>825</v>
      </c>
      <c r="AA38" s="79"/>
      <c r="AB38" s="79"/>
      <c r="AC38" s="87" t="s">
        <v>969</v>
      </c>
      <c r="AD38" s="79"/>
      <c r="AE38" s="79" t="b">
        <v>0</v>
      </c>
      <c r="AF38" s="79">
        <v>0</v>
      </c>
      <c r="AG38" s="87" t="s">
        <v>1107</v>
      </c>
      <c r="AH38" s="79" t="b">
        <v>0</v>
      </c>
      <c r="AI38" s="79" t="s">
        <v>1112</v>
      </c>
      <c r="AJ38" s="79"/>
      <c r="AK38" s="87" t="s">
        <v>1107</v>
      </c>
      <c r="AL38" s="79" t="b">
        <v>0</v>
      </c>
      <c r="AM38" s="79">
        <v>4</v>
      </c>
      <c r="AN38" s="87" t="s">
        <v>1086</v>
      </c>
      <c r="AO38" s="79" t="s">
        <v>1136</v>
      </c>
      <c r="AP38" s="79" t="b">
        <v>0</v>
      </c>
      <c r="AQ38" s="87" t="s">
        <v>1086</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8"/>
      <c r="BG38" s="49"/>
      <c r="BH38" s="48"/>
      <c r="BI38" s="49"/>
      <c r="BJ38" s="48"/>
      <c r="BK38" s="49"/>
      <c r="BL38" s="48"/>
      <c r="BM38" s="49"/>
      <c r="BN38" s="48"/>
    </row>
    <row r="39" spans="1:66" ht="15">
      <c r="A39" s="64" t="s">
        <v>227</v>
      </c>
      <c r="B39" s="64" t="s">
        <v>292</v>
      </c>
      <c r="C39" s="65" t="s">
        <v>3053</v>
      </c>
      <c r="D39" s="66">
        <v>3</v>
      </c>
      <c r="E39" s="67" t="s">
        <v>132</v>
      </c>
      <c r="F39" s="68">
        <v>32</v>
      </c>
      <c r="G39" s="65"/>
      <c r="H39" s="69"/>
      <c r="I39" s="70"/>
      <c r="J39" s="70"/>
      <c r="K39" s="34" t="s">
        <v>65</v>
      </c>
      <c r="L39" s="77">
        <v>39</v>
      </c>
      <c r="M39" s="77"/>
      <c r="N39" s="72"/>
      <c r="O39" s="79" t="s">
        <v>329</v>
      </c>
      <c r="P39" s="81">
        <v>43701.82445601852</v>
      </c>
      <c r="Q39" s="79" t="s">
        <v>343</v>
      </c>
      <c r="R39" s="79"/>
      <c r="S39" s="79"/>
      <c r="T39" s="79"/>
      <c r="U39" s="79"/>
      <c r="V39" s="83" t="s">
        <v>623</v>
      </c>
      <c r="W39" s="81">
        <v>43701.82445601852</v>
      </c>
      <c r="X39" s="85">
        <v>43701</v>
      </c>
      <c r="Y39" s="87" t="s">
        <v>681</v>
      </c>
      <c r="Z39" s="83" t="s">
        <v>825</v>
      </c>
      <c r="AA39" s="79"/>
      <c r="AB39" s="79"/>
      <c r="AC39" s="87" t="s">
        <v>969</v>
      </c>
      <c r="AD39" s="79"/>
      <c r="AE39" s="79" t="b">
        <v>0</v>
      </c>
      <c r="AF39" s="79">
        <v>0</v>
      </c>
      <c r="AG39" s="87" t="s">
        <v>1107</v>
      </c>
      <c r="AH39" s="79" t="b">
        <v>0</v>
      </c>
      <c r="AI39" s="79" t="s">
        <v>1112</v>
      </c>
      <c r="AJ39" s="79"/>
      <c r="AK39" s="87" t="s">
        <v>1107</v>
      </c>
      <c r="AL39" s="79" t="b">
        <v>0</v>
      </c>
      <c r="AM39" s="79">
        <v>4</v>
      </c>
      <c r="AN39" s="87" t="s">
        <v>1086</v>
      </c>
      <c r="AO39" s="79" t="s">
        <v>1136</v>
      </c>
      <c r="AP39" s="79" t="b">
        <v>0</v>
      </c>
      <c r="AQ39" s="87" t="s">
        <v>1086</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8">
        <v>1</v>
      </c>
      <c r="BG39" s="49">
        <v>3.0303030303030303</v>
      </c>
      <c r="BH39" s="48">
        <v>2</v>
      </c>
      <c r="BI39" s="49">
        <v>6.0606060606060606</v>
      </c>
      <c r="BJ39" s="48">
        <v>0</v>
      </c>
      <c r="BK39" s="49">
        <v>0</v>
      </c>
      <c r="BL39" s="48">
        <v>30</v>
      </c>
      <c r="BM39" s="49">
        <v>90.9090909090909</v>
      </c>
      <c r="BN39" s="48">
        <v>33</v>
      </c>
    </row>
    <row r="40" spans="1:66" ht="15">
      <c r="A40" s="64" t="s">
        <v>228</v>
      </c>
      <c r="B40" s="64" t="s">
        <v>230</v>
      </c>
      <c r="C40" s="65" t="s">
        <v>3053</v>
      </c>
      <c r="D40" s="66">
        <v>3</v>
      </c>
      <c r="E40" s="67" t="s">
        <v>132</v>
      </c>
      <c r="F40" s="68">
        <v>32</v>
      </c>
      <c r="G40" s="65"/>
      <c r="H40" s="69"/>
      <c r="I40" s="70"/>
      <c r="J40" s="70"/>
      <c r="K40" s="34" t="s">
        <v>65</v>
      </c>
      <c r="L40" s="77">
        <v>40</v>
      </c>
      <c r="M40" s="77"/>
      <c r="N40" s="72"/>
      <c r="O40" s="79" t="s">
        <v>330</v>
      </c>
      <c r="P40" s="81">
        <v>43702.72638888889</v>
      </c>
      <c r="Q40" s="79" t="s">
        <v>344</v>
      </c>
      <c r="R40" s="83" t="s">
        <v>420</v>
      </c>
      <c r="S40" s="79" t="s">
        <v>488</v>
      </c>
      <c r="T40" s="79" t="s">
        <v>529</v>
      </c>
      <c r="U40" s="79"/>
      <c r="V40" s="83" t="s">
        <v>624</v>
      </c>
      <c r="W40" s="81">
        <v>43702.72638888889</v>
      </c>
      <c r="X40" s="85">
        <v>43702</v>
      </c>
      <c r="Y40" s="87" t="s">
        <v>682</v>
      </c>
      <c r="Z40" s="83" t="s">
        <v>826</v>
      </c>
      <c r="AA40" s="79"/>
      <c r="AB40" s="79"/>
      <c r="AC40" s="87" t="s">
        <v>970</v>
      </c>
      <c r="AD40" s="79"/>
      <c r="AE40" s="79" t="b">
        <v>0</v>
      </c>
      <c r="AF40" s="79">
        <v>0</v>
      </c>
      <c r="AG40" s="87" t="s">
        <v>1107</v>
      </c>
      <c r="AH40" s="79" t="b">
        <v>0</v>
      </c>
      <c r="AI40" s="79" t="s">
        <v>1112</v>
      </c>
      <c r="AJ40" s="79"/>
      <c r="AK40" s="87" t="s">
        <v>1107</v>
      </c>
      <c r="AL40" s="79" t="b">
        <v>0</v>
      </c>
      <c r="AM40" s="79">
        <v>2</v>
      </c>
      <c r="AN40" s="87" t="s">
        <v>973</v>
      </c>
      <c r="AO40" s="79" t="s">
        <v>1132</v>
      </c>
      <c r="AP40" s="79" t="b">
        <v>0</v>
      </c>
      <c r="AQ40" s="87" t="s">
        <v>973</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8"/>
      <c r="BG40" s="49"/>
      <c r="BH40" s="48"/>
      <c r="BI40" s="49"/>
      <c r="BJ40" s="48"/>
      <c r="BK40" s="49"/>
      <c r="BL40" s="48"/>
      <c r="BM40" s="49"/>
      <c r="BN40" s="48"/>
    </row>
    <row r="41" spans="1:66" ht="15">
      <c r="A41" s="64" t="s">
        <v>228</v>
      </c>
      <c r="B41" s="64" t="s">
        <v>293</v>
      </c>
      <c r="C41" s="65" t="s">
        <v>3053</v>
      </c>
      <c r="D41" s="66">
        <v>3</v>
      </c>
      <c r="E41" s="67" t="s">
        <v>132</v>
      </c>
      <c r="F41" s="68">
        <v>32</v>
      </c>
      <c r="G41" s="65"/>
      <c r="H41" s="69"/>
      <c r="I41" s="70"/>
      <c r="J41" s="70"/>
      <c r="K41" s="34" t="s">
        <v>65</v>
      </c>
      <c r="L41" s="77">
        <v>41</v>
      </c>
      <c r="M41" s="77"/>
      <c r="N41" s="72"/>
      <c r="O41" s="79" t="s">
        <v>329</v>
      </c>
      <c r="P41" s="81">
        <v>43702.72638888889</v>
      </c>
      <c r="Q41" s="79" t="s">
        <v>344</v>
      </c>
      <c r="R41" s="83" t="s">
        <v>420</v>
      </c>
      <c r="S41" s="79" t="s">
        <v>488</v>
      </c>
      <c r="T41" s="79" t="s">
        <v>529</v>
      </c>
      <c r="U41" s="79"/>
      <c r="V41" s="83" t="s">
        <v>624</v>
      </c>
      <c r="W41" s="81">
        <v>43702.72638888889</v>
      </c>
      <c r="X41" s="85">
        <v>43702</v>
      </c>
      <c r="Y41" s="87" t="s">
        <v>682</v>
      </c>
      <c r="Z41" s="83" t="s">
        <v>826</v>
      </c>
      <c r="AA41" s="79"/>
      <c r="AB41" s="79"/>
      <c r="AC41" s="87" t="s">
        <v>970</v>
      </c>
      <c r="AD41" s="79"/>
      <c r="AE41" s="79" t="b">
        <v>0</v>
      </c>
      <c r="AF41" s="79">
        <v>0</v>
      </c>
      <c r="AG41" s="87" t="s">
        <v>1107</v>
      </c>
      <c r="AH41" s="79" t="b">
        <v>0</v>
      </c>
      <c r="AI41" s="79" t="s">
        <v>1112</v>
      </c>
      <c r="AJ41" s="79"/>
      <c r="AK41" s="87" t="s">
        <v>1107</v>
      </c>
      <c r="AL41" s="79" t="b">
        <v>0</v>
      </c>
      <c r="AM41" s="79">
        <v>2</v>
      </c>
      <c r="AN41" s="87" t="s">
        <v>973</v>
      </c>
      <c r="AO41" s="79" t="s">
        <v>1132</v>
      </c>
      <c r="AP41" s="79" t="b">
        <v>0</v>
      </c>
      <c r="AQ41" s="87" t="s">
        <v>973</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8">
        <v>2</v>
      </c>
      <c r="BG41" s="49">
        <v>5.128205128205129</v>
      </c>
      <c r="BH41" s="48">
        <v>0</v>
      </c>
      <c r="BI41" s="49">
        <v>0</v>
      </c>
      <c r="BJ41" s="48">
        <v>0</v>
      </c>
      <c r="BK41" s="49">
        <v>0</v>
      </c>
      <c r="BL41" s="48">
        <v>37</v>
      </c>
      <c r="BM41" s="49">
        <v>94.87179487179488</v>
      </c>
      <c r="BN41" s="48">
        <v>39</v>
      </c>
    </row>
    <row r="42" spans="1:66" ht="15">
      <c r="A42" s="64" t="s">
        <v>228</v>
      </c>
      <c r="B42" s="64" t="s">
        <v>284</v>
      </c>
      <c r="C42" s="65" t="s">
        <v>3053</v>
      </c>
      <c r="D42" s="66">
        <v>3</v>
      </c>
      <c r="E42" s="67" t="s">
        <v>132</v>
      </c>
      <c r="F42" s="68">
        <v>32</v>
      </c>
      <c r="G42" s="65"/>
      <c r="H42" s="69"/>
      <c r="I42" s="70"/>
      <c r="J42" s="70"/>
      <c r="K42" s="34" t="s">
        <v>65</v>
      </c>
      <c r="L42" s="77">
        <v>42</v>
      </c>
      <c r="M42" s="77"/>
      <c r="N42" s="72"/>
      <c r="O42" s="79" t="s">
        <v>329</v>
      </c>
      <c r="P42" s="81">
        <v>43702.72638888889</v>
      </c>
      <c r="Q42" s="79" t="s">
        <v>344</v>
      </c>
      <c r="R42" s="83" t="s">
        <v>420</v>
      </c>
      <c r="S42" s="79" t="s">
        <v>488</v>
      </c>
      <c r="T42" s="79" t="s">
        <v>529</v>
      </c>
      <c r="U42" s="79"/>
      <c r="V42" s="83" t="s">
        <v>624</v>
      </c>
      <c r="W42" s="81">
        <v>43702.72638888889</v>
      </c>
      <c r="X42" s="85">
        <v>43702</v>
      </c>
      <c r="Y42" s="87" t="s">
        <v>682</v>
      </c>
      <c r="Z42" s="83" t="s">
        <v>826</v>
      </c>
      <c r="AA42" s="79"/>
      <c r="AB42" s="79"/>
      <c r="AC42" s="87" t="s">
        <v>970</v>
      </c>
      <c r="AD42" s="79"/>
      <c r="AE42" s="79" t="b">
        <v>0</v>
      </c>
      <c r="AF42" s="79">
        <v>0</v>
      </c>
      <c r="AG42" s="87" t="s">
        <v>1107</v>
      </c>
      <c r="AH42" s="79" t="b">
        <v>0</v>
      </c>
      <c r="AI42" s="79" t="s">
        <v>1112</v>
      </c>
      <c r="AJ42" s="79"/>
      <c r="AK42" s="87" t="s">
        <v>1107</v>
      </c>
      <c r="AL42" s="79" t="b">
        <v>0</v>
      </c>
      <c r="AM42" s="79">
        <v>2</v>
      </c>
      <c r="AN42" s="87" t="s">
        <v>973</v>
      </c>
      <c r="AO42" s="79" t="s">
        <v>1132</v>
      </c>
      <c r="AP42" s="79" t="b">
        <v>0</v>
      </c>
      <c r="AQ42" s="87" t="s">
        <v>973</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8"/>
      <c r="BG42" s="49"/>
      <c r="BH42" s="48"/>
      <c r="BI42" s="49"/>
      <c r="BJ42" s="48"/>
      <c r="BK42" s="49"/>
      <c r="BL42" s="48"/>
      <c r="BM42" s="49"/>
      <c r="BN42" s="48"/>
    </row>
    <row r="43" spans="1:66" ht="15">
      <c r="A43" s="64" t="s">
        <v>229</v>
      </c>
      <c r="B43" s="64" t="s">
        <v>286</v>
      </c>
      <c r="C43" s="65" t="s">
        <v>3054</v>
      </c>
      <c r="D43" s="66">
        <v>4</v>
      </c>
      <c r="E43" s="67" t="s">
        <v>136</v>
      </c>
      <c r="F43" s="68">
        <v>30.142857142857142</v>
      </c>
      <c r="G43" s="65"/>
      <c r="H43" s="69"/>
      <c r="I43" s="70"/>
      <c r="J43" s="70"/>
      <c r="K43" s="34" t="s">
        <v>65</v>
      </c>
      <c r="L43" s="77">
        <v>43</v>
      </c>
      <c r="M43" s="77"/>
      <c r="N43" s="72"/>
      <c r="O43" s="79" t="s">
        <v>329</v>
      </c>
      <c r="P43" s="81">
        <v>43698.89592592593</v>
      </c>
      <c r="Q43" s="79" t="s">
        <v>345</v>
      </c>
      <c r="R43" s="83" t="s">
        <v>416</v>
      </c>
      <c r="S43" s="79" t="s">
        <v>484</v>
      </c>
      <c r="T43" s="79" t="s">
        <v>530</v>
      </c>
      <c r="U43" s="79"/>
      <c r="V43" s="83" t="s">
        <v>625</v>
      </c>
      <c r="W43" s="81">
        <v>43698.89592592593</v>
      </c>
      <c r="X43" s="85">
        <v>43698</v>
      </c>
      <c r="Y43" s="87" t="s">
        <v>683</v>
      </c>
      <c r="Z43" s="83" t="s">
        <v>827</v>
      </c>
      <c r="AA43" s="79"/>
      <c r="AB43" s="79"/>
      <c r="AC43" s="87" t="s">
        <v>971</v>
      </c>
      <c r="AD43" s="79"/>
      <c r="AE43" s="79" t="b">
        <v>0</v>
      </c>
      <c r="AF43" s="79">
        <v>5</v>
      </c>
      <c r="AG43" s="87" t="s">
        <v>1107</v>
      </c>
      <c r="AH43" s="79" t="b">
        <v>0</v>
      </c>
      <c r="AI43" s="79" t="s">
        <v>1112</v>
      </c>
      <c r="AJ43" s="79"/>
      <c r="AK43" s="87" t="s">
        <v>1107</v>
      </c>
      <c r="AL43" s="79" t="b">
        <v>0</v>
      </c>
      <c r="AM43" s="79">
        <v>1</v>
      </c>
      <c r="AN43" s="87" t="s">
        <v>1107</v>
      </c>
      <c r="AO43" s="79" t="s">
        <v>1136</v>
      </c>
      <c r="AP43" s="79" t="b">
        <v>0</v>
      </c>
      <c r="AQ43" s="87" t="s">
        <v>971</v>
      </c>
      <c r="AR43" s="79" t="s">
        <v>176</v>
      </c>
      <c r="AS43" s="79">
        <v>0</v>
      </c>
      <c r="AT43" s="79">
        <v>0</v>
      </c>
      <c r="AU43" s="79"/>
      <c r="AV43" s="79"/>
      <c r="AW43" s="79"/>
      <c r="AX43" s="79"/>
      <c r="AY43" s="79"/>
      <c r="AZ43" s="79"/>
      <c r="BA43" s="79"/>
      <c r="BB43" s="79"/>
      <c r="BC43">
        <v>2</v>
      </c>
      <c r="BD43" s="78" t="str">
        <f>REPLACE(INDEX(GroupVertices[Group],MATCH(Edges[[#This Row],[Vertex 1]],GroupVertices[Vertex],0)),1,1,"")</f>
        <v>2</v>
      </c>
      <c r="BE43" s="78" t="str">
        <f>REPLACE(INDEX(GroupVertices[Group],MATCH(Edges[[#This Row],[Vertex 2]],GroupVertices[Vertex],0)),1,1,"")</f>
        <v>2</v>
      </c>
      <c r="BF43" s="48">
        <v>0</v>
      </c>
      <c r="BG43" s="49">
        <v>0</v>
      </c>
      <c r="BH43" s="48">
        <v>0</v>
      </c>
      <c r="BI43" s="49">
        <v>0</v>
      </c>
      <c r="BJ43" s="48">
        <v>0</v>
      </c>
      <c r="BK43" s="49">
        <v>0</v>
      </c>
      <c r="BL43" s="48">
        <v>14</v>
      </c>
      <c r="BM43" s="49">
        <v>100</v>
      </c>
      <c r="BN43" s="48">
        <v>14</v>
      </c>
    </row>
    <row r="44" spans="1:66" ht="15">
      <c r="A44" s="64" t="s">
        <v>229</v>
      </c>
      <c r="B44" s="64" t="s">
        <v>286</v>
      </c>
      <c r="C44" s="65" t="s">
        <v>3054</v>
      </c>
      <c r="D44" s="66">
        <v>4</v>
      </c>
      <c r="E44" s="67" t="s">
        <v>136</v>
      </c>
      <c r="F44" s="68">
        <v>30.142857142857142</v>
      </c>
      <c r="G44" s="65"/>
      <c r="H44" s="69"/>
      <c r="I44" s="70"/>
      <c r="J44" s="70"/>
      <c r="K44" s="34" t="s">
        <v>65</v>
      </c>
      <c r="L44" s="77">
        <v>44</v>
      </c>
      <c r="M44" s="77"/>
      <c r="N44" s="72"/>
      <c r="O44" s="79" t="s">
        <v>329</v>
      </c>
      <c r="P44" s="81">
        <v>43702.79206018519</v>
      </c>
      <c r="Q44" s="79" t="s">
        <v>346</v>
      </c>
      <c r="R44" s="83" t="s">
        <v>416</v>
      </c>
      <c r="S44" s="79" t="s">
        <v>484</v>
      </c>
      <c r="T44" s="79" t="s">
        <v>530</v>
      </c>
      <c r="U44" s="79"/>
      <c r="V44" s="83" t="s">
        <v>625</v>
      </c>
      <c r="W44" s="81">
        <v>43702.79206018519</v>
      </c>
      <c r="X44" s="85">
        <v>43702</v>
      </c>
      <c r="Y44" s="87" t="s">
        <v>684</v>
      </c>
      <c r="Z44" s="83" t="s">
        <v>828</v>
      </c>
      <c r="AA44" s="79"/>
      <c r="AB44" s="79"/>
      <c r="AC44" s="87" t="s">
        <v>972</v>
      </c>
      <c r="AD44" s="79"/>
      <c r="AE44" s="79" t="b">
        <v>0</v>
      </c>
      <c r="AF44" s="79">
        <v>8</v>
      </c>
      <c r="AG44" s="87" t="s">
        <v>1107</v>
      </c>
      <c r="AH44" s="79" t="b">
        <v>0</v>
      </c>
      <c r="AI44" s="79" t="s">
        <v>1112</v>
      </c>
      <c r="AJ44" s="79"/>
      <c r="AK44" s="87" t="s">
        <v>1107</v>
      </c>
      <c r="AL44" s="79" t="b">
        <v>0</v>
      </c>
      <c r="AM44" s="79">
        <v>0</v>
      </c>
      <c r="AN44" s="87" t="s">
        <v>1107</v>
      </c>
      <c r="AO44" s="79" t="s">
        <v>1139</v>
      </c>
      <c r="AP44" s="79" t="b">
        <v>0</v>
      </c>
      <c r="AQ44" s="87" t="s">
        <v>972</v>
      </c>
      <c r="AR44" s="79" t="s">
        <v>176</v>
      </c>
      <c r="AS44" s="79">
        <v>0</v>
      </c>
      <c r="AT44" s="79">
        <v>0</v>
      </c>
      <c r="AU44" s="79"/>
      <c r="AV44" s="79"/>
      <c r="AW44" s="79"/>
      <c r="AX44" s="79"/>
      <c r="AY44" s="79"/>
      <c r="AZ44" s="79"/>
      <c r="BA44" s="79"/>
      <c r="BB44" s="79"/>
      <c r="BC44">
        <v>2</v>
      </c>
      <c r="BD44" s="78" t="str">
        <f>REPLACE(INDEX(GroupVertices[Group],MATCH(Edges[[#This Row],[Vertex 1]],GroupVertices[Vertex],0)),1,1,"")</f>
        <v>2</v>
      </c>
      <c r="BE44" s="78" t="str">
        <f>REPLACE(INDEX(GroupVertices[Group],MATCH(Edges[[#This Row],[Vertex 2]],GroupVertices[Vertex],0)),1,1,"")</f>
        <v>2</v>
      </c>
      <c r="BF44" s="48">
        <v>0</v>
      </c>
      <c r="BG44" s="49">
        <v>0</v>
      </c>
      <c r="BH44" s="48">
        <v>0</v>
      </c>
      <c r="BI44" s="49">
        <v>0</v>
      </c>
      <c r="BJ44" s="48">
        <v>0</v>
      </c>
      <c r="BK44" s="49">
        <v>0</v>
      </c>
      <c r="BL44" s="48">
        <v>15</v>
      </c>
      <c r="BM44" s="49">
        <v>100</v>
      </c>
      <c r="BN44" s="48">
        <v>15</v>
      </c>
    </row>
    <row r="45" spans="1:66" ht="15">
      <c r="A45" s="64" t="s">
        <v>230</v>
      </c>
      <c r="B45" s="64" t="s">
        <v>293</v>
      </c>
      <c r="C45" s="65" t="s">
        <v>3053</v>
      </c>
      <c r="D45" s="66">
        <v>3</v>
      </c>
      <c r="E45" s="67" t="s">
        <v>132</v>
      </c>
      <c r="F45" s="68">
        <v>32</v>
      </c>
      <c r="G45" s="65"/>
      <c r="H45" s="69"/>
      <c r="I45" s="70"/>
      <c r="J45" s="70"/>
      <c r="K45" s="34" t="s">
        <v>65</v>
      </c>
      <c r="L45" s="77">
        <v>45</v>
      </c>
      <c r="M45" s="77"/>
      <c r="N45" s="72"/>
      <c r="O45" s="79" t="s">
        <v>329</v>
      </c>
      <c r="P45" s="81">
        <v>43702.70348379629</v>
      </c>
      <c r="Q45" s="79" t="s">
        <v>344</v>
      </c>
      <c r="R45" s="83" t="s">
        <v>420</v>
      </c>
      <c r="S45" s="79" t="s">
        <v>488</v>
      </c>
      <c r="T45" s="79" t="s">
        <v>531</v>
      </c>
      <c r="U45" s="83" t="s">
        <v>603</v>
      </c>
      <c r="V45" s="83" t="s">
        <v>603</v>
      </c>
      <c r="W45" s="81">
        <v>43702.70348379629</v>
      </c>
      <c r="X45" s="85">
        <v>43702</v>
      </c>
      <c r="Y45" s="87" t="s">
        <v>685</v>
      </c>
      <c r="Z45" s="83" t="s">
        <v>829</v>
      </c>
      <c r="AA45" s="79"/>
      <c r="AB45" s="79"/>
      <c r="AC45" s="87" t="s">
        <v>973</v>
      </c>
      <c r="AD45" s="79"/>
      <c r="AE45" s="79" t="b">
        <v>0</v>
      </c>
      <c r="AF45" s="79">
        <v>2</v>
      </c>
      <c r="AG45" s="87" t="s">
        <v>1107</v>
      </c>
      <c r="AH45" s="79" t="b">
        <v>0</v>
      </c>
      <c r="AI45" s="79" t="s">
        <v>1112</v>
      </c>
      <c r="AJ45" s="79"/>
      <c r="AK45" s="87" t="s">
        <v>1107</v>
      </c>
      <c r="AL45" s="79" t="b">
        <v>0</v>
      </c>
      <c r="AM45" s="79">
        <v>2</v>
      </c>
      <c r="AN45" s="87" t="s">
        <v>1107</v>
      </c>
      <c r="AO45" s="79" t="s">
        <v>1137</v>
      </c>
      <c r="AP45" s="79" t="b">
        <v>0</v>
      </c>
      <c r="AQ45" s="87" t="s">
        <v>973</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8">
        <v>2</v>
      </c>
      <c r="BG45" s="49">
        <v>5.128205128205129</v>
      </c>
      <c r="BH45" s="48">
        <v>0</v>
      </c>
      <c r="BI45" s="49">
        <v>0</v>
      </c>
      <c r="BJ45" s="48">
        <v>0</v>
      </c>
      <c r="BK45" s="49">
        <v>0</v>
      </c>
      <c r="BL45" s="48">
        <v>37</v>
      </c>
      <c r="BM45" s="49">
        <v>94.87179487179488</v>
      </c>
      <c r="BN45" s="48">
        <v>39</v>
      </c>
    </row>
    <row r="46" spans="1:66" ht="15">
      <c r="A46" s="64" t="s">
        <v>231</v>
      </c>
      <c r="B46" s="64" t="s">
        <v>293</v>
      </c>
      <c r="C46" s="65" t="s">
        <v>3053</v>
      </c>
      <c r="D46" s="66">
        <v>3</v>
      </c>
      <c r="E46" s="67" t="s">
        <v>132</v>
      </c>
      <c r="F46" s="68">
        <v>32</v>
      </c>
      <c r="G46" s="65"/>
      <c r="H46" s="69"/>
      <c r="I46" s="70"/>
      <c r="J46" s="70"/>
      <c r="K46" s="34" t="s">
        <v>65</v>
      </c>
      <c r="L46" s="77">
        <v>46</v>
      </c>
      <c r="M46" s="77"/>
      <c r="N46" s="72"/>
      <c r="O46" s="79" t="s">
        <v>329</v>
      </c>
      <c r="P46" s="81">
        <v>43702.817453703705</v>
      </c>
      <c r="Q46" s="79" t="s">
        <v>344</v>
      </c>
      <c r="R46" s="83" t="s">
        <v>420</v>
      </c>
      <c r="S46" s="79" t="s">
        <v>488</v>
      </c>
      <c r="T46" s="79" t="s">
        <v>529</v>
      </c>
      <c r="U46" s="79"/>
      <c r="V46" s="83" t="s">
        <v>626</v>
      </c>
      <c r="W46" s="81">
        <v>43702.817453703705</v>
      </c>
      <c r="X46" s="85">
        <v>43702</v>
      </c>
      <c r="Y46" s="87" t="s">
        <v>686</v>
      </c>
      <c r="Z46" s="83" t="s">
        <v>830</v>
      </c>
      <c r="AA46" s="79"/>
      <c r="AB46" s="79"/>
      <c r="AC46" s="87" t="s">
        <v>974</v>
      </c>
      <c r="AD46" s="79"/>
      <c r="AE46" s="79" t="b">
        <v>0</v>
      </c>
      <c r="AF46" s="79">
        <v>0</v>
      </c>
      <c r="AG46" s="87" t="s">
        <v>1107</v>
      </c>
      <c r="AH46" s="79" t="b">
        <v>0</v>
      </c>
      <c r="AI46" s="79" t="s">
        <v>1112</v>
      </c>
      <c r="AJ46" s="79"/>
      <c r="AK46" s="87" t="s">
        <v>1107</v>
      </c>
      <c r="AL46" s="79" t="b">
        <v>0</v>
      </c>
      <c r="AM46" s="79">
        <v>2</v>
      </c>
      <c r="AN46" s="87" t="s">
        <v>973</v>
      </c>
      <c r="AO46" s="79" t="s">
        <v>1136</v>
      </c>
      <c r="AP46" s="79" t="b">
        <v>0</v>
      </c>
      <c r="AQ46" s="87" t="s">
        <v>973</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3</v>
      </c>
      <c r="BF46" s="48"/>
      <c r="BG46" s="49"/>
      <c r="BH46" s="48"/>
      <c r="BI46" s="49"/>
      <c r="BJ46" s="48"/>
      <c r="BK46" s="49"/>
      <c r="BL46" s="48"/>
      <c r="BM46" s="49"/>
      <c r="BN46" s="48"/>
    </row>
    <row r="47" spans="1:66" ht="15">
      <c r="A47" s="64" t="s">
        <v>230</v>
      </c>
      <c r="B47" s="64" t="s">
        <v>284</v>
      </c>
      <c r="C47" s="65" t="s">
        <v>3053</v>
      </c>
      <c r="D47" s="66">
        <v>3</v>
      </c>
      <c r="E47" s="67" t="s">
        <v>132</v>
      </c>
      <c r="F47" s="68">
        <v>32</v>
      </c>
      <c r="G47" s="65"/>
      <c r="H47" s="69"/>
      <c r="I47" s="70"/>
      <c r="J47" s="70"/>
      <c r="K47" s="34" t="s">
        <v>65</v>
      </c>
      <c r="L47" s="77">
        <v>47</v>
      </c>
      <c r="M47" s="77"/>
      <c r="N47" s="72"/>
      <c r="O47" s="79" t="s">
        <v>329</v>
      </c>
      <c r="P47" s="81">
        <v>43702.70348379629</v>
      </c>
      <c r="Q47" s="79" t="s">
        <v>344</v>
      </c>
      <c r="R47" s="83" t="s">
        <v>420</v>
      </c>
      <c r="S47" s="79" t="s">
        <v>488</v>
      </c>
      <c r="T47" s="79" t="s">
        <v>531</v>
      </c>
      <c r="U47" s="83" t="s">
        <v>603</v>
      </c>
      <c r="V47" s="83" t="s">
        <v>603</v>
      </c>
      <c r="W47" s="81">
        <v>43702.70348379629</v>
      </c>
      <c r="X47" s="85">
        <v>43702</v>
      </c>
      <c r="Y47" s="87" t="s">
        <v>685</v>
      </c>
      <c r="Z47" s="83" t="s">
        <v>829</v>
      </c>
      <c r="AA47" s="79"/>
      <c r="AB47" s="79"/>
      <c r="AC47" s="87" t="s">
        <v>973</v>
      </c>
      <c r="AD47" s="79"/>
      <c r="AE47" s="79" t="b">
        <v>0</v>
      </c>
      <c r="AF47" s="79">
        <v>2</v>
      </c>
      <c r="AG47" s="87" t="s">
        <v>1107</v>
      </c>
      <c r="AH47" s="79" t="b">
        <v>0</v>
      </c>
      <c r="AI47" s="79" t="s">
        <v>1112</v>
      </c>
      <c r="AJ47" s="79"/>
      <c r="AK47" s="87" t="s">
        <v>1107</v>
      </c>
      <c r="AL47" s="79" t="b">
        <v>0</v>
      </c>
      <c r="AM47" s="79">
        <v>2</v>
      </c>
      <c r="AN47" s="87" t="s">
        <v>1107</v>
      </c>
      <c r="AO47" s="79" t="s">
        <v>1137</v>
      </c>
      <c r="AP47" s="79" t="b">
        <v>0</v>
      </c>
      <c r="AQ47" s="87" t="s">
        <v>973</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3</v>
      </c>
      <c r="BF47" s="48"/>
      <c r="BG47" s="49"/>
      <c r="BH47" s="48"/>
      <c r="BI47" s="49"/>
      <c r="BJ47" s="48"/>
      <c r="BK47" s="49"/>
      <c r="BL47" s="48"/>
      <c r="BM47" s="49"/>
      <c r="BN47" s="48"/>
    </row>
    <row r="48" spans="1:66" ht="15">
      <c r="A48" s="64" t="s">
        <v>231</v>
      </c>
      <c r="B48" s="64" t="s">
        <v>284</v>
      </c>
      <c r="C48" s="65" t="s">
        <v>3053</v>
      </c>
      <c r="D48" s="66">
        <v>3</v>
      </c>
      <c r="E48" s="67" t="s">
        <v>132</v>
      </c>
      <c r="F48" s="68">
        <v>32</v>
      </c>
      <c r="G48" s="65"/>
      <c r="H48" s="69"/>
      <c r="I48" s="70"/>
      <c r="J48" s="70"/>
      <c r="K48" s="34" t="s">
        <v>65</v>
      </c>
      <c r="L48" s="77">
        <v>48</v>
      </c>
      <c r="M48" s="77"/>
      <c r="N48" s="72"/>
      <c r="O48" s="79" t="s">
        <v>329</v>
      </c>
      <c r="P48" s="81">
        <v>43702.817453703705</v>
      </c>
      <c r="Q48" s="79" t="s">
        <v>344</v>
      </c>
      <c r="R48" s="83" t="s">
        <v>420</v>
      </c>
      <c r="S48" s="79" t="s">
        <v>488</v>
      </c>
      <c r="T48" s="79" t="s">
        <v>529</v>
      </c>
      <c r="U48" s="79"/>
      <c r="V48" s="83" t="s">
        <v>626</v>
      </c>
      <c r="W48" s="81">
        <v>43702.817453703705</v>
      </c>
      <c r="X48" s="85">
        <v>43702</v>
      </c>
      <c r="Y48" s="87" t="s">
        <v>686</v>
      </c>
      <c r="Z48" s="83" t="s">
        <v>830</v>
      </c>
      <c r="AA48" s="79"/>
      <c r="AB48" s="79"/>
      <c r="AC48" s="87" t="s">
        <v>974</v>
      </c>
      <c r="AD48" s="79"/>
      <c r="AE48" s="79" t="b">
        <v>0</v>
      </c>
      <c r="AF48" s="79">
        <v>0</v>
      </c>
      <c r="AG48" s="87" t="s">
        <v>1107</v>
      </c>
      <c r="AH48" s="79" t="b">
        <v>0</v>
      </c>
      <c r="AI48" s="79" t="s">
        <v>1112</v>
      </c>
      <c r="AJ48" s="79"/>
      <c r="AK48" s="87" t="s">
        <v>1107</v>
      </c>
      <c r="AL48" s="79" t="b">
        <v>0</v>
      </c>
      <c r="AM48" s="79">
        <v>2</v>
      </c>
      <c r="AN48" s="87" t="s">
        <v>973</v>
      </c>
      <c r="AO48" s="79" t="s">
        <v>1136</v>
      </c>
      <c r="AP48" s="79" t="b">
        <v>0</v>
      </c>
      <c r="AQ48" s="87" t="s">
        <v>973</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8"/>
      <c r="BG48" s="49"/>
      <c r="BH48" s="48"/>
      <c r="BI48" s="49"/>
      <c r="BJ48" s="48"/>
      <c r="BK48" s="49"/>
      <c r="BL48" s="48"/>
      <c r="BM48" s="49"/>
      <c r="BN48" s="48"/>
    </row>
    <row r="49" spans="1:66" ht="15">
      <c r="A49" s="64" t="s">
        <v>231</v>
      </c>
      <c r="B49" s="64" t="s">
        <v>230</v>
      </c>
      <c r="C49" s="65" t="s">
        <v>3053</v>
      </c>
      <c r="D49" s="66">
        <v>3</v>
      </c>
      <c r="E49" s="67" t="s">
        <v>132</v>
      </c>
      <c r="F49" s="68">
        <v>32</v>
      </c>
      <c r="G49" s="65"/>
      <c r="H49" s="69"/>
      <c r="I49" s="70"/>
      <c r="J49" s="70"/>
      <c r="K49" s="34" t="s">
        <v>65</v>
      </c>
      <c r="L49" s="77">
        <v>49</v>
      </c>
      <c r="M49" s="77"/>
      <c r="N49" s="72"/>
      <c r="O49" s="79" t="s">
        <v>330</v>
      </c>
      <c r="P49" s="81">
        <v>43702.817453703705</v>
      </c>
      <c r="Q49" s="79" t="s">
        <v>344</v>
      </c>
      <c r="R49" s="83" t="s">
        <v>420</v>
      </c>
      <c r="S49" s="79" t="s">
        <v>488</v>
      </c>
      <c r="T49" s="79" t="s">
        <v>529</v>
      </c>
      <c r="U49" s="79"/>
      <c r="V49" s="83" t="s">
        <v>626</v>
      </c>
      <c r="W49" s="81">
        <v>43702.817453703705</v>
      </c>
      <c r="X49" s="85">
        <v>43702</v>
      </c>
      <c r="Y49" s="87" t="s">
        <v>686</v>
      </c>
      <c r="Z49" s="83" t="s">
        <v>830</v>
      </c>
      <c r="AA49" s="79"/>
      <c r="AB49" s="79"/>
      <c r="AC49" s="87" t="s">
        <v>974</v>
      </c>
      <c r="AD49" s="79"/>
      <c r="AE49" s="79" t="b">
        <v>0</v>
      </c>
      <c r="AF49" s="79">
        <v>0</v>
      </c>
      <c r="AG49" s="87" t="s">
        <v>1107</v>
      </c>
      <c r="AH49" s="79" t="b">
        <v>0</v>
      </c>
      <c r="AI49" s="79" t="s">
        <v>1112</v>
      </c>
      <c r="AJ49" s="79"/>
      <c r="AK49" s="87" t="s">
        <v>1107</v>
      </c>
      <c r="AL49" s="79" t="b">
        <v>0</v>
      </c>
      <c r="AM49" s="79">
        <v>2</v>
      </c>
      <c r="AN49" s="87" t="s">
        <v>973</v>
      </c>
      <c r="AO49" s="79" t="s">
        <v>1136</v>
      </c>
      <c r="AP49" s="79" t="b">
        <v>0</v>
      </c>
      <c r="AQ49" s="87" t="s">
        <v>973</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8">
        <v>2</v>
      </c>
      <c r="BG49" s="49">
        <v>5.128205128205129</v>
      </c>
      <c r="BH49" s="48">
        <v>0</v>
      </c>
      <c r="BI49" s="49">
        <v>0</v>
      </c>
      <c r="BJ49" s="48">
        <v>0</v>
      </c>
      <c r="BK49" s="49">
        <v>0</v>
      </c>
      <c r="BL49" s="48">
        <v>37</v>
      </c>
      <c r="BM49" s="49">
        <v>94.87179487179488</v>
      </c>
      <c r="BN49" s="48">
        <v>39</v>
      </c>
    </row>
    <row r="50" spans="1:66" ht="15">
      <c r="A50" s="64" t="s">
        <v>232</v>
      </c>
      <c r="B50" s="64" t="s">
        <v>268</v>
      </c>
      <c r="C50" s="65" t="s">
        <v>3053</v>
      </c>
      <c r="D50" s="66">
        <v>3</v>
      </c>
      <c r="E50" s="67" t="s">
        <v>132</v>
      </c>
      <c r="F50" s="68">
        <v>32</v>
      </c>
      <c r="G50" s="65"/>
      <c r="H50" s="69"/>
      <c r="I50" s="70"/>
      <c r="J50" s="70"/>
      <c r="K50" s="34" t="s">
        <v>65</v>
      </c>
      <c r="L50" s="77">
        <v>50</v>
      </c>
      <c r="M50" s="77"/>
      <c r="N50" s="72"/>
      <c r="O50" s="79" t="s">
        <v>331</v>
      </c>
      <c r="P50" s="81">
        <v>43701.17238425926</v>
      </c>
      <c r="Q50" s="79" t="s">
        <v>347</v>
      </c>
      <c r="R50" s="79"/>
      <c r="S50" s="79"/>
      <c r="T50" s="79" t="s">
        <v>527</v>
      </c>
      <c r="U50" s="79"/>
      <c r="V50" s="83" t="s">
        <v>627</v>
      </c>
      <c r="W50" s="81">
        <v>43701.17238425926</v>
      </c>
      <c r="X50" s="85">
        <v>43701</v>
      </c>
      <c r="Y50" s="87" t="s">
        <v>687</v>
      </c>
      <c r="Z50" s="83" t="s">
        <v>831</v>
      </c>
      <c r="AA50" s="79"/>
      <c r="AB50" s="79"/>
      <c r="AC50" s="87" t="s">
        <v>975</v>
      </c>
      <c r="AD50" s="87" t="s">
        <v>1099</v>
      </c>
      <c r="AE50" s="79" t="b">
        <v>0</v>
      </c>
      <c r="AF50" s="79">
        <v>0</v>
      </c>
      <c r="AG50" s="87" t="s">
        <v>1108</v>
      </c>
      <c r="AH50" s="79" t="b">
        <v>0</v>
      </c>
      <c r="AI50" s="79" t="s">
        <v>1112</v>
      </c>
      <c r="AJ50" s="79"/>
      <c r="AK50" s="87" t="s">
        <v>1107</v>
      </c>
      <c r="AL50" s="79" t="b">
        <v>0</v>
      </c>
      <c r="AM50" s="79">
        <v>0</v>
      </c>
      <c r="AN50" s="87" t="s">
        <v>1107</v>
      </c>
      <c r="AO50" s="79" t="s">
        <v>1136</v>
      </c>
      <c r="AP50" s="79" t="b">
        <v>0</v>
      </c>
      <c r="AQ50" s="87" t="s">
        <v>1099</v>
      </c>
      <c r="AR50" s="79" t="s">
        <v>176</v>
      </c>
      <c r="AS50" s="79">
        <v>0</v>
      </c>
      <c r="AT50" s="79">
        <v>0</v>
      </c>
      <c r="AU50" s="79"/>
      <c r="AV50" s="79"/>
      <c r="AW50" s="79"/>
      <c r="AX50" s="79"/>
      <c r="AY50" s="79"/>
      <c r="AZ50" s="79"/>
      <c r="BA50" s="79"/>
      <c r="BB50" s="79"/>
      <c r="BC50">
        <v>1</v>
      </c>
      <c r="BD50" s="78" t="str">
        <f>REPLACE(INDEX(GroupVertices[Group],MATCH(Edges[[#This Row],[Vertex 1]],GroupVertices[Vertex],0)),1,1,"")</f>
        <v>5</v>
      </c>
      <c r="BE50" s="78" t="str">
        <f>REPLACE(INDEX(GroupVertices[Group],MATCH(Edges[[#This Row],[Vertex 2]],GroupVertices[Vertex],0)),1,1,"")</f>
        <v>5</v>
      </c>
      <c r="BF50" s="48">
        <v>1</v>
      </c>
      <c r="BG50" s="49">
        <v>9.090909090909092</v>
      </c>
      <c r="BH50" s="48">
        <v>0</v>
      </c>
      <c r="BI50" s="49">
        <v>0</v>
      </c>
      <c r="BJ50" s="48">
        <v>0</v>
      </c>
      <c r="BK50" s="49">
        <v>0</v>
      </c>
      <c r="BL50" s="48">
        <v>10</v>
      </c>
      <c r="BM50" s="49">
        <v>90.9090909090909</v>
      </c>
      <c r="BN50" s="48">
        <v>11</v>
      </c>
    </row>
    <row r="51" spans="1:66" ht="15">
      <c r="A51" s="64" t="s">
        <v>232</v>
      </c>
      <c r="B51" s="64" t="s">
        <v>233</v>
      </c>
      <c r="C51" s="65" t="s">
        <v>3053</v>
      </c>
      <c r="D51" s="66">
        <v>3</v>
      </c>
      <c r="E51" s="67" t="s">
        <v>132</v>
      </c>
      <c r="F51" s="68">
        <v>32</v>
      </c>
      <c r="G51" s="65"/>
      <c r="H51" s="69"/>
      <c r="I51" s="70"/>
      <c r="J51" s="70"/>
      <c r="K51" s="34" t="s">
        <v>66</v>
      </c>
      <c r="L51" s="77">
        <v>51</v>
      </c>
      <c r="M51" s="77"/>
      <c r="N51" s="72"/>
      <c r="O51" s="79" t="s">
        <v>329</v>
      </c>
      <c r="P51" s="81">
        <v>43702.8846412037</v>
      </c>
      <c r="Q51" s="79" t="s">
        <v>348</v>
      </c>
      <c r="R51" s="83" t="s">
        <v>421</v>
      </c>
      <c r="S51" s="79" t="s">
        <v>489</v>
      </c>
      <c r="T51" s="79" t="s">
        <v>532</v>
      </c>
      <c r="U51" s="79"/>
      <c r="V51" s="83" t="s">
        <v>627</v>
      </c>
      <c r="W51" s="81">
        <v>43702.8846412037</v>
      </c>
      <c r="X51" s="85">
        <v>43702</v>
      </c>
      <c r="Y51" s="87" t="s">
        <v>688</v>
      </c>
      <c r="Z51" s="83" t="s">
        <v>832</v>
      </c>
      <c r="AA51" s="79"/>
      <c r="AB51" s="79"/>
      <c r="AC51" s="87" t="s">
        <v>976</v>
      </c>
      <c r="AD51" s="79"/>
      <c r="AE51" s="79" t="b">
        <v>0</v>
      </c>
      <c r="AF51" s="79">
        <v>1</v>
      </c>
      <c r="AG51" s="87" t="s">
        <v>1107</v>
      </c>
      <c r="AH51" s="79" t="b">
        <v>0</v>
      </c>
      <c r="AI51" s="79" t="s">
        <v>1112</v>
      </c>
      <c r="AJ51" s="79"/>
      <c r="AK51" s="87" t="s">
        <v>1107</v>
      </c>
      <c r="AL51" s="79" t="b">
        <v>0</v>
      </c>
      <c r="AM51" s="79">
        <v>1</v>
      </c>
      <c r="AN51" s="87" t="s">
        <v>1107</v>
      </c>
      <c r="AO51" s="79" t="s">
        <v>1136</v>
      </c>
      <c r="AP51" s="79" t="b">
        <v>0</v>
      </c>
      <c r="AQ51" s="87" t="s">
        <v>976</v>
      </c>
      <c r="AR51" s="79" t="s">
        <v>176</v>
      </c>
      <c r="AS51" s="79">
        <v>0</v>
      </c>
      <c r="AT51" s="79">
        <v>0</v>
      </c>
      <c r="AU51" s="79"/>
      <c r="AV51" s="79"/>
      <c r="AW51" s="79"/>
      <c r="AX51" s="79"/>
      <c r="AY51" s="79"/>
      <c r="AZ51" s="79"/>
      <c r="BA51" s="79"/>
      <c r="BB51" s="79"/>
      <c r="BC51">
        <v>1</v>
      </c>
      <c r="BD51" s="78" t="str">
        <f>REPLACE(INDEX(GroupVertices[Group],MATCH(Edges[[#This Row],[Vertex 1]],GroupVertices[Vertex],0)),1,1,"")</f>
        <v>5</v>
      </c>
      <c r="BE51" s="78" t="str">
        <f>REPLACE(INDEX(GroupVertices[Group],MATCH(Edges[[#This Row],[Vertex 2]],GroupVertices[Vertex],0)),1,1,"")</f>
        <v>5</v>
      </c>
      <c r="BF51" s="48">
        <v>0</v>
      </c>
      <c r="BG51" s="49">
        <v>0</v>
      </c>
      <c r="BH51" s="48">
        <v>0</v>
      </c>
      <c r="BI51" s="49">
        <v>0</v>
      </c>
      <c r="BJ51" s="48">
        <v>0</v>
      </c>
      <c r="BK51" s="49">
        <v>0</v>
      </c>
      <c r="BL51" s="48">
        <v>14</v>
      </c>
      <c r="BM51" s="49">
        <v>100</v>
      </c>
      <c r="BN51" s="48">
        <v>14</v>
      </c>
    </row>
    <row r="52" spans="1:66" ht="15">
      <c r="A52" s="64" t="s">
        <v>233</v>
      </c>
      <c r="B52" s="64" t="s">
        <v>232</v>
      </c>
      <c r="C52" s="65" t="s">
        <v>3053</v>
      </c>
      <c r="D52" s="66">
        <v>3</v>
      </c>
      <c r="E52" s="67" t="s">
        <v>132</v>
      </c>
      <c r="F52" s="68">
        <v>32</v>
      </c>
      <c r="G52" s="65"/>
      <c r="H52" s="69"/>
      <c r="I52" s="70"/>
      <c r="J52" s="70"/>
      <c r="K52" s="34" t="s">
        <v>66</v>
      </c>
      <c r="L52" s="77">
        <v>52</v>
      </c>
      <c r="M52" s="77"/>
      <c r="N52" s="72"/>
      <c r="O52" s="79" t="s">
        <v>330</v>
      </c>
      <c r="P52" s="81">
        <v>43703.49491898148</v>
      </c>
      <c r="Q52" s="79" t="s">
        <v>348</v>
      </c>
      <c r="R52" s="79"/>
      <c r="S52" s="79"/>
      <c r="T52" s="79" t="s">
        <v>532</v>
      </c>
      <c r="U52" s="79"/>
      <c r="V52" s="83" t="s">
        <v>628</v>
      </c>
      <c r="W52" s="81">
        <v>43703.49491898148</v>
      </c>
      <c r="X52" s="85">
        <v>43703</v>
      </c>
      <c r="Y52" s="87" t="s">
        <v>689</v>
      </c>
      <c r="Z52" s="83" t="s">
        <v>833</v>
      </c>
      <c r="AA52" s="79"/>
      <c r="AB52" s="79"/>
      <c r="AC52" s="87" t="s">
        <v>977</v>
      </c>
      <c r="AD52" s="79"/>
      <c r="AE52" s="79" t="b">
        <v>0</v>
      </c>
      <c r="AF52" s="79">
        <v>0</v>
      </c>
      <c r="AG52" s="87" t="s">
        <v>1107</v>
      </c>
      <c r="AH52" s="79" t="b">
        <v>0</v>
      </c>
      <c r="AI52" s="79" t="s">
        <v>1112</v>
      </c>
      <c r="AJ52" s="79"/>
      <c r="AK52" s="87" t="s">
        <v>1107</v>
      </c>
      <c r="AL52" s="79" t="b">
        <v>0</v>
      </c>
      <c r="AM52" s="79">
        <v>1</v>
      </c>
      <c r="AN52" s="87" t="s">
        <v>976</v>
      </c>
      <c r="AO52" s="79" t="s">
        <v>1131</v>
      </c>
      <c r="AP52" s="79" t="b">
        <v>0</v>
      </c>
      <c r="AQ52" s="87" t="s">
        <v>976</v>
      </c>
      <c r="AR52" s="79" t="s">
        <v>176</v>
      </c>
      <c r="AS52" s="79">
        <v>0</v>
      </c>
      <c r="AT52" s="79">
        <v>0</v>
      </c>
      <c r="AU52" s="79"/>
      <c r="AV52" s="79"/>
      <c r="AW52" s="79"/>
      <c r="AX52" s="79"/>
      <c r="AY52" s="79"/>
      <c r="AZ52" s="79"/>
      <c r="BA52" s="79"/>
      <c r="BB52" s="79"/>
      <c r="BC52">
        <v>1</v>
      </c>
      <c r="BD52" s="78" t="str">
        <f>REPLACE(INDEX(GroupVertices[Group],MATCH(Edges[[#This Row],[Vertex 1]],GroupVertices[Vertex],0)),1,1,"")</f>
        <v>5</v>
      </c>
      <c r="BE52" s="78" t="str">
        <f>REPLACE(INDEX(GroupVertices[Group],MATCH(Edges[[#This Row],[Vertex 2]],GroupVertices[Vertex],0)),1,1,"")</f>
        <v>5</v>
      </c>
      <c r="BF52" s="48">
        <v>0</v>
      </c>
      <c r="BG52" s="49">
        <v>0</v>
      </c>
      <c r="BH52" s="48">
        <v>0</v>
      </c>
      <c r="BI52" s="49">
        <v>0</v>
      </c>
      <c r="BJ52" s="48">
        <v>0</v>
      </c>
      <c r="BK52" s="49">
        <v>0</v>
      </c>
      <c r="BL52" s="48">
        <v>14</v>
      </c>
      <c r="BM52" s="49">
        <v>100</v>
      </c>
      <c r="BN52" s="48">
        <v>14</v>
      </c>
    </row>
    <row r="53" spans="1:66" ht="15">
      <c r="A53" s="64" t="s">
        <v>234</v>
      </c>
      <c r="B53" s="64" t="s">
        <v>267</v>
      </c>
      <c r="C53" s="65" t="s">
        <v>3053</v>
      </c>
      <c r="D53" s="66">
        <v>3</v>
      </c>
      <c r="E53" s="67" t="s">
        <v>132</v>
      </c>
      <c r="F53" s="68">
        <v>32</v>
      </c>
      <c r="G53" s="65"/>
      <c r="H53" s="69"/>
      <c r="I53" s="70"/>
      <c r="J53" s="70"/>
      <c r="K53" s="34" t="s">
        <v>65</v>
      </c>
      <c r="L53" s="77">
        <v>53</v>
      </c>
      <c r="M53" s="77"/>
      <c r="N53" s="72"/>
      <c r="O53" s="79" t="s">
        <v>329</v>
      </c>
      <c r="P53" s="81">
        <v>43703.563055555554</v>
      </c>
      <c r="Q53" s="79" t="s">
        <v>349</v>
      </c>
      <c r="R53" s="83" t="s">
        <v>422</v>
      </c>
      <c r="S53" s="79" t="s">
        <v>490</v>
      </c>
      <c r="T53" s="79" t="s">
        <v>533</v>
      </c>
      <c r="U53" s="79"/>
      <c r="V53" s="83" t="s">
        <v>629</v>
      </c>
      <c r="W53" s="81">
        <v>43703.563055555554</v>
      </c>
      <c r="X53" s="85">
        <v>43703</v>
      </c>
      <c r="Y53" s="87" t="s">
        <v>690</v>
      </c>
      <c r="Z53" s="83" t="s">
        <v>834</v>
      </c>
      <c r="AA53" s="79"/>
      <c r="AB53" s="79"/>
      <c r="AC53" s="87" t="s">
        <v>978</v>
      </c>
      <c r="AD53" s="79"/>
      <c r="AE53" s="79" t="b">
        <v>0</v>
      </c>
      <c r="AF53" s="79">
        <v>0</v>
      </c>
      <c r="AG53" s="87" t="s">
        <v>1107</v>
      </c>
      <c r="AH53" s="79" t="b">
        <v>0</v>
      </c>
      <c r="AI53" s="79" t="s">
        <v>1112</v>
      </c>
      <c r="AJ53" s="79"/>
      <c r="AK53" s="87" t="s">
        <v>1107</v>
      </c>
      <c r="AL53" s="79" t="b">
        <v>0</v>
      </c>
      <c r="AM53" s="79">
        <v>0</v>
      </c>
      <c r="AN53" s="87" t="s">
        <v>1107</v>
      </c>
      <c r="AO53" s="79" t="s">
        <v>1139</v>
      </c>
      <c r="AP53" s="79" t="b">
        <v>0</v>
      </c>
      <c r="AQ53" s="87" t="s">
        <v>978</v>
      </c>
      <c r="AR53" s="79" t="s">
        <v>176</v>
      </c>
      <c r="AS53" s="79">
        <v>0</v>
      </c>
      <c r="AT53" s="79">
        <v>0</v>
      </c>
      <c r="AU53" s="79"/>
      <c r="AV53" s="79"/>
      <c r="AW53" s="79"/>
      <c r="AX53" s="79"/>
      <c r="AY53" s="79"/>
      <c r="AZ53" s="79"/>
      <c r="BA53" s="79"/>
      <c r="BB53" s="79"/>
      <c r="BC53">
        <v>1</v>
      </c>
      <c r="BD53" s="78" t="str">
        <f>REPLACE(INDEX(GroupVertices[Group],MATCH(Edges[[#This Row],[Vertex 1]],GroupVertices[Vertex],0)),1,1,"")</f>
        <v>5</v>
      </c>
      <c r="BE53" s="78" t="str">
        <f>REPLACE(INDEX(GroupVertices[Group],MATCH(Edges[[#This Row],[Vertex 2]],GroupVertices[Vertex],0)),1,1,"")</f>
        <v>5</v>
      </c>
      <c r="BF53" s="48">
        <v>0</v>
      </c>
      <c r="BG53" s="49">
        <v>0</v>
      </c>
      <c r="BH53" s="48">
        <v>1</v>
      </c>
      <c r="BI53" s="49">
        <v>9.090909090909092</v>
      </c>
      <c r="BJ53" s="48">
        <v>0</v>
      </c>
      <c r="BK53" s="49">
        <v>0</v>
      </c>
      <c r="BL53" s="48">
        <v>10</v>
      </c>
      <c r="BM53" s="49">
        <v>90.9090909090909</v>
      </c>
      <c r="BN53" s="48">
        <v>11</v>
      </c>
    </row>
    <row r="54" spans="1:66" ht="15">
      <c r="A54" s="64" t="s">
        <v>235</v>
      </c>
      <c r="B54" s="64" t="s">
        <v>268</v>
      </c>
      <c r="C54" s="65" t="s">
        <v>3053</v>
      </c>
      <c r="D54" s="66">
        <v>3</v>
      </c>
      <c r="E54" s="67" t="s">
        <v>132</v>
      </c>
      <c r="F54" s="68">
        <v>32</v>
      </c>
      <c r="G54" s="65"/>
      <c r="H54" s="69"/>
      <c r="I54" s="70"/>
      <c r="J54" s="70"/>
      <c r="K54" s="34" t="s">
        <v>65</v>
      </c>
      <c r="L54" s="77">
        <v>54</v>
      </c>
      <c r="M54" s="77"/>
      <c r="N54" s="72"/>
      <c r="O54" s="79" t="s">
        <v>330</v>
      </c>
      <c r="P54" s="81">
        <v>43703.68267361111</v>
      </c>
      <c r="Q54" s="79" t="s">
        <v>350</v>
      </c>
      <c r="R54" s="83" t="s">
        <v>423</v>
      </c>
      <c r="S54" s="79" t="s">
        <v>491</v>
      </c>
      <c r="T54" s="79" t="s">
        <v>534</v>
      </c>
      <c r="U54" s="79"/>
      <c r="V54" s="83" t="s">
        <v>630</v>
      </c>
      <c r="W54" s="81">
        <v>43703.68267361111</v>
      </c>
      <c r="X54" s="85">
        <v>43703</v>
      </c>
      <c r="Y54" s="87" t="s">
        <v>691</v>
      </c>
      <c r="Z54" s="83" t="s">
        <v>835</v>
      </c>
      <c r="AA54" s="79"/>
      <c r="AB54" s="79"/>
      <c r="AC54" s="87" t="s">
        <v>979</v>
      </c>
      <c r="AD54" s="79"/>
      <c r="AE54" s="79" t="b">
        <v>0</v>
      </c>
      <c r="AF54" s="79">
        <v>0</v>
      </c>
      <c r="AG54" s="87" t="s">
        <v>1107</v>
      </c>
      <c r="AH54" s="79" t="b">
        <v>1</v>
      </c>
      <c r="AI54" s="79" t="s">
        <v>1112</v>
      </c>
      <c r="AJ54" s="79"/>
      <c r="AK54" s="87" t="s">
        <v>1114</v>
      </c>
      <c r="AL54" s="79" t="b">
        <v>0</v>
      </c>
      <c r="AM54" s="79">
        <v>4</v>
      </c>
      <c r="AN54" s="87" t="s">
        <v>1070</v>
      </c>
      <c r="AO54" s="79" t="s">
        <v>1136</v>
      </c>
      <c r="AP54" s="79" t="b">
        <v>0</v>
      </c>
      <c r="AQ54" s="87" t="s">
        <v>1070</v>
      </c>
      <c r="AR54" s="79" t="s">
        <v>176</v>
      </c>
      <c r="AS54" s="79">
        <v>0</v>
      </c>
      <c r="AT54" s="79">
        <v>0</v>
      </c>
      <c r="AU54" s="79"/>
      <c r="AV54" s="79"/>
      <c r="AW54" s="79"/>
      <c r="AX54" s="79"/>
      <c r="AY54" s="79"/>
      <c r="AZ54" s="79"/>
      <c r="BA54" s="79"/>
      <c r="BB54" s="79"/>
      <c r="BC54">
        <v>1</v>
      </c>
      <c r="BD54" s="78" t="str">
        <f>REPLACE(INDEX(GroupVertices[Group],MATCH(Edges[[#This Row],[Vertex 1]],GroupVertices[Vertex],0)),1,1,"")</f>
        <v>5</v>
      </c>
      <c r="BE54" s="78" t="str">
        <f>REPLACE(INDEX(GroupVertices[Group],MATCH(Edges[[#This Row],[Vertex 2]],GroupVertices[Vertex],0)),1,1,"")</f>
        <v>5</v>
      </c>
      <c r="BF54" s="48">
        <v>1</v>
      </c>
      <c r="BG54" s="49">
        <v>7.142857142857143</v>
      </c>
      <c r="BH54" s="48">
        <v>1</v>
      </c>
      <c r="BI54" s="49">
        <v>7.142857142857143</v>
      </c>
      <c r="BJ54" s="48">
        <v>0</v>
      </c>
      <c r="BK54" s="49">
        <v>0</v>
      </c>
      <c r="BL54" s="48">
        <v>12</v>
      </c>
      <c r="BM54" s="49">
        <v>85.71428571428571</v>
      </c>
      <c r="BN54" s="48">
        <v>14</v>
      </c>
    </row>
    <row r="55" spans="1:66" ht="15">
      <c r="A55" s="64" t="s">
        <v>236</v>
      </c>
      <c r="B55" s="64" t="s">
        <v>246</v>
      </c>
      <c r="C55" s="65" t="s">
        <v>3053</v>
      </c>
      <c r="D55" s="66">
        <v>3</v>
      </c>
      <c r="E55" s="67" t="s">
        <v>132</v>
      </c>
      <c r="F55" s="68">
        <v>32</v>
      </c>
      <c r="G55" s="65"/>
      <c r="H55" s="69"/>
      <c r="I55" s="70"/>
      <c r="J55" s="70"/>
      <c r="K55" s="34" t="s">
        <v>65</v>
      </c>
      <c r="L55" s="77">
        <v>55</v>
      </c>
      <c r="M55" s="77"/>
      <c r="N55" s="72"/>
      <c r="O55" s="79" t="s">
        <v>330</v>
      </c>
      <c r="P55" s="81">
        <v>43699.572164351855</v>
      </c>
      <c r="Q55" s="79" t="s">
        <v>339</v>
      </c>
      <c r="R55" s="83" t="s">
        <v>418</v>
      </c>
      <c r="S55" s="79" t="s">
        <v>486</v>
      </c>
      <c r="T55" s="79" t="s">
        <v>282</v>
      </c>
      <c r="U55" s="79"/>
      <c r="V55" s="83" t="s">
        <v>631</v>
      </c>
      <c r="W55" s="81">
        <v>43699.572164351855</v>
      </c>
      <c r="X55" s="85">
        <v>43699</v>
      </c>
      <c r="Y55" s="87" t="s">
        <v>692</v>
      </c>
      <c r="Z55" s="83" t="s">
        <v>836</v>
      </c>
      <c r="AA55" s="79"/>
      <c r="AB55" s="79"/>
      <c r="AC55" s="87" t="s">
        <v>980</v>
      </c>
      <c r="AD55" s="79"/>
      <c r="AE55" s="79" t="b">
        <v>0</v>
      </c>
      <c r="AF55" s="79">
        <v>0</v>
      </c>
      <c r="AG55" s="87" t="s">
        <v>1107</v>
      </c>
      <c r="AH55" s="79" t="b">
        <v>0</v>
      </c>
      <c r="AI55" s="79" t="s">
        <v>1112</v>
      </c>
      <c r="AJ55" s="79"/>
      <c r="AK55" s="87" t="s">
        <v>1107</v>
      </c>
      <c r="AL55" s="79" t="b">
        <v>0</v>
      </c>
      <c r="AM55" s="79">
        <v>2</v>
      </c>
      <c r="AN55" s="87" t="s">
        <v>998</v>
      </c>
      <c r="AO55" s="79" t="s">
        <v>1140</v>
      </c>
      <c r="AP55" s="79" t="b">
        <v>0</v>
      </c>
      <c r="AQ55" s="87" t="s">
        <v>998</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8"/>
      <c r="BG55" s="49"/>
      <c r="BH55" s="48"/>
      <c r="BI55" s="49"/>
      <c r="BJ55" s="48"/>
      <c r="BK55" s="49"/>
      <c r="BL55" s="48"/>
      <c r="BM55" s="49"/>
      <c r="BN55" s="48"/>
    </row>
    <row r="56" spans="1:66" ht="15">
      <c r="A56" s="64" t="s">
        <v>236</v>
      </c>
      <c r="B56" s="64" t="s">
        <v>287</v>
      </c>
      <c r="C56" s="65" t="s">
        <v>3053</v>
      </c>
      <c r="D56" s="66">
        <v>3</v>
      </c>
      <c r="E56" s="67" t="s">
        <v>132</v>
      </c>
      <c r="F56" s="68">
        <v>32</v>
      </c>
      <c r="G56" s="65"/>
      <c r="H56" s="69"/>
      <c r="I56" s="70"/>
      <c r="J56" s="70"/>
      <c r="K56" s="34" t="s">
        <v>65</v>
      </c>
      <c r="L56" s="77">
        <v>56</v>
      </c>
      <c r="M56" s="77"/>
      <c r="N56" s="72"/>
      <c r="O56" s="79" t="s">
        <v>329</v>
      </c>
      <c r="P56" s="81">
        <v>43699.572164351855</v>
      </c>
      <c r="Q56" s="79" t="s">
        <v>339</v>
      </c>
      <c r="R56" s="83" t="s">
        <v>418</v>
      </c>
      <c r="S56" s="79" t="s">
        <v>486</v>
      </c>
      <c r="T56" s="79" t="s">
        <v>282</v>
      </c>
      <c r="U56" s="79"/>
      <c r="V56" s="83" t="s">
        <v>631</v>
      </c>
      <c r="W56" s="81">
        <v>43699.572164351855</v>
      </c>
      <c r="X56" s="85">
        <v>43699</v>
      </c>
      <c r="Y56" s="87" t="s">
        <v>692</v>
      </c>
      <c r="Z56" s="83" t="s">
        <v>836</v>
      </c>
      <c r="AA56" s="79"/>
      <c r="AB56" s="79"/>
      <c r="AC56" s="87" t="s">
        <v>980</v>
      </c>
      <c r="AD56" s="79"/>
      <c r="AE56" s="79" t="b">
        <v>0</v>
      </c>
      <c r="AF56" s="79">
        <v>0</v>
      </c>
      <c r="AG56" s="87" t="s">
        <v>1107</v>
      </c>
      <c r="AH56" s="79" t="b">
        <v>0</v>
      </c>
      <c r="AI56" s="79" t="s">
        <v>1112</v>
      </c>
      <c r="AJ56" s="79"/>
      <c r="AK56" s="87" t="s">
        <v>1107</v>
      </c>
      <c r="AL56" s="79" t="b">
        <v>0</v>
      </c>
      <c r="AM56" s="79">
        <v>2</v>
      </c>
      <c r="AN56" s="87" t="s">
        <v>998</v>
      </c>
      <c r="AO56" s="79" t="s">
        <v>1140</v>
      </c>
      <c r="AP56" s="79" t="b">
        <v>0</v>
      </c>
      <c r="AQ56" s="87" t="s">
        <v>998</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8">
        <v>3</v>
      </c>
      <c r="BG56" s="49">
        <v>11.11111111111111</v>
      </c>
      <c r="BH56" s="48">
        <v>1</v>
      </c>
      <c r="BI56" s="49">
        <v>3.7037037037037037</v>
      </c>
      <c r="BJ56" s="48">
        <v>0</v>
      </c>
      <c r="BK56" s="49">
        <v>0</v>
      </c>
      <c r="BL56" s="48">
        <v>23</v>
      </c>
      <c r="BM56" s="49">
        <v>85.18518518518519</v>
      </c>
      <c r="BN56" s="48">
        <v>27</v>
      </c>
    </row>
    <row r="57" spans="1:66" ht="15">
      <c r="A57" s="64" t="s">
        <v>236</v>
      </c>
      <c r="B57" s="64" t="s">
        <v>261</v>
      </c>
      <c r="C57" s="65" t="s">
        <v>3055</v>
      </c>
      <c r="D57" s="66">
        <v>5</v>
      </c>
      <c r="E57" s="67" t="s">
        <v>136</v>
      </c>
      <c r="F57" s="68">
        <v>28.285714285714285</v>
      </c>
      <c r="G57" s="65"/>
      <c r="H57" s="69"/>
      <c r="I57" s="70"/>
      <c r="J57" s="70"/>
      <c r="K57" s="34" t="s">
        <v>65</v>
      </c>
      <c r="L57" s="77">
        <v>57</v>
      </c>
      <c r="M57" s="77"/>
      <c r="N57" s="72"/>
      <c r="O57" s="79" t="s">
        <v>330</v>
      </c>
      <c r="P57" s="81">
        <v>43700.86386574074</v>
      </c>
      <c r="Q57" s="79" t="s">
        <v>351</v>
      </c>
      <c r="R57" s="79"/>
      <c r="S57" s="79"/>
      <c r="T57" s="79" t="s">
        <v>535</v>
      </c>
      <c r="U57" s="79"/>
      <c r="V57" s="83" t="s">
        <v>631</v>
      </c>
      <c r="W57" s="81">
        <v>43700.86386574074</v>
      </c>
      <c r="X57" s="85">
        <v>43700</v>
      </c>
      <c r="Y57" s="87" t="s">
        <v>693</v>
      </c>
      <c r="Z57" s="83" t="s">
        <v>837</v>
      </c>
      <c r="AA57" s="79"/>
      <c r="AB57" s="79"/>
      <c r="AC57" s="87" t="s">
        <v>981</v>
      </c>
      <c r="AD57" s="79"/>
      <c r="AE57" s="79" t="b">
        <v>0</v>
      </c>
      <c r="AF57" s="79">
        <v>0</v>
      </c>
      <c r="AG57" s="87" t="s">
        <v>1107</v>
      </c>
      <c r="AH57" s="79" t="b">
        <v>1</v>
      </c>
      <c r="AI57" s="79" t="s">
        <v>1112</v>
      </c>
      <c r="AJ57" s="79"/>
      <c r="AK57" s="87" t="s">
        <v>1115</v>
      </c>
      <c r="AL57" s="79" t="b">
        <v>0</v>
      </c>
      <c r="AM57" s="79">
        <v>3</v>
      </c>
      <c r="AN57" s="87" t="s">
        <v>1035</v>
      </c>
      <c r="AO57" s="79" t="s">
        <v>1140</v>
      </c>
      <c r="AP57" s="79" t="b">
        <v>0</v>
      </c>
      <c r="AQ57" s="87" t="s">
        <v>1035</v>
      </c>
      <c r="AR57" s="79" t="s">
        <v>176</v>
      </c>
      <c r="AS57" s="79">
        <v>0</v>
      </c>
      <c r="AT57" s="79">
        <v>0</v>
      </c>
      <c r="AU57" s="79"/>
      <c r="AV57" s="79"/>
      <c r="AW57" s="79"/>
      <c r="AX57" s="79"/>
      <c r="AY57" s="79"/>
      <c r="AZ57" s="79"/>
      <c r="BA57" s="79"/>
      <c r="BB57" s="79"/>
      <c r="BC57">
        <v>3</v>
      </c>
      <c r="BD57" s="78" t="str">
        <f>REPLACE(INDEX(GroupVertices[Group],MATCH(Edges[[#This Row],[Vertex 1]],GroupVertices[Vertex],0)),1,1,"")</f>
        <v>2</v>
      </c>
      <c r="BE57" s="78" t="str">
        <f>REPLACE(INDEX(GroupVertices[Group],MATCH(Edges[[#This Row],[Vertex 2]],GroupVertices[Vertex],0)),1,1,"")</f>
        <v>1</v>
      </c>
      <c r="BF57" s="48"/>
      <c r="BG57" s="49"/>
      <c r="BH57" s="48"/>
      <c r="BI57" s="49"/>
      <c r="BJ57" s="48"/>
      <c r="BK57" s="49"/>
      <c r="BL57" s="48"/>
      <c r="BM57" s="49"/>
      <c r="BN57" s="48"/>
    </row>
    <row r="58" spans="1:66" ht="15">
      <c r="A58" s="64" t="s">
        <v>236</v>
      </c>
      <c r="B58" s="64" t="s">
        <v>294</v>
      </c>
      <c r="C58" s="65" t="s">
        <v>3053</v>
      </c>
      <c r="D58" s="66">
        <v>3</v>
      </c>
      <c r="E58" s="67" t="s">
        <v>132</v>
      </c>
      <c r="F58" s="68">
        <v>32</v>
      </c>
      <c r="G58" s="65"/>
      <c r="H58" s="69"/>
      <c r="I58" s="70"/>
      <c r="J58" s="70"/>
      <c r="K58" s="34" t="s">
        <v>65</v>
      </c>
      <c r="L58" s="77">
        <v>58</v>
      </c>
      <c r="M58" s="77"/>
      <c r="N58" s="72"/>
      <c r="O58" s="79" t="s">
        <v>329</v>
      </c>
      <c r="P58" s="81">
        <v>43700.86386574074</v>
      </c>
      <c r="Q58" s="79" t="s">
        <v>351</v>
      </c>
      <c r="R58" s="79"/>
      <c r="S58" s="79"/>
      <c r="T58" s="79" t="s">
        <v>535</v>
      </c>
      <c r="U58" s="79"/>
      <c r="V58" s="83" t="s">
        <v>631</v>
      </c>
      <c r="W58" s="81">
        <v>43700.86386574074</v>
      </c>
      <c r="X58" s="85">
        <v>43700</v>
      </c>
      <c r="Y58" s="87" t="s">
        <v>693</v>
      </c>
      <c r="Z58" s="83" t="s">
        <v>837</v>
      </c>
      <c r="AA58" s="79"/>
      <c r="AB58" s="79"/>
      <c r="AC58" s="87" t="s">
        <v>981</v>
      </c>
      <c r="AD58" s="79"/>
      <c r="AE58" s="79" t="b">
        <v>0</v>
      </c>
      <c r="AF58" s="79">
        <v>0</v>
      </c>
      <c r="AG58" s="87" t="s">
        <v>1107</v>
      </c>
      <c r="AH58" s="79" t="b">
        <v>1</v>
      </c>
      <c r="AI58" s="79" t="s">
        <v>1112</v>
      </c>
      <c r="AJ58" s="79"/>
      <c r="AK58" s="87" t="s">
        <v>1115</v>
      </c>
      <c r="AL58" s="79" t="b">
        <v>0</v>
      </c>
      <c r="AM58" s="79">
        <v>3</v>
      </c>
      <c r="AN58" s="87" t="s">
        <v>1035</v>
      </c>
      <c r="AO58" s="79" t="s">
        <v>1140</v>
      </c>
      <c r="AP58" s="79" t="b">
        <v>0</v>
      </c>
      <c r="AQ58" s="87" t="s">
        <v>1035</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8"/>
      <c r="BG58" s="49"/>
      <c r="BH58" s="48"/>
      <c r="BI58" s="49"/>
      <c r="BJ58" s="48"/>
      <c r="BK58" s="49"/>
      <c r="BL58" s="48"/>
      <c r="BM58" s="49"/>
      <c r="BN58" s="48"/>
    </row>
    <row r="59" spans="1:66" ht="15">
      <c r="A59" s="64" t="s">
        <v>236</v>
      </c>
      <c r="B59" s="64" t="s">
        <v>295</v>
      </c>
      <c r="C59" s="65" t="s">
        <v>3053</v>
      </c>
      <c r="D59" s="66">
        <v>3</v>
      </c>
      <c r="E59" s="67" t="s">
        <v>132</v>
      </c>
      <c r="F59" s="68">
        <v>32</v>
      </c>
      <c r="G59" s="65"/>
      <c r="H59" s="69"/>
      <c r="I59" s="70"/>
      <c r="J59" s="70"/>
      <c r="K59" s="34" t="s">
        <v>65</v>
      </c>
      <c r="L59" s="77">
        <v>59</v>
      </c>
      <c r="M59" s="77"/>
      <c r="N59" s="72"/>
      <c r="O59" s="79" t="s">
        <v>331</v>
      </c>
      <c r="P59" s="81">
        <v>43700.86386574074</v>
      </c>
      <c r="Q59" s="79" t="s">
        <v>351</v>
      </c>
      <c r="R59" s="79"/>
      <c r="S59" s="79"/>
      <c r="T59" s="79" t="s">
        <v>535</v>
      </c>
      <c r="U59" s="79"/>
      <c r="V59" s="83" t="s">
        <v>631</v>
      </c>
      <c r="W59" s="81">
        <v>43700.86386574074</v>
      </c>
      <c r="X59" s="85">
        <v>43700</v>
      </c>
      <c r="Y59" s="87" t="s">
        <v>693</v>
      </c>
      <c r="Z59" s="83" t="s">
        <v>837</v>
      </c>
      <c r="AA59" s="79"/>
      <c r="AB59" s="79"/>
      <c r="AC59" s="87" t="s">
        <v>981</v>
      </c>
      <c r="AD59" s="79"/>
      <c r="AE59" s="79" t="b">
        <v>0</v>
      </c>
      <c r="AF59" s="79">
        <v>0</v>
      </c>
      <c r="AG59" s="87" t="s">
        <v>1107</v>
      </c>
      <c r="AH59" s="79" t="b">
        <v>1</v>
      </c>
      <c r="AI59" s="79" t="s">
        <v>1112</v>
      </c>
      <c r="AJ59" s="79"/>
      <c r="AK59" s="87" t="s">
        <v>1115</v>
      </c>
      <c r="AL59" s="79" t="b">
        <v>0</v>
      </c>
      <c r="AM59" s="79">
        <v>3</v>
      </c>
      <c r="AN59" s="87" t="s">
        <v>1035</v>
      </c>
      <c r="AO59" s="79" t="s">
        <v>1140</v>
      </c>
      <c r="AP59" s="79" t="b">
        <v>0</v>
      </c>
      <c r="AQ59" s="87" t="s">
        <v>1035</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8">
        <v>0</v>
      </c>
      <c r="BG59" s="49">
        <v>0</v>
      </c>
      <c r="BH59" s="48">
        <v>0</v>
      </c>
      <c r="BI59" s="49">
        <v>0</v>
      </c>
      <c r="BJ59" s="48">
        <v>0</v>
      </c>
      <c r="BK59" s="49">
        <v>0</v>
      </c>
      <c r="BL59" s="48">
        <v>27</v>
      </c>
      <c r="BM59" s="49">
        <v>100</v>
      </c>
      <c r="BN59" s="48">
        <v>27</v>
      </c>
    </row>
    <row r="60" spans="1:66" ht="15">
      <c r="A60" s="64" t="s">
        <v>236</v>
      </c>
      <c r="B60" s="64" t="s">
        <v>261</v>
      </c>
      <c r="C60" s="65" t="s">
        <v>3055</v>
      </c>
      <c r="D60" s="66">
        <v>5</v>
      </c>
      <c r="E60" s="67" t="s">
        <v>136</v>
      </c>
      <c r="F60" s="68">
        <v>28.285714285714285</v>
      </c>
      <c r="G60" s="65"/>
      <c r="H60" s="69"/>
      <c r="I60" s="70"/>
      <c r="J60" s="70"/>
      <c r="K60" s="34" t="s">
        <v>65</v>
      </c>
      <c r="L60" s="77">
        <v>60</v>
      </c>
      <c r="M60" s="77"/>
      <c r="N60" s="72"/>
      <c r="O60" s="79" t="s">
        <v>330</v>
      </c>
      <c r="P60" s="81">
        <v>43702.03061342592</v>
      </c>
      <c r="Q60" s="79" t="s">
        <v>352</v>
      </c>
      <c r="R60" s="79"/>
      <c r="S60" s="79"/>
      <c r="T60" s="79" t="s">
        <v>536</v>
      </c>
      <c r="U60" s="79"/>
      <c r="V60" s="83" t="s">
        <v>631</v>
      </c>
      <c r="W60" s="81">
        <v>43702.03061342592</v>
      </c>
      <c r="X60" s="85">
        <v>43702</v>
      </c>
      <c r="Y60" s="87" t="s">
        <v>694</v>
      </c>
      <c r="Z60" s="83" t="s">
        <v>838</v>
      </c>
      <c r="AA60" s="79"/>
      <c r="AB60" s="79"/>
      <c r="AC60" s="87" t="s">
        <v>982</v>
      </c>
      <c r="AD60" s="79"/>
      <c r="AE60" s="79" t="b">
        <v>0</v>
      </c>
      <c r="AF60" s="79">
        <v>0</v>
      </c>
      <c r="AG60" s="87" t="s">
        <v>1107</v>
      </c>
      <c r="AH60" s="79" t="b">
        <v>1</v>
      </c>
      <c r="AI60" s="79" t="s">
        <v>1112</v>
      </c>
      <c r="AJ60" s="79"/>
      <c r="AK60" s="87" t="s">
        <v>1116</v>
      </c>
      <c r="AL60" s="79" t="b">
        <v>0</v>
      </c>
      <c r="AM60" s="79">
        <v>8</v>
      </c>
      <c r="AN60" s="87" t="s">
        <v>1028</v>
      </c>
      <c r="AO60" s="79" t="s">
        <v>1140</v>
      </c>
      <c r="AP60" s="79" t="b">
        <v>0</v>
      </c>
      <c r="AQ60" s="87" t="s">
        <v>1028</v>
      </c>
      <c r="AR60" s="79" t="s">
        <v>176</v>
      </c>
      <c r="AS60" s="79">
        <v>0</v>
      </c>
      <c r="AT60" s="79">
        <v>0</v>
      </c>
      <c r="AU60" s="79"/>
      <c r="AV60" s="79"/>
      <c r="AW60" s="79"/>
      <c r="AX60" s="79"/>
      <c r="AY60" s="79"/>
      <c r="AZ60" s="79"/>
      <c r="BA60" s="79"/>
      <c r="BB60" s="79"/>
      <c r="BC60">
        <v>3</v>
      </c>
      <c r="BD60" s="78" t="str">
        <f>REPLACE(INDEX(GroupVertices[Group],MATCH(Edges[[#This Row],[Vertex 1]],GroupVertices[Vertex],0)),1,1,"")</f>
        <v>2</v>
      </c>
      <c r="BE60" s="78" t="str">
        <f>REPLACE(INDEX(GroupVertices[Group],MATCH(Edges[[#This Row],[Vertex 2]],GroupVertices[Vertex],0)),1,1,"")</f>
        <v>1</v>
      </c>
      <c r="BF60" s="48"/>
      <c r="BG60" s="49"/>
      <c r="BH60" s="48"/>
      <c r="BI60" s="49"/>
      <c r="BJ60" s="48"/>
      <c r="BK60" s="49"/>
      <c r="BL60" s="48"/>
      <c r="BM60" s="49"/>
      <c r="BN60" s="48"/>
    </row>
    <row r="61" spans="1:66" ht="15">
      <c r="A61" s="64" t="s">
        <v>236</v>
      </c>
      <c r="B61" s="64" t="s">
        <v>296</v>
      </c>
      <c r="C61" s="65" t="s">
        <v>3053</v>
      </c>
      <c r="D61" s="66">
        <v>3</v>
      </c>
      <c r="E61" s="67" t="s">
        <v>132</v>
      </c>
      <c r="F61" s="68">
        <v>32</v>
      </c>
      <c r="G61" s="65"/>
      <c r="H61" s="69"/>
      <c r="I61" s="70"/>
      <c r="J61" s="70"/>
      <c r="K61" s="34" t="s">
        <v>65</v>
      </c>
      <c r="L61" s="77">
        <v>61</v>
      </c>
      <c r="M61" s="77"/>
      <c r="N61" s="72"/>
      <c r="O61" s="79" t="s">
        <v>329</v>
      </c>
      <c r="P61" s="81">
        <v>43702.03061342592</v>
      </c>
      <c r="Q61" s="79" t="s">
        <v>352</v>
      </c>
      <c r="R61" s="79"/>
      <c r="S61" s="79"/>
      <c r="T61" s="79" t="s">
        <v>536</v>
      </c>
      <c r="U61" s="79"/>
      <c r="V61" s="83" t="s">
        <v>631</v>
      </c>
      <c r="W61" s="81">
        <v>43702.03061342592</v>
      </c>
      <c r="X61" s="85">
        <v>43702</v>
      </c>
      <c r="Y61" s="87" t="s">
        <v>694</v>
      </c>
      <c r="Z61" s="83" t="s">
        <v>838</v>
      </c>
      <c r="AA61" s="79"/>
      <c r="AB61" s="79"/>
      <c r="AC61" s="87" t="s">
        <v>982</v>
      </c>
      <c r="AD61" s="79"/>
      <c r="AE61" s="79" t="b">
        <v>0</v>
      </c>
      <c r="AF61" s="79">
        <v>0</v>
      </c>
      <c r="AG61" s="87" t="s">
        <v>1107</v>
      </c>
      <c r="AH61" s="79" t="b">
        <v>1</v>
      </c>
      <c r="AI61" s="79" t="s">
        <v>1112</v>
      </c>
      <c r="AJ61" s="79"/>
      <c r="AK61" s="87" t="s">
        <v>1116</v>
      </c>
      <c r="AL61" s="79" t="b">
        <v>0</v>
      </c>
      <c r="AM61" s="79">
        <v>8</v>
      </c>
      <c r="AN61" s="87" t="s">
        <v>1028</v>
      </c>
      <c r="AO61" s="79" t="s">
        <v>1140</v>
      </c>
      <c r="AP61" s="79" t="b">
        <v>0</v>
      </c>
      <c r="AQ61" s="87" t="s">
        <v>1028</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1</v>
      </c>
      <c r="BF61" s="48"/>
      <c r="BG61" s="49"/>
      <c r="BH61" s="48"/>
      <c r="BI61" s="49"/>
      <c r="BJ61" s="48"/>
      <c r="BK61" s="49"/>
      <c r="BL61" s="48"/>
      <c r="BM61" s="49"/>
      <c r="BN61" s="48"/>
    </row>
    <row r="62" spans="1:66" ht="15">
      <c r="A62" s="64" t="s">
        <v>236</v>
      </c>
      <c r="B62" s="64" t="s">
        <v>297</v>
      </c>
      <c r="C62" s="65" t="s">
        <v>3053</v>
      </c>
      <c r="D62" s="66">
        <v>3</v>
      </c>
      <c r="E62" s="67" t="s">
        <v>132</v>
      </c>
      <c r="F62" s="68">
        <v>32</v>
      </c>
      <c r="G62" s="65"/>
      <c r="H62" s="69"/>
      <c r="I62" s="70"/>
      <c r="J62" s="70"/>
      <c r="K62" s="34" t="s">
        <v>65</v>
      </c>
      <c r="L62" s="77">
        <v>62</v>
      </c>
      <c r="M62" s="77"/>
      <c r="N62" s="72"/>
      <c r="O62" s="79" t="s">
        <v>329</v>
      </c>
      <c r="P62" s="81">
        <v>43702.03061342592</v>
      </c>
      <c r="Q62" s="79" t="s">
        <v>352</v>
      </c>
      <c r="R62" s="79"/>
      <c r="S62" s="79"/>
      <c r="T62" s="79" t="s">
        <v>536</v>
      </c>
      <c r="U62" s="79"/>
      <c r="V62" s="83" t="s">
        <v>631</v>
      </c>
      <c r="W62" s="81">
        <v>43702.03061342592</v>
      </c>
      <c r="X62" s="85">
        <v>43702</v>
      </c>
      <c r="Y62" s="87" t="s">
        <v>694</v>
      </c>
      <c r="Z62" s="83" t="s">
        <v>838</v>
      </c>
      <c r="AA62" s="79"/>
      <c r="AB62" s="79"/>
      <c r="AC62" s="87" t="s">
        <v>982</v>
      </c>
      <c r="AD62" s="79"/>
      <c r="AE62" s="79" t="b">
        <v>0</v>
      </c>
      <c r="AF62" s="79">
        <v>0</v>
      </c>
      <c r="AG62" s="87" t="s">
        <v>1107</v>
      </c>
      <c r="AH62" s="79" t="b">
        <v>1</v>
      </c>
      <c r="AI62" s="79" t="s">
        <v>1112</v>
      </c>
      <c r="AJ62" s="79"/>
      <c r="AK62" s="87" t="s">
        <v>1116</v>
      </c>
      <c r="AL62" s="79" t="b">
        <v>0</v>
      </c>
      <c r="AM62" s="79">
        <v>8</v>
      </c>
      <c r="AN62" s="87" t="s">
        <v>1028</v>
      </c>
      <c r="AO62" s="79" t="s">
        <v>1140</v>
      </c>
      <c r="AP62" s="79" t="b">
        <v>0</v>
      </c>
      <c r="AQ62" s="87" t="s">
        <v>1028</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1</v>
      </c>
      <c r="BF62" s="48"/>
      <c r="BG62" s="49"/>
      <c r="BH62" s="48"/>
      <c r="BI62" s="49"/>
      <c r="BJ62" s="48"/>
      <c r="BK62" s="49"/>
      <c r="BL62" s="48"/>
      <c r="BM62" s="49"/>
      <c r="BN62" s="48"/>
    </row>
    <row r="63" spans="1:66" ht="15">
      <c r="A63" s="64" t="s">
        <v>236</v>
      </c>
      <c r="B63" s="64" t="s">
        <v>298</v>
      </c>
      <c r="C63" s="65" t="s">
        <v>3053</v>
      </c>
      <c r="D63" s="66">
        <v>3</v>
      </c>
      <c r="E63" s="67" t="s">
        <v>132</v>
      </c>
      <c r="F63" s="68">
        <v>32</v>
      </c>
      <c r="G63" s="65"/>
      <c r="H63" s="69"/>
      <c r="I63" s="70"/>
      <c r="J63" s="70"/>
      <c r="K63" s="34" t="s">
        <v>65</v>
      </c>
      <c r="L63" s="77">
        <v>63</v>
      </c>
      <c r="M63" s="77"/>
      <c r="N63" s="72"/>
      <c r="O63" s="79" t="s">
        <v>329</v>
      </c>
      <c r="P63" s="81">
        <v>43702.03061342592</v>
      </c>
      <c r="Q63" s="79" t="s">
        <v>352</v>
      </c>
      <c r="R63" s="79"/>
      <c r="S63" s="79"/>
      <c r="T63" s="79" t="s">
        <v>536</v>
      </c>
      <c r="U63" s="79"/>
      <c r="V63" s="83" t="s">
        <v>631</v>
      </c>
      <c r="W63" s="81">
        <v>43702.03061342592</v>
      </c>
      <c r="X63" s="85">
        <v>43702</v>
      </c>
      <c r="Y63" s="87" t="s">
        <v>694</v>
      </c>
      <c r="Z63" s="83" t="s">
        <v>838</v>
      </c>
      <c r="AA63" s="79"/>
      <c r="AB63" s="79"/>
      <c r="AC63" s="87" t="s">
        <v>982</v>
      </c>
      <c r="AD63" s="79"/>
      <c r="AE63" s="79" t="b">
        <v>0</v>
      </c>
      <c r="AF63" s="79">
        <v>0</v>
      </c>
      <c r="AG63" s="87" t="s">
        <v>1107</v>
      </c>
      <c r="AH63" s="79" t="b">
        <v>1</v>
      </c>
      <c r="AI63" s="79" t="s">
        <v>1112</v>
      </c>
      <c r="AJ63" s="79"/>
      <c r="AK63" s="87" t="s">
        <v>1116</v>
      </c>
      <c r="AL63" s="79" t="b">
        <v>0</v>
      </c>
      <c r="AM63" s="79">
        <v>8</v>
      </c>
      <c r="AN63" s="87" t="s">
        <v>1028</v>
      </c>
      <c r="AO63" s="79" t="s">
        <v>1140</v>
      </c>
      <c r="AP63" s="79" t="b">
        <v>0</v>
      </c>
      <c r="AQ63" s="87" t="s">
        <v>1028</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1</v>
      </c>
      <c r="BF63" s="48">
        <v>0</v>
      </c>
      <c r="BG63" s="49">
        <v>0</v>
      </c>
      <c r="BH63" s="48">
        <v>0</v>
      </c>
      <c r="BI63" s="49">
        <v>0</v>
      </c>
      <c r="BJ63" s="48">
        <v>0</v>
      </c>
      <c r="BK63" s="49">
        <v>0</v>
      </c>
      <c r="BL63" s="48">
        <v>26</v>
      </c>
      <c r="BM63" s="49">
        <v>100</v>
      </c>
      <c r="BN63" s="48">
        <v>26</v>
      </c>
    </row>
    <row r="64" spans="1:66" ht="15">
      <c r="A64" s="64" t="s">
        <v>236</v>
      </c>
      <c r="B64" s="64" t="s">
        <v>261</v>
      </c>
      <c r="C64" s="65" t="s">
        <v>3055</v>
      </c>
      <c r="D64" s="66">
        <v>5</v>
      </c>
      <c r="E64" s="67" t="s">
        <v>136</v>
      </c>
      <c r="F64" s="68">
        <v>28.285714285714285</v>
      </c>
      <c r="G64" s="65"/>
      <c r="H64" s="69"/>
      <c r="I64" s="70"/>
      <c r="J64" s="70"/>
      <c r="K64" s="34" t="s">
        <v>65</v>
      </c>
      <c r="L64" s="77">
        <v>64</v>
      </c>
      <c r="M64" s="77"/>
      <c r="N64" s="72"/>
      <c r="O64" s="79" t="s">
        <v>330</v>
      </c>
      <c r="P64" s="81">
        <v>43703.73873842593</v>
      </c>
      <c r="Q64" s="79" t="s">
        <v>353</v>
      </c>
      <c r="R64" s="79"/>
      <c r="S64" s="79"/>
      <c r="T64" s="79" t="s">
        <v>537</v>
      </c>
      <c r="U64" s="79"/>
      <c r="V64" s="83" t="s">
        <v>631</v>
      </c>
      <c r="W64" s="81">
        <v>43703.73873842593</v>
      </c>
      <c r="X64" s="85">
        <v>43703</v>
      </c>
      <c r="Y64" s="87" t="s">
        <v>695</v>
      </c>
      <c r="Z64" s="83" t="s">
        <v>839</v>
      </c>
      <c r="AA64" s="79"/>
      <c r="AB64" s="79"/>
      <c r="AC64" s="87" t="s">
        <v>983</v>
      </c>
      <c r="AD64" s="79"/>
      <c r="AE64" s="79" t="b">
        <v>0</v>
      </c>
      <c r="AF64" s="79">
        <v>0</v>
      </c>
      <c r="AG64" s="87" t="s">
        <v>1107</v>
      </c>
      <c r="AH64" s="79" t="b">
        <v>1</v>
      </c>
      <c r="AI64" s="79" t="s">
        <v>1112</v>
      </c>
      <c r="AJ64" s="79"/>
      <c r="AK64" s="87" t="s">
        <v>1117</v>
      </c>
      <c r="AL64" s="79" t="b">
        <v>0</v>
      </c>
      <c r="AM64" s="79">
        <v>5</v>
      </c>
      <c r="AN64" s="87" t="s">
        <v>1048</v>
      </c>
      <c r="AO64" s="79" t="s">
        <v>1140</v>
      </c>
      <c r="AP64" s="79" t="b">
        <v>0</v>
      </c>
      <c r="AQ64" s="87" t="s">
        <v>1048</v>
      </c>
      <c r="AR64" s="79" t="s">
        <v>176</v>
      </c>
      <c r="AS64" s="79">
        <v>0</v>
      </c>
      <c r="AT64" s="79">
        <v>0</v>
      </c>
      <c r="AU64" s="79"/>
      <c r="AV64" s="79"/>
      <c r="AW64" s="79"/>
      <c r="AX64" s="79"/>
      <c r="AY64" s="79"/>
      <c r="AZ64" s="79"/>
      <c r="BA64" s="79"/>
      <c r="BB64" s="79"/>
      <c r="BC64">
        <v>3</v>
      </c>
      <c r="BD64" s="78" t="str">
        <f>REPLACE(INDEX(GroupVertices[Group],MATCH(Edges[[#This Row],[Vertex 1]],GroupVertices[Vertex],0)),1,1,"")</f>
        <v>2</v>
      </c>
      <c r="BE64" s="78" t="str">
        <f>REPLACE(INDEX(GroupVertices[Group],MATCH(Edges[[#This Row],[Vertex 2]],GroupVertices[Vertex],0)),1,1,"")</f>
        <v>1</v>
      </c>
      <c r="BF64" s="48"/>
      <c r="BG64" s="49"/>
      <c r="BH64" s="48"/>
      <c r="BI64" s="49"/>
      <c r="BJ64" s="48"/>
      <c r="BK64" s="49"/>
      <c r="BL64" s="48"/>
      <c r="BM64" s="49"/>
      <c r="BN64" s="48"/>
    </row>
    <row r="65" spans="1:66" ht="15">
      <c r="A65" s="64" t="s">
        <v>236</v>
      </c>
      <c r="B65" s="64" t="s">
        <v>299</v>
      </c>
      <c r="C65" s="65" t="s">
        <v>3053</v>
      </c>
      <c r="D65" s="66">
        <v>3</v>
      </c>
      <c r="E65" s="67" t="s">
        <v>132</v>
      </c>
      <c r="F65" s="68">
        <v>32</v>
      </c>
      <c r="G65" s="65"/>
      <c r="H65" s="69"/>
      <c r="I65" s="70"/>
      <c r="J65" s="70"/>
      <c r="K65" s="34" t="s">
        <v>65</v>
      </c>
      <c r="L65" s="77">
        <v>65</v>
      </c>
      <c r="M65" s="77"/>
      <c r="N65" s="72"/>
      <c r="O65" s="79" t="s">
        <v>329</v>
      </c>
      <c r="P65" s="81">
        <v>43703.73873842593</v>
      </c>
      <c r="Q65" s="79" t="s">
        <v>353</v>
      </c>
      <c r="R65" s="79"/>
      <c r="S65" s="79"/>
      <c r="T65" s="79" t="s">
        <v>537</v>
      </c>
      <c r="U65" s="79"/>
      <c r="V65" s="83" t="s">
        <v>631</v>
      </c>
      <c r="W65" s="81">
        <v>43703.73873842593</v>
      </c>
      <c r="X65" s="85">
        <v>43703</v>
      </c>
      <c r="Y65" s="87" t="s">
        <v>695</v>
      </c>
      <c r="Z65" s="83" t="s">
        <v>839</v>
      </c>
      <c r="AA65" s="79"/>
      <c r="AB65" s="79"/>
      <c r="AC65" s="87" t="s">
        <v>983</v>
      </c>
      <c r="AD65" s="79"/>
      <c r="AE65" s="79" t="b">
        <v>0</v>
      </c>
      <c r="AF65" s="79">
        <v>0</v>
      </c>
      <c r="AG65" s="87" t="s">
        <v>1107</v>
      </c>
      <c r="AH65" s="79" t="b">
        <v>1</v>
      </c>
      <c r="AI65" s="79" t="s">
        <v>1112</v>
      </c>
      <c r="AJ65" s="79"/>
      <c r="AK65" s="87" t="s">
        <v>1117</v>
      </c>
      <c r="AL65" s="79" t="b">
        <v>0</v>
      </c>
      <c r="AM65" s="79">
        <v>5</v>
      </c>
      <c r="AN65" s="87" t="s">
        <v>1048</v>
      </c>
      <c r="AO65" s="79" t="s">
        <v>1140</v>
      </c>
      <c r="AP65" s="79" t="b">
        <v>0</v>
      </c>
      <c r="AQ65" s="87" t="s">
        <v>1048</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1</v>
      </c>
      <c r="BF65" s="48"/>
      <c r="BG65" s="49"/>
      <c r="BH65" s="48"/>
      <c r="BI65" s="49"/>
      <c r="BJ65" s="48"/>
      <c r="BK65" s="49"/>
      <c r="BL65" s="48"/>
      <c r="BM65" s="49"/>
      <c r="BN65" s="48"/>
    </row>
    <row r="66" spans="1:66" ht="15">
      <c r="A66" s="64" t="s">
        <v>236</v>
      </c>
      <c r="B66" s="64" t="s">
        <v>300</v>
      </c>
      <c r="C66" s="65" t="s">
        <v>3053</v>
      </c>
      <c r="D66" s="66">
        <v>3</v>
      </c>
      <c r="E66" s="67" t="s">
        <v>132</v>
      </c>
      <c r="F66" s="68">
        <v>32</v>
      </c>
      <c r="G66" s="65"/>
      <c r="H66" s="69"/>
      <c r="I66" s="70"/>
      <c r="J66" s="70"/>
      <c r="K66" s="34" t="s">
        <v>65</v>
      </c>
      <c r="L66" s="77">
        <v>66</v>
      </c>
      <c r="M66" s="77"/>
      <c r="N66" s="72"/>
      <c r="O66" s="79" t="s">
        <v>329</v>
      </c>
      <c r="P66" s="81">
        <v>43703.73873842593</v>
      </c>
      <c r="Q66" s="79" t="s">
        <v>353</v>
      </c>
      <c r="R66" s="79"/>
      <c r="S66" s="79"/>
      <c r="T66" s="79" t="s">
        <v>537</v>
      </c>
      <c r="U66" s="79"/>
      <c r="V66" s="83" t="s">
        <v>631</v>
      </c>
      <c r="W66" s="81">
        <v>43703.73873842593</v>
      </c>
      <c r="X66" s="85">
        <v>43703</v>
      </c>
      <c r="Y66" s="87" t="s">
        <v>695</v>
      </c>
      <c r="Z66" s="83" t="s">
        <v>839</v>
      </c>
      <c r="AA66" s="79"/>
      <c r="AB66" s="79"/>
      <c r="AC66" s="87" t="s">
        <v>983</v>
      </c>
      <c r="AD66" s="79"/>
      <c r="AE66" s="79" t="b">
        <v>0</v>
      </c>
      <c r="AF66" s="79">
        <v>0</v>
      </c>
      <c r="AG66" s="87" t="s">
        <v>1107</v>
      </c>
      <c r="AH66" s="79" t="b">
        <v>1</v>
      </c>
      <c r="AI66" s="79" t="s">
        <v>1112</v>
      </c>
      <c r="AJ66" s="79"/>
      <c r="AK66" s="87" t="s">
        <v>1117</v>
      </c>
      <c r="AL66" s="79" t="b">
        <v>0</v>
      </c>
      <c r="AM66" s="79">
        <v>5</v>
      </c>
      <c r="AN66" s="87" t="s">
        <v>1048</v>
      </c>
      <c r="AO66" s="79" t="s">
        <v>1140</v>
      </c>
      <c r="AP66" s="79" t="b">
        <v>0</v>
      </c>
      <c r="AQ66" s="87" t="s">
        <v>1048</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1</v>
      </c>
      <c r="BF66" s="48"/>
      <c r="BG66" s="49"/>
      <c r="BH66" s="48"/>
      <c r="BI66" s="49"/>
      <c r="BJ66" s="48"/>
      <c r="BK66" s="49"/>
      <c r="BL66" s="48"/>
      <c r="BM66" s="49"/>
      <c r="BN66" s="48"/>
    </row>
    <row r="67" spans="1:66" ht="15">
      <c r="A67" s="64" t="s">
        <v>236</v>
      </c>
      <c r="B67" s="64" t="s">
        <v>301</v>
      </c>
      <c r="C67" s="65" t="s">
        <v>3053</v>
      </c>
      <c r="D67" s="66">
        <v>3</v>
      </c>
      <c r="E67" s="67" t="s">
        <v>132</v>
      </c>
      <c r="F67" s="68">
        <v>32</v>
      </c>
      <c r="G67" s="65"/>
      <c r="H67" s="69"/>
      <c r="I67" s="70"/>
      <c r="J67" s="70"/>
      <c r="K67" s="34" t="s">
        <v>65</v>
      </c>
      <c r="L67" s="77">
        <v>67</v>
      </c>
      <c r="M67" s="77"/>
      <c r="N67" s="72"/>
      <c r="O67" s="79" t="s">
        <v>329</v>
      </c>
      <c r="P67" s="81">
        <v>43703.73873842593</v>
      </c>
      <c r="Q67" s="79" t="s">
        <v>353</v>
      </c>
      <c r="R67" s="79"/>
      <c r="S67" s="79"/>
      <c r="T67" s="79" t="s">
        <v>537</v>
      </c>
      <c r="U67" s="79"/>
      <c r="V67" s="83" t="s">
        <v>631</v>
      </c>
      <c r="W67" s="81">
        <v>43703.73873842593</v>
      </c>
      <c r="X67" s="85">
        <v>43703</v>
      </c>
      <c r="Y67" s="87" t="s">
        <v>695</v>
      </c>
      <c r="Z67" s="83" t="s">
        <v>839</v>
      </c>
      <c r="AA67" s="79"/>
      <c r="AB67" s="79"/>
      <c r="AC67" s="87" t="s">
        <v>983</v>
      </c>
      <c r="AD67" s="79"/>
      <c r="AE67" s="79" t="b">
        <v>0</v>
      </c>
      <c r="AF67" s="79">
        <v>0</v>
      </c>
      <c r="AG67" s="87" t="s">
        <v>1107</v>
      </c>
      <c r="AH67" s="79" t="b">
        <v>1</v>
      </c>
      <c r="AI67" s="79" t="s">
        <v>1112</v>
      </c>
      <c r="AJ67" s="79"/>
      <c r="AK67" s="87" t="s">
        <v>1117</v>
      </c>
      <c r="AL67" s="79" t="b">
        <v>0</v>
      </c>
      <c r="AM67" s="79">
        <v>5</v>
      </c>
      <c r="AN67" s="87" t="s">
        <v>1048</v>
      </c>
      <c r="AO67" s="79" t="s">
        <v>1140</v>
      </c>
      <c r="AP67" s="79" t="b">
        <v>0</v>
      </c>
      <c r="AQ67" s="87" t="s">
        <v>1048</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1</v>
      </c>
      <c r="BF67" s="48"/>
      <c r="BG67" s="49"/>
      <c r="BH67" s="48"/>
      <c r="BI67" s="49"/>
      <c r="BJ67" s="48"/>
      <c r="BK67" s="49"/>
      <c r="BL67" s="48"/>
      <c r="BM67" s="49"/>
      <c r="BN67" s="48"/>
    </row>
    <row r="68" spans="1:66" ht="15">
      <c r="A68" s="64" t="s">
        <v>236</v>
      </c>
      <c r="B68" s="64" t="s">
        <v>262</v>
      </c>
      <c r="C68" s="65" t="s">
        <v>3053</v>
      </c>
      <c r="D68" s="66">
        <v>3</v>
      </c>
      <c r="E68" s="67" t="s">
        <v>132</v>
      </c>
      <c r="F68" s="68">
        <v>32</v>
      </c>
      <c r="G68" s="65"/>
      <c r="H68" s="69"/>
      <c r="I68" s="70"/>
      <c r="J68" s="70"/>
      <c r="K68" s="34" t="s">
        <v>65</v>
      </c>
      <c r="L68" s="77">
        <v>68</v>
      </c>
      <c r="M68" s="77"/>
      <c r="N68" s="72"/>
      <c r="O68" s="79" t="s">
        <v>329</v>
      </c>
      <c r="P68" s="81">
        <v>43703.73873842593</v>
      </c>
      <c r="Q68" s="79" t="s">
        <v>353</v>
      </c>
      <c r="R68" s="79"/>
      <c r="S68" s="79"/>
      <c r="T68" s="79" t="s">
        <v>537</v>
      </c>
      <c r="U68" s="79"/>
      <c r="V68" s="83" t="s">
        <v>631</v>
      </c>
      <c r="W68" s="81">
        <v>43703.73873842593</v>
      </c>
      <c r="X68" s="85">
        <v>43703</v>
      </c>
      <c r="Y68" s="87" t="s">
        <v>695</v>
      </c>
      <c r="Z68" s="83" t="s">
        <v>839</v>
      </c>
      <c r="AA68" s="79"/>
      <c r="AB68" s="79"/>
      <c r="AC68" s="87" t="s">
        <v>983</v>
      </c>
      <c r="AD68" s="79"/>
      <c r="AE68" s="79" t="b">
        <v>0</v>
      </c>
      <c r="AF68" s="79">
        <v>0</v>
      </c>
      <c r="AG68" s="87" t="s">
        <v>1107</v>
      </c>
      <c r="AH68" s="79" t="b">
        <v>1</v>
      </c>
      <c r="AI68" s="79" t="s">
        <v>1112</v>
      </c>
      <c r="AJ68" s="79"/>
      <c r="AK68" s="87" t="s">
        <v>1117</v>
      </c>
      <c r="AL68" s="79" t="b">
        <v>0</v>
      </c>
      <c r="AM68" s="79">
        <v>5</v>
      </c>
      <c r="AN68" s="87" t="s">
        <v>1048</v>
      </c>
      <c r="AO68" s="79" t="s">
        <v>1140</v>
      </c>
      <c r="AP68" s="79" t="b">
        <v>0</v>
      </c>
      <c r="AQ68" s="87" t="s">
        <v>1048</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1</v>
      </c>
      <c r="BF68" s="48">
        <v>0</v>
      </c>
      <c r="BG68" s="49">
        <v>0</v>
      </c>
      <c r="BH68" s="48">
        <v>0</v>
      </c>
      <c r="BI68" s="49">
        <v>0</v>
      </c>
      <c r="BJ68" s="48">
        <v>0</v>
      </c>
      <c r="BK68" s="49">
        <v>0</v>
      </c>
      <c r="BL68" s="48">
        <v>33</v>
      </c>
      <c r="BM68" s="49">
        <v>100</v>
      </c>
      <c r="BN68" s="48">
        <v>33</v>
      </c>
    </row>
    <row r="69" spans="1:66" ht="15">
      <c r="A69" s="64" t="s">
        <v>236</v>
      </c>
      <c r="B69" s="64" t="s">
        <v>263</v>
      </c>
      <c r="C69" s="65" t="s">
        <v>3053</v>
      </c>
      <c r="D69" s="66">
        <v>3</v>
      </c>
      <c r="E69" s="67" t="s">
        <v>132</v>
      </c>
      <c r="F69" s="68">
        <v>32</v>
      </c>
      <c r="G69" s="65"/>
      <c r="H69" s="69"/>
      <c r="I69" s="70"/>
      <c r="J69" s="70"/>
      <c r="K69" s="34" t="s">
        <v>65</v>
      </c>
      <c r="L69" s="77">
        <v>69</v>
      </c>
      <c r="M69" s="77"/>
      <c r="N69" s="72"/>
      <c r="O69" s="79" t="s">
        <v>331</v>
      </c>
      <c r="P69" s="81">
        <v>43703.73873842593</v>
      </c>
      <c r="Q69" s="79" t="s">
        <v>353</v>
      </c>
      <c r="R69" s="79"/>
      <c r="S69" s="79"/>
      <c r="T69" s="79" t="s">
        <v>537</v>
      </c>
      <c r="U69" s="79"/>
      <c r="V69" s="83" t="s">
        <v>631</v>
      </c>
      <c r="W69" s="81">
        <v>43703.73873842593</v>
      </c>
      <c r="X69" s="85">
        <v>43703</v>
      </c>
      <c r="Y69" s="87" t="s">
        <v>695</v>
      </c>
      <c r="Z69" s="83" t="s">
        <v>839</v>
      </c>
      <c r="AA69" s="79"/>
      <c r="AB69" s="79"/>
      <c r="AC69" s="87" t="s">
        <v>983</v>
      </c>
      <c r="AD69" s="79"/>
      <c r="AE69" s="79" t="b">
        <v>0</v>
      </c>
      <c r="AF69" s="79">
        <v>0</v>
      </c>
      <c r="AG69" s="87" t="s">
        <v>1107</v>
      </c>
      <c r="AH69" s="79" t="b">
        <v>1</v>
      </c>
      <c r="AI69" s="79" t="s">
        <v>1112</v>
      </c>
      <c r="AJ69" s="79"/>
      <c r="AK69" s="87" t="s">
        <v>1117</v>
      </c>
      <c r="AL69" s="79" t="b">
        <v>0</v>
      </c>
      <c r="AM69" s="79">
        <v>5</v>
      </c>
      <c r="AN69" s="87" t="s">
        <v>1048</v>
      </c>
      <c r="AO69" s="79" t="s">
        <v>1140</v>
      </c>
      <c r="AP69" s="79" t="b">
        <v>0</v>
      </c>
      <c r="AQ69" s="87" t="s">
        <v>1048</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1</v>
      </c>
      <c r="BF69" s="48"/>
      <c r="BG69" s="49"/>
      <c r="BH69" s="48"/>
      <c r="BI69" s="49"/>
      <c r="BJ69" s="48"/>
      <c r="BK69" s="49"/>
      <c r="BL69" s="48"/>
      <c r="BM69" s="49"/>
      <c r="BN69" s="48"/>
    </row>
    <row r="70" spans="1:66" ht="15">
      <c r="A70" s="64" t="s">
        <v>237</v>
      </c>
      <c r="B70" s="64" t="s">
        <v>237</v>
      </c>
      <c r="C70" s="65" t="s">
        <v>3054</v>
      </c>
      <c r="D70" s="66">
        <v>4</v>
      </c>
      <c r="E70" s="67" t="s">
        <v>136</v>
      </c>
      <c r="F70" s="68">
        <v>30.142857142857142</v>
      </c>
      <c r="G70" s="65"/>
      <c r="H70" s="69"/>
      <c r="I70" s="70"/>
      <c r="J70" s="70"/>
      <c r="K70" s="34" t="s">
        <v>65</v>
      </c>
      <c r="L70" s="77">
        <v>70</v>
      </c>
      <c r="M70" s="77"/>
      <c r="N70" s="72"/>
      <c r="O70" s="79" t="s">
        <v>176</v>
      </c>
      <c r="P70" s="81">
        <v>43700.90207175926</v>
      </c>
      <c r="Q70" s="79" t="s">
        <v>354</v>
      </c>
      <c r="R70" s="83" t="s">
        <v>424</v>
      </c>
      <c r="S70" s="79" t="s">
        <v>492</v>
      </c>
      <c r="T70" s="79" t="s">
        <v>538</v>
      </c>
      <c r="U70" s="79"/>
      <c r="V70" s="83" t="s">
        <v>632</v>
      </c>
      <c r="W70" s="81">
        <v>43700.90207175926</v>
      </c>
      <c r="X70" s="85">
        <v>43700</v>
      </c>
      <c r="Y70" s="87" t="s">
        <v>696</v>
      </c>
      <c r="Z70" s="83" t="s">
        <v>840</v>
      </c>
      <c r="AA70" s="79"/>
      <c r="AB70" s="79"/>
      <c r="AC70" s="87" t="s">
        <v>984</v>
      </c>
      <c r="AD70" s="79"/>
      <c r="AE70" s="79" t="b">
        <v>0</v>
      </c>
      <c r="AF70" s="79">
        <v>1</v>
      </c>
      <c r="AG70" s="87" t="s">
        <v>1107</v>
      </c>
      <c r="AH70" s="79" t="b">
        <v>0</v>
      </c>
      <c r="AI70" s="79" t="s">
        <v>1112</v>
      </c>
      <c r="AJ70" s="79"/>
      <c r="AK70" s="87" t="s">
        <v>1107</v>
      </c>
      <c r="AL70" s="79" t="b">
        <v>0</v>
      </c>
      <c r="AM70" s="79">
        <v>0</v>
      </c>
      <c r="AN70" s="87" t="s">
        <v>1107</v>
      </c>
      <c r="AO70" s="79" t="s">
        <v>1141</v>
      </c>
      <c r="AP70" s="79" t="b">
        <v>0</v>
      </c>
      <c r="AQ70" s="87" t="s">
        <v>984</v>
      </c>
      <c r="AR70" s="79" t="s">
        <v>176</v>
      </c>
      <c r="AS70" s="79">
        <v>0</v>
      </c>
      <c r="AT70" s="79">
        <v>0</v>
      </c>
      <c r="AU70" s="79"/>
      <c r="AV70" s="79"/>
      <c r="AW70" s="79"/>
      <c r="AX70" s="79"/>
      <c r="AY70" s="79"/>
      <c r="AZ70" s="79"/>
      <c r="BA70" s="79"/>
      <c r="BB70" s="79"/>
      <c r="BC70">
        <v>2</v>
      </c>
      <c r="BD70" s="78" t="str">
        <f>REPLACE(INDEX(GroupVertices[Group],MATCH(Edges[[#This Row],[Vertex 1]],GroupVertices[Vertex],0)),1,1,"")</f>
        <v>9</v>
      </c>
      <c r="BE70" s="78" t="str">
        <f>REPLACE(INDEX(GroupVertices[Group],MATCH(Edges[[#This Row],[Vertex 2]],GroupVertices[Vertex],0)),1,1,"")</f>
        <v>9</v>
      </c>
      <c r="BF70" s="48">
        <v>4</v>
      </c>
      <c r="BG70" s="49">
        <v>11.428571428571429</v>
      </c>
      <c r="BH70" s="48">
        <v>0</v>
      </c>
      <c r="BI70" s="49">
        <v>0</v>
      </c>
      <c r="BJ70" s="48">
        <v>0</v>
      </c>
      <c r="BK70" s="49">
        <v>0</v>
      </c>
      <c r="BL70" s="48">
        <v>31</v>
      </c>
      <c r="BM70" s="49">
        <v>88.57142857142857</v>
      </c>
      <c r="BN70" s="48">
        <v>35</v>
      </c>
    </row>
    <row r="71" spans="1:66" ht="15">
      <c r="A71" s="64" t="s">
        <v>237</v>
      </c>
      <c r="B71" s="64" t="s">
        <v>237</v>
      </c>
      <c r="C71" s="65" t="s">
        <v>3054</v>
      </c>
      <c r="D71" s="66">
        <v>4</v>
      </c>
      <c r="E71" s="67" t="s">
        <v>136</v>
      </c>
      <c r="F71" s="68">
        <v>30.142857142857142</v>
      </c>
      <c r="G71" s="65"/>
      <c r="H71" s="69"/>
      <c r="I71" s="70"/>
      <c r="J71" s="70"/>
      <c r="K71" s="34" t="s">
        <v>65</v>
      </c>
      <c r="L71" s="77">
        <v>71</v>
      </c>
      <c r="M71" s="77"/>
      <c r="N71" s="72"/>
      <c r="O71" s="79" t="s">
        <v>176</v>
      </c>
      <c r="P71" s="81">
        <v>43703.79802083333</v>
      </c>
      <c r="Q71" s="79" t="s">
        <v>355</v>
      </c>
      <c r="R71" s="83" t="s">
        <v>425</v>
      </c>
      <c r="S71" s="79" t="s">
        <v>492</v>
      </c>
      <c r="T71" s="79" t="s">
        <v>538</v>
      </c>
      <c r="U71" s="79"/>
      <c r="V71" s="83" t="s">
        <v>632</v>
      </c>
      <c r="W71" s="81">
        <v>43703.79802083333</v>
      </c>
      <c r="X71" s="85">
        <v>43703</v>
      </c>
      <c r="Y71" s="87" t="s">
        <v>697</v>
      </c>
      <c r="Z71" s="83" t="s">
        <v>841</v>
      </c>
      <c r="AA71" s="79"/>
      <c r="AB71" s="79"/>
      <c r="AC71" s="87" t="s">
        <v>985</v>
      </c>
      <c r="AD71" s="79"/>
      <c r="AE71" s="79" t="b">
        <v>0</v>
      </c>
      <c r="AF71" s="79">
        <v>1</v>
      </c>
      <c r="AG71" s="87" t="s">
        <v>1107</v>
      </c>
      <c r="AH71" s="79" t="b">
        <v>0</v>
      </c>
      <c r="AI71" s="79" t="s">
        <v>1112</v>
      </c>
      <c r="AJ71" s="79"/>
      <c r="AK71" s="87" t="s">
        <v>1107</v>
      </c>
      <c r="AL71" s="79" t="b">
        <v>0</v>
      </c>
      <c r="AM71" s="79">
        <v>0</v>
      </c>
      <c r="AN71" s="87" t="s">
        <v>1107</v>
      </c>
      <c r="AO71" s="79" t="s">
        <v>1141</v>
      </c>
      <c r="AP71" s="79" t="b">
        <v>0</v>
      </c>
      <c r="AQ71" s="87" t="s">
        <v>985</v>
      </c>
      <c r="AR71" s="79" t="s">
        <v>176</v>
      </c>
      <c r="AS71" s="79">
        <v>0</v>
      </c>
      <c r="AT71" s="79">
        <v>0</v>
      </c>
      <c r="AU71" s="79"/>
      <c r="AV71" s="79"/>
      <c r="AW71" s="79"/>
      <c r="AX71" s="79"/>
      <c r="AY71" s="79"/>
      <c r="AZ71" s="79"/>
      <c r="BA71" s="79"/>
      <c r="BB71" s="79"/>
      <c r="BC71">
        <v>2</v>
      </c>
      <c r="BD71" s="78" t="str">
        <f>REPLACE(INDEX(GroupVertices[Group],MATCH(Edges[[#This Row],[Vertex 1]],GroupVertices[Vertex],0)),1,1,"")</f>
        <v>9</v>
      </c>
      <c r="BE71" s="78" t="str">
        <f>REPLACE(INDEX(GroupVertices[Group],MATCH(Edges[[#This Row],[Vertex 2]],GroupVertices[Vertex],0)),1,1,"")</f>
        <v>9</v>
      </c>
      <c r="BF71" s="48">
        <v>4</v>
      </c>
      <c r="BG71" s="49">
        <v>11.428571428571429</v>
      </c>
      <c r="BH71" s="48">
        <v>0</v>
      </c>
      <c r="BI71" s="49">
        <v>0</v>
      </c>
      <c r="BJ71" s="48">
        <v>0</v>
      </c>
      <c r="BK71" s="49">
        <v>0</v>
      </c>
      <c r="BL71" s="48">
        <v>31</v>
      </c>
      <c r="BM71" s="49">
        <v>88.57142857142857</v>
      </c>
      <c r="BN71" s="48">
        <v>35</v>
      </c>
    </row>
    <row r="72" spans="1:66" ht="15">
      <c r="A72" s="64" t="s">
        <v>238</v>
      </c>
      <c r="B72" s="64" t="s">
        <v>302</v>
      </c>
      <c r="C72" s="65" t="s">
        <v>3053</v>
      </c>
      <c r="D72" s="66">
        <v>3</v>
      </c>
      <c r="E72" s="67" t="s">
        <v>132</v>
      </c>
      <c r="F72" s="68">
        <v>32</v>
      </c>
      <c r="G72" s="65"/>
      <c r="H72" s="69"/>
      <c r="I72" s="70"/>
      <c r="J72" s="70"/>
      <c r="K72" s="34" t="s">
        <v>65</v>
      </c>
      <c r="L72" s="77">
        <v>72</v>
      </c>
      <c r="M72" s="77"/>
      <c r="N72" s="72"/>
      <c r="O72" s="79" t="s">
        <v>329</v>
      </c>
      <c r="P72" s="81">
        <v>43703.88960648148</v>
      </c>
      <c r="Q72" s="79" t="s">
        <v>356</v>
      </c>
      <c r="R72" s="83" t="s">
        <v>426</v>
      </c>
      <c r="S72" s="79" t="s">
        <v>493</v>
      </c>
      <c r="T72" s="79" t="s">
        <v>539</v>
      </c>
      <c r="U72" s="79"/>
      <c r="V72" s="83" t="s">
        <v>633</v>
      </c>
      <c r="W72" s="81">
        <v>43703.88960648148</v>
      </c>
      <c r="X72" s="85">
        <v>43703</v>
      </c>
      <c r="Y72" s="87" t="s">
        <v>698</v>
      </c>
      <c r="Z72" s="83" t="s">
        <v>842</v>
      </c>
      <c r="AA72" s="79"/>
      <c r="AB72" s="79"/>
      <c r="AC72" s="87" t="s">
        <v>986</v>
      </c>
      <c r="AD72" s="79"/>
      <c r="AE72" s="79" t="b">
        <v>0</v>
      </c>
      <c r="AF72" s="79">
        <v>3</v>
      </c>
      <c r="AG72" s="87" t="s">
        <v>1107</v>
      </c>
      <c r="AH72" s="79" t="b">
        <v>0</v>
      </c>
      <c r="AI72" s="79" t="s">
        <v>1112</v>
      </c>
      <c r="AJ72" s="79"/>
      <c r="AK72" s="87" t="s">
        <v>1107</v>
      </c>
      <c r="AL72" s="79" t="b">
        <v>0</v>
      </c>
      <c r="AM72" s="79">
        <v>0</v>
      </c>
      <c r="AN72" s="87" t="s">
        <v>1107</v>
      </c>
      <c r="AO72" s="79" t="s">
        <v>1131</v>
      </c>
      <c r="AP72" s="79" t="b">
        <v>0</v>
      </c>
      <c r="AQ72" s="87" t="s">
        <v>986</v>
      </c>
      <c r="AR72" s="79" t="s">
        <v>176</v>
      </c>
      <c r="AS72" s="79">
        <v>0</v>
      </c>
      <c r="AT72" s="79">
        <v>0</v>
      </c>
      <c r="AU72" s="79"/>
      <c r="AV72" s="79"/>
      <c r="AW72" s="79"/>
      <c r="AX72" s="79"/>
      <c r="AY72" s="79"/>
      <c r="AZ72" s="79"/>
      <c r="BA72" s="79"/>
      <c r="BB72" s="79"/>
      <c r="BC72">
        <v>1</v>
      </c>
      <c r="BD72" s="78" t="str">
        <f>REPLACE(INDEX(GroupVertices[Group],MATCH(Edges[[#This Row],[Vertex 1]],GroupVertices[Vertex],0)),1,1,"")</f>
        <v>14</v>
      </c>
      <c r="BE72" s="78" t="str">
        <f>REPLACE(INDEX(GroupVertices[Group],MATCH(Edges[[#This Row],[Vertex 2]],GroupVertices[Vertex],0)),1,1,"")</f>
        <v>14</v>
      </c>
      <c r="BF72" s="48">
        <v>3</v>
      </c>
      <c r="BG72" s="49">
        <v>6.382978723404255</v>
      </c>
      <c r="BH72" s="48">
        <v>2</v>
      </c>
      <c r="BI72" s="49">
        <v>4.25531914893617</v>
      </c>
      <c r="BJ72" s="48">
        <v>0</v>
      </c>
      <c r="BK72" s="49">
        <v>0</v>
      </c>
      <c r="BL72" s="48">
        <v>42</v>
      </c>
      <c r="BM72" s="49">
        <v>89.36170212765957</v>
      </c>
      <c r="BN72" s="48">
        <v>47</v>
      </c>
    </row>
    <row r="73" spans="1:66" ht="15">
      <c r="A73" s="64" t="s">
        <v>239</v>
      </c>
      <c r="B73" s="64" t="s">
        <v>261</v>
      </c>
      <c r="C73" s="65" t="s">
        <v>3054</v>
      </c>
      <c r="D73" s="66">
        <v>4</v>
      </c>
      <c r="E73" s="67" t="s">
        <v>136</v>
      </c>
      <c r="F73" s="68">
        <v>30.142857142857142</v>
      </c>
      <c r="G73" s="65"/>
      <c r="H73" s="69"/>
      <c r="I73" s="70"/>
      <c r="J73" s="70"/>
      <c r="K73" s="34" t="s">
        <v>65</v>
      </c>
      <c r="L73" s="77">
        <v>73</v>
      </c>
      <c r="M73" s="77"/>
      <c r="N73" s="72"/>
      <c r="O73" s="79" t="s">
        <v>330</v>
      </c>
      <c r="P73" s="81">
        <v>43702.0372337963</v>
      </c>
      <c r="Q73" s="79" t="s">
        <v>352</v>
      </c>
      <c r="R73" s="79"/>
      <c r="S73" s="79"/>
      <c r="T73" s="79" t="s">
        <v>536</v>
      </c>
      <c r="U73" s="79"/>
      <c r="V73" s="83" t="s">
        <v>634</v>
      </c>
      <c r="W73" s="81">
        <v>43702.0372337963</v>
      </c>
      <c r="X73" s="85">
        <v>43702</v>
      </c>
      <c r="Y73" s="87" t="s">
        <v>699</v>
      </c>
      <c r="Z73" s="83" t="s">
        <v>843</v>
      </c>
      <c r="AA73" s="79"/>
      <c r="AB73" s="79"/>
      <c r="AC73" s="87" t="s">
        <v>987</v>
      </c>
      <c r="AD73" s="79"/>
      <c r="AE73" s="79" t="b">
        <v>0</v>
      </c>
      <c r="AF73" s="79">
        <v>0</v>
      </c>
      <c r="AG73" s="87" t="s">
        <v>1107</v>
      </c>
      <c r="AH73" s="79" t="b">
        <v>1</v>
      </c>
      <c r="AI73" s="79" t="s">
        <v>1112</v>
      </c>
      <c r="AJ73" s="79"/>
      <c r="AK73" s="87" t="s">
        <v>1116</v>
      </c>
      <c r="AL73" s="79" t="b">
        <v>0</v>
      </c>
      <c r="AM73" s="79">
        <v>8</v>
      </c>
      <c r="AN73" s="87" t="s">
        <v>1028</v>
      </c>
      <c r="AO73" s="79" t="s">
        <v>1131</v>
      </c>
      <c r="AP73" s="79" t="b">
        <v>0</v>
      </c>
      <c r="AQ73" s="87" t="s">
        <v>1028</v>
      </c>
      <c r="AR73" s="79" t="s">
        <v>176</v>
      </c>
      <c r="AS73" s="79">
        <v>0</v>
      </c>
      <c r="AT73" s="79">
        <v>0</v>
      </c>
      <c r="AU73" s="79"/>
      <c r="AV73" s="79"/>
      <c r="AW73" s="79"/>
      <c r="AX73" s="79"/>
      <c r="AY73" s="79"/>
      <c r="AZ73" s="79"/>
      <c r="BA73" s="79"/>
      <c r="BB73" s="79"/>
      <c r="BC73">
        <v>2</v>
      </c>
      <c r="BD73" s="78" t="str">
        <f>REPLACE(INDEX(GroupVertices[Group],MATCH(Edges[[#This Row],[Vertex 1]],GroupVertices[Vertex],0)),1,1,"")</f>
        <v>1</v>
      </c>
      <c r="BE73" s="78" t="str">
        <f>REPLACE(INDEX(GroupVertices[Group],MATCH(Edges[[#This Row],[Vertex 2]],GroupVertices[Vertex],0)),1,1,"")</f>
        <v>1</v>
      </c>
      <c r="BF73" s="48"/>
      <c r="BG73" s="49"/>
      <c r="BH73" s="48"/>
      <c r="BI73" s="49"/>
      <c r="BJ73" s="48"/>
      <c r="BK73" s="49"/>
      <c r="BL73" s="48"/>
      <c r="BM73" s="49"/>
      <c r="BN73" s="48"/>
    </row>
    <row r="74" spans="1:66" ht="15">
      <c r="A74" s="64" t="s">
        <v>239</v>
      </c>
      <c r="B74" s="64" t="s">
        <v>296</v>
      </c>
      <c r="C74" s="65" t="s">
        <v>3053</v>
      </c>
      <c r="D74" s="66">
        <v>3</v>
      </c>
      <c r="E74" s="67" t="s">
        <v>132</v>
      </c>
      <c r="F74" s="68">
        <v>32</v>
      </c>
      <c r="G74" s="65"/>
      <c r="H74" s="69"/>
      <c r="I74" s="70"/>
      <c r="J74" s="70"/>
      <c r="K74" s="34" t="s">
        <v>65</v>
      </c>
      <c r="L74" s="77">
        <v>74</v>
      </c>
      <c r="M74" s="77"/>
      <c r="N74" s="72"/>
      <c r="O74" s="79" t="s">
        <v>329</v>
      </c>
      <c r="P74" s="81">
        <v>43702.0372337963</v>
      </c>
      <c r="Q74" s="79" t="s">
        <v>352</v>
      </c>
      <c r="R74" s="79"/>
      <c r="S74" s="79"/>
      <c r="T74" s="79" t="s">
        <v>536</v>
      </c>
      <c r="U74" s="79"/>
      <c r="V74" s="83" t="s">
        <v>634</v>
      </c>
      <c r="W74" s="81">
        <v>43702.0372337963</v>
      </c>
      <c r="X74" s="85">
        <v>43702</v>
      </c>
      <c r="Y74" s="87" t="s">
        <v>699</v>
      </c>
      <c r="Z74" s="83" t="s">
        <v>843</v>
      </c>
      <c r="AA74" s="79"/>
      <c r="AB74" s="79"/>
      <c r="AC74" s="87" t="s">
        <v>987</v>
      </c>
      <c r="AD74" s="79"/>
      <c r="AE74" s="79" t="b">
        <v>0</v>
      </c>
      <c r="AF74" s="79">
        <v>0</v>
      </c>
      <c r="AG74" s="87" t="s">
        <v>1107</v>
      </c>
      <c r="AH74" s="79" t="b">
        <v>1</v>
      </c>
      <c r="AI74" s="79" t="s">
        <v>1112</v>
      </c>
      <c r="AJ74" s="79"/>
      <c r="AK74" s="87" t="s">
        <v>1116</v>
      </c>
      <c r="AL74" s="79" t="b">
        <v>0</v>
      </c>
      <c r="AM74" s="79">
        <v>8</v>
      </c>
      <c r="AN74" s="87" t="s">
        <v>1028</v>
      </c>
      <c r="AO74" s="79" t="s">
        <v>1131</v>
      </c>
      <c r="AP74" s="79" t="b">
        <v>0</v>
      </c>
      <c r="AQ74" s="87" t="s">
        <v>1028</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8"/>
      <c r="BG74" s="49"/>
      <c r="BH74" s="48"/>
      <c r="BI74" s="49"/>
      <c r="BJ74" s="48"/>
      <c r="BK74" s="49"/>
      <c r="BL74" s="48"/>
      <c r="BM74" s="49"/>
      <c r="BN74" s="48"/>
    </row>
    <row r="75" spans="1:66" ht="15">
      <c r="A75" s="64" t="s">
        <v>239</v>
      </c>
      <c r="B75" s="64" t="s">
        <v>297</v>
      </c>
      <c r="C75" s="65" t="s">
        <v>3053</v>
      </c>
      <c r="D75" s="66">
        <v>3</v>
      </c>
      <c r="E75" s="67" t="s">
        <v>132</v>
      </c>
      <c r="F75" s="68">
        <v>32</v>
      </c>
      <c r="G75" s="65"/>
      <c r="H75" s="69"/>
      <c r="I75" s="70"/>
      <c r="J75" s="70"/>
      <c r="K75" s="34" t="s">
        <v>65</v>
      </c>
      <c r="L75" s="77">
        <v>75</v>
      </c>
      <c r="M75" s="77"/>
      <c r="N75" s="72"/>
      <c r="O75" s="79" t="s">
        <v>329</v>
      </c>
      <c r="P75" s="81">
        <v>43702.0372337963</v>
      </c>
      <c r="Q75" s="79" t="s">
        <v>352</v>
      </c>
      <c r="R75" s="79"/>
      <c r="S75" s="79"/>
      <c r="T75" s="79" t="s">
        <v>536</v>
      </c>
      <c r="U75" s="79"/>
      <c r="V75" s="83" t="s">
        <v>634</v>
      </c>
      <c r="W75" s="81">
        <v>43702.0372337963</v>
      </c>
      <c r="X75" s="85">
        <v>43702</v>
      </c>
      <c r="Y75" s="87" t="s">
        <v>699</v>
      </c>
      <c r="Z75" s="83" t="s">
        <v>843</v>
      </c>
      <c r="AA75" s="79"/>
      <c r="AB75" s="79"/>
      <c r="AC75" s="87" t="s">
        <v>987</v>
      </c>
      <c r="AD75" s="79"/>
      <c r="AE75" s="79" t="b">
        <v>0</v>
      </c>
      <c r="AF75" s="79">
        <v>0</v>
      </c>
      <c r="AG75" s="87" t="s">
        <v>1107</v>
      </c>
      <c r="AH75" s="79" t="b">
        <v>1</v>
      </c>
      <c r="AI75" s="79" t="s">
        <v>1112</v>
      </c>
      <c r="AJ75" s="79"/>
      <c r="AK75" s="87" t="s">
        <v>1116</v>
      </c>
      <c r="AL75" s="79" t="b">
        <v>0</v>
      </c>
      <c r="AM75" s="79">
        <v>8</v>
      </c>
      <c r="AN75" s="87" t="s">
        <v>1028</v>
      </c>
      <c r="AO75" s="79" t="s">
        <v>1131</v>
      </c>
      <c r="AP75" s="79" t="b">
        <v>0</v>
      </c>
      <c r="AQ75" s="87" t="s">
        <v>1028</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8"/>
      <c r="BG75" s="49"/>
      <c r="BH75" s="48"/>
      <c r="BI75" s="49"/>
      <c r="BJ75" s="48"/>
      <c r="BK75" s="49"/>
      <c r="BL75" s="48"/>
      <c r="BM75" s="49"/>
      <c r="BN75" s="48"/>
    </row>
    <row r="76" spans="1:66" ht="15">
      <c r="A76" s="64" t="s">
        <v>239</v>
      </c>
      <c r="B76" s="64" t="s">
        <v>298</v>
      </c>
      <c r="C76" s="65" t="s">
        <v>3053</v>
      </c>
      <c r="D76" s="66">
        <v>3</v>
      </c>
      <c r="E76" s="67" t="s">
        <v>132</v>
      </c>
      <c r="F76" s="68">
        <v>32</v>
      </c>
      <c r="G76" s="65"/>
      <c r="H76" s="69"/>
      <c r="I76" s="70"/>
      <c r="J76" s="70"/>
      <c r="K76" s="34" t="s">
        <v>65</v>
      </c>
      <c r="L76" s="77">
        <v>76</v>
      </c>
      <c r="M76" s="77"/>
      <c r="N76" s="72"/>
      <c r="O76" s="79" t="s">
        <v>329</v>
      </c>
      <c r="P76" s="81">
        <v>43702.0372337963</v>
      </c>
      <c r="Q76" s="79" t="s">
        <v>352</v>
      </c>
      <c r="R76" s="79"/>
      <c r="S76" s="79"/>
      <c r="T76" s="79" t="s">
        <v>536</v>
      </c>
      <c r="U76" s="79"/>
      <c r="V76" s="83" t="s">
        <v>634</v>
      </c>
      <c r="W76" s="81">
        <v>43702.0372337963</v>
      </c>
      <c r="X76" s="85">
        <v>43702</v>
      </c>
      <c r="Y76" s="87" t="s">
        <v>699</v>
      </c>
      <c r="Z76" s="83" t="s">
        <v>843</v>
      </c>
      <c r="AA76" s="79"/>
      <c r="AB76" s="79"/>
      <c r="AC76" s="87" t="s">
        <v>987</v>
      </c>
      <c r="AD76" s="79"/>
      <c r="AE76" s="79" t="b">
        <v>0</v>
      </c>
      <c r="AF76" s="79">
        <v>0</v>
      </c>
      <c r="AG76" s="87" t="s">
        <v>1107</v>
      </c>
      <c r="AH76" s="79" t="b">
        <v>1</v>
      </c>
      <c r="AI76" s="79" t="s">
        <v>1112</v>
      </c>
      <c r="AJ76" s="79"/>
      <c r="AK76" s="87" t="s">
        <v>1116</v>
      </c>
      <c r="AL76" s="79" t="b">
        <v>0</v>
      </c>
      <c r="AM76" s="79">
        <v>8</v>
      </c>
      <c r="AN76" s="87" t="s">
        <v>1028</v>
      </c>
      <c r="AO76" s="79" t="s">
        <v>1131</v>
      </c>
      <c r="AP76" s="79" t="b">
        <v>0</v>
      </c>
      <c r="AQ76" s="87" t="s">
        <v>1028</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8">
        <v>0</v>
      </c>
      <c r="BG76" s="49">
        <v>0</v>
      </c>
      <c r="BH76" s="48">
        <v>0</v>
      </c>
      <c r="BI76" s="49">
        <v>0</v>
      </c>
      <c r="BJ76" s="48">
        <v>0</v>
      </c>
      <c r="BK76" s="49">
        <v>0</v>
      </c>
      <c r="BL76" s="48">
        <v>26</v>
      </c>
      <c r="BM76" s="49">
        <v>100</v>
      </c>
      <c r="BN76" s="48">
        <v>26</v>
      </c>
    </row>
    <row r="77" spans="1:66" ht="15">
      <c r="A77" s="64" t="s">
        <v>239</v>
      </c>
      <c r="B77" s="64" t="s">
        <v>261</v>
      </c>
      <c r="C77" s="65" t="s">
        <v>3054</v>
      </c>
      <c r="D77" s="66">
        <v>4</v>
      </c>
      <c r="E77" s="67" t="s">
        <v>136</v>
      </c>
      <c r="F77" s="68">
        <v>30.142857142857142</v>
      </c>
      <c r="G77" s="65"/>
      <c r="H77" s="69"/>
      <c r="I77" s="70"/>
      <c r="J77" s="70"/>
      <c r="K77" s="34" t="s">
        <v>65</v>
      </c>
      <c r="L77" s="77">
        <v>77</v>
      </c>
      <c r="M77" s="77"/>
      <c r="N77" s="72"/>
      <c r="O77" s="79" t="s">
        <v>330</v>
      </c>
      <c r="P77" s="81">
        <v>43704.032013888886</v>
      </c>
      <c r="Q77" s="79" t="s">
        <v>353</v>
      </c>
      <c r="R77" s="79"/>
      <c r="S77" s="79"/>
      <c r="T77" s="79" t="s">
        <v>537</v>
      </c>
      <c r="U77" s="79"/>
      <c r="V77" s="83" t="s">
        <v>634</v>
      </c>
      <c r="W77" s="81">
        <v>43704.032013888886</v>
      </c>
      <c r="X77" s="85">
        <v>43704</v>
      </c>
      <c r="Y77" s="87" t="s">
        <v>700</v>
      </c>
      <c r="Z77" s="83" t="s">
        <v>844</v>
      </c>
      <c r="AA77" s="79"/>
      <c r="AB77" s="79"/>
      <c r="AC77" s="87" t="s">
        <v>988</v>
      </c>
      <c r="AD77" s="79"/>
      <c r="AE77" s="79" t="b">
        <v>0</v>
      </c>
      <c r="AF77" s="79">
        <v>0</v>
      </c>
      <c r="AG77" s="87" t="s">
        <v>1107</v>
      </c>
      <c r="AH77" s="79" t="b">
        <v>1</v>
      </c>
      <c r="AI77" s="79" t="s">
        <v>1112</v>
      </c>
      <c r="AJ77" s="79"/>
      <c r="AK77" s="87" t="s">
        <v>1117</v>
      </c>
      <c r="AL77" s="79" t="b">
        <v>0</v>
      </c>
      <c r="AM77" s="79">
        <v>5</v>
      </c>
      <c r="AN77" s="87" t="s">
        <v>1048</v>
      </c>
      <c r="AO77" s="79" t="s">
        <v>1131</v>
      </c>
      <c r="AP77" s="79" t="b">
        <v>0</v>
      </c>
      <c r="AQ77" s="87" t="s">
        <v>1048</v>
      </c>
      <c r="AR77" s="79" t="s">
        <v>176</v>
      </c>
      <c r="AS77" s="79">
        <v>0</v>
      </c>
      <c r="AT77" s="79">
        <v>0</v>
      </c>
      <c r="AU77" s="79"/>
      <c r="AV77" s="79"/>
      <c r="AW77" s="79"/>
      <c r="AX77" s="79"/>
      <c r="AY77" s="79"/>
      <c r="AZ77" s="79"/>
      <c r="BA77" s="79"/>
      <c r="BB77" s="79"/>
      <c r="BC77">
        <v>2</v>
      </c>
      <c r="BD77" s="78" t="str">
        <f>REPLACE(INDEX(GroupVertices[Group],MATCH(Edges[[#This Row],[Vertex 1]],GroupVertices[Vertex],0)),1,1,"")</f>
        <v>1</v>
      </c>
      <c r="BE77" s="78" t="str">
        <f>REPLACE(INDEX(GroupVertices[Group],MATCH(Edges[[#This Row],[Vertex 2]],GroupVertices[Vertex],0)),1,1,"")</f>
        <v>1</v>
      </c>
      <c r="BF77" s="48"/>
      <c r="BG77" s="49"/>
      <c r="BH77" s="48"/>
      <c r="BI77" s="49"/>
      <c r="BJ77" s="48"/>
      <c r="BK77" s="49"/>
      <c r="BL77" s="48"/>
      <c r="BM77" s="49"/>
      <c r="BN77" s="48"/>
    </row>
    <row r="78" spans="1:66" ht="15">
      <c r="A78" s="64" t="s">
        <v>239</v>
      </c>
      <c r="B78" s="64" t="s">
        <v>299</v>
      </c>
      <c r="C78" s="65" t="s">
        <v>3053</v>
      </c>
      <c r="D78" s="66">
        <v>3</v>
      </c>
      <c r="E78" s="67" t="s">
        <v>132</v>
      </c>
      <c r="F78" s="68">
        <v>32</v>
      </c>
      <c r="G78" s="65"/>
      <c r="H78" s="69"/>
      <c r="I78" s="70"/>
      <c r="J78" s="70"/>
      <c r="K78" s="34" t="s">
        <v>65</v>
      </c>
      <c r="L78" s="77">
        <v>78</v>
      </c>
      <c r="M78" s="77"/>
      <c r="N78" s="72"/>
      <c r="O78" s="79" t="s">
        <v>329</v>
      </c>
      <c r="P78" s="81">
        <v>43704.032013888886</v>
      </c>
      <c r="Q78" s="79" t="s">
        <v>353</v>
      </c>
      <c r="R78" s="79"/>
      <c r="S78" s="79"/>
      <c r="T78" s="79" t="s">
        <v>537</v>
      </c>
      <c r="U78" s="79"/>
      <c r="V78" s="83" t="s">
        <v>634</v>
      </c>
      <c r="W78" s="81">
        <v>43704.032013888886</v>
      </c>
      <c r="X78" s="85">
        <v>43704</v>
      </c>
      <c r="Y78" s="87" t="s">
        <v>700</v>
      </c>
      <c r="Z78" s="83" t="s">
        <v>844</v>
      </c>
      <c r="AA78" s="79"/>
      <c r="AB78" s="79"/>
      <c r="AC78" s="87" t="s">
        <v>988</v>
      </c>
      <c r="AD78" s="79"/>
      <c r="AE78" s="79" t="b">
        <v>0</v>
      </c>
      <c r="AF78" s="79">
        <v>0</v>
      </c>
      <c r="AG78" s="87" t="s">
        <v>1107</v>
      </c>
      <c r="AH78" s="79" t="b">
        <v>1</v>
      </c>
      <c r="AI78" s="79" t="s">
        <v>1112</v>
      </c>
      <c r="AJ78" s="79"/>
      <c r="AK78" s="87" t="s">
        <v>1117</v>
      </c>
      <c r="AL78" s="79" t="b">
        <v>0</v>
      </c>
      <c r="AM78" s="79">
        <v>5</v>
      </c>
      <c r="AN78" s="87" t="s">
        <v>1048</v>
      </c>
      <c r="AO78" s="79" t="s">
        <v>1131</v>
      </c>
      <c r="AP78" s="79" t="b">
        <v>0</v>
      </c>
      <c r="AQ78" s="87" t="s">
        <v>1048</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8"/>
      <c r="BG78" s="49"/>
      <c r="BH78" s="48"/>
      <c r="BI78" s="49"/>
      <c r="BJ78" s="48"/>
      <c r="BK78" s="49"/>
      <c r="BL78" s="48"/>
      <c r="BM78" s="49"/>
      <c r="BN78" s="48"/>
    </row>
    <row r="79" spans="1:66" ht="15">
      <c r="A79" s="64" t="s">
        <v>239</v>
      </c>
      <c r="B79" s="64" t="s">
        <v>300</v>
      </c>
      <c r="C79" s="65" t="s">
        <v>3053</v>
      </c>
      <c r="D79" s="66">
        <v>3</v>
      </c>
      <c r="E79" s="67" t="s">
        <v>132</v>
      </c>
      <c r="F79" s="68">
        <v>32</v>
      </c>
      <c r="G79" s="65"/>
      <c r="H79" s="69"/>
      <c r="I79" s="70"/>
      <c r="J79" s="70"/>
      <c r="K79" s="34" t="s">
        <v>65</v>
      </c>
      <c r="L79" s="77">
        <v>79</v>
      </c>
      <c r="M79" s="77"/>
      <c r="N79" s="72"/>
      <c r="O79" s="79" t="s">
        <v>329</v>
      </c>
      <c r="P79" s="81">
        <v>43704.032013888886</v>
      </c>
      <c r="Q79" s="79" t="s">
        <v>353</v>
      </c>
      <c r="R79" s="79"/>
      <c r="S79" s="79"/>
      <c r="T79" s="79" t="s">
        <v>537</v>
      </c>
      <c r="U79" s="79"/>
      <c r="V79" s="83" t="s">
        <v>634</v>
      </c>
      <c r="W79" s="81">
        <v>43704.032013888886</v>
      </c>
      <c r="X79" s="85">
        <v>43704</v>
      </c>
      <c r="Y79" s="87" t="s">
        <v>700</v>
      </c>
      <c r="Z79" s="83" t="s">
        <v>844</v>
      </c>
      <c r="AA79" s="79"/>
      <c r="AB79" s="79"/>
      <c r="AC79" s="87" t="s">
        <v>988</v>
      </c>
      <c r="AD79" s="79"/>
      <c r="AE79" s="79" t="b">
        <v>0</v>
      </c>
      <c r="AF79" s="79">
        <v>0</v>
      </c>
      <c r="AG79" s="87" t="s">
        <v>1107</v>
      </c>
      <c r="AH79" s="79" t="b">
        <v>1</v>
      </c>
      <c r="AI79" s="79" t="s">
        <v>1112</v>
      </c>
      <c r="AJ79" s="79"/>
      <c r="AK79" s="87" t="s">
        <v>1117</v>
      </c>
      <c r="AL79" s="79" t="b">
        <v>0</v>
      </c>
      <c r="AM79" s="79">
        <v>5</v>
      </c>
      <c r="AN79" s="87" t="s">
        <v>1048</v>
      </c>
      <c r="AO79" s="79" t="s">
        <v>1131</v>
      </c>
      <c r="AP79" s="79" t="b">
        <v>0</v>
      </c>
      <c r="AQ79" s="87" t="s">
        <v>1048</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8"/>
      <c r="BG79" s="49"/>
      <c r="BH79" s="48"/>
      <c r="BI79" s="49"/>
      <c r="BJ79" s="48"/>
      <c r="BK79" s="49"/>
      <c r="BL79" s="48"/>
      <c r="BM79" s="49"/>
      <c r="BN79" s="48"/>
    </row>
    <row r="80" spans="1:66" ht="15">
      <c r="A80" s="64" t="s">
        <v>239</v>
      </c>
      <c r="B80" s="64" t="s">
        <v>301</v>
      </c>
      <c r="C80" s="65" t="s">
        <v>3053</v>
      </c>
      <c r="D80" s="66">
        <v>3</v>
      </c>
      <c r="E80" s="67" t="s">
        <v>132</v>
      </c>
      <c r="F80" s="68">
        <v>32</v>
      </c>
      <c r="G80" s="65"/>
      <c r="H80" s="69"/>
      <c r="I80" s="70"/>
      <c r="J80" s="70"/>
      <c r="K80" s="34" t="s">
        <v>65</v>
      </c>
      <c r="L80" s="77">
        <v>80</v>
      </c>
      <c r="M80" s="77"/>
      <c r="N80" s="72"/>
      <c r="O80" s="79" t="s">
        <v>329</v>
      </c>
      <c r="P80" s="81">
        <v>43704.032013888886</v>
      </c>
      <c r="Q80" s="79" t="s">
        <v>353</v>
      </c>
      <c r="R80" s="79"/>
      <c r="S80" s="79"/>
      <c r="T80" s="79" t="s">
        <v>537</v>
      </c>
      <c r="U80" s="79"/>
      <c r="V80" s="83" t="s">
        <v>634</v>
      </c>
      <c r="W80" s="81">
        <v>43704.032013888886</v>
      </c>
      <c r="X80" s="85">
        <v>43704</v>
      </c>
      <c r="Y80" s="87" t="s">
        <v>700</v>
      </c>
      <c r="Z80" s="83" t="s">
        <v>844</v>
      </c>
      <c r="AA80" s="79"/>
      <c r="AB80" s="79"/>
      <c r="AC80" s="87" t="s">
        <v>988</v>
      </c>
      <c r="AD80" s="79"/>
      <c r="AE80" s="79" t="b">
        <v>0</v>
      </c>
      <c r="AF80" s="79">
        <v>0</v>
      </c>
      <c r="AG80" s="87" t="s">
        <v>1107</v>
      </c>
      <c r="AH80" s="79" t="b">
        <v>1</v>
      </c>
      <c r="AI80" s="79" t="s">
        <v>1112</v>
      </c>
      <c r="AJ80" s="79"/>
      <c r="AK80" s="87" t="s">
        <v>1117</v>
      </c>
      <c r="AL80" s="79" t="b">
        <v>0</v>
      </c>
      <c r="AM80" s="79">
        <v>5</v>
      </c>
      <c r="AN80" s="87" t="s">
        <v>1048</v>
      </c>
      <c r="AO80" s="79" t="s">
        <v>1131</v>
      </c>
      <c r="AP80" s="79" t="b">
        <v>0</v>
      </c>
      <c r="AQ80" s="87" t="s">
        <v>1048</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8"/>
      <c r="BG80" s="49"/>
      <c r="BH80" s="48"/>
      <c r="BI80" s="49"/>
      <c r="BJ80" s="48"/>
      <c r="BK80" s="49"/>
      <c r="BL80" s="48"/>
      <c r="BM80" s="49"/>
      <c r="BN80" s="48"/>
    </row>
    <row r="81" spans="1:66" ht="15">
      <c r="A81" s="64" t="s">
        <v>239</v>
      </c>
      <c r="B81" s="64" t="s">
        <v>262</v>
      </c>
      <c r="C81" s="65" t="s">
        <v>3053</v>
      </c>
      <c r="D81" s="66">
        <v>3</v>
      </c>
      <c r="E81" s="67" t="s">
        <v>132</v>
      </c>
      <c r="F81" s="68">
        <v>32</v>
      </c>
      <c r="G81" s="65"/>
      <c r="H81" s="69"/>
      <c r="I81" s="70"/>
      <c r="J81" s="70"/>
      <c r="K81" s="34" t="s">
        <v>65</v>
      </c>
      <c r="L81" s="77">
        <v>81</v>
      </c>
      <c r="M81" s="77"/>
      <c r="N81" s="72"/>
      <c r="O81" s="79" t="s">
        <v>329</v>
      </c>
      <c r="P81" s="81">
        <v>43704.032013888886</v>
      </c>
      <c r="Q81" s="79" t="s">
        <v>353</v>
      </c>
      <c r="R81" s="79"/>
      <c r="S81" s="79"/>
      <c r="T81" s="79" t="s">
        <v>537</v>
      </c>
      <c r="U81" s="79"/>
      <c r="V81" s="83" t="s">
        <v>634</v>
      </c>
      <c r="W81" s="81">
        <v>43704.032013888886</v>
      </c>
      <c r="X81" s="85">
        <v>43704</v>
      </c>
      <c r="Y81" s="87" t="s">
        <v>700</v>
      </c>
      <c r="Z81" s="83" t="s">
        <v>844</v>
      </c>
      <c r="AA81" s="79"/>
      <c r="AB81" s="79"/>
      <c r="AC81" s="87" t="s">
        <v>988</v>
      </c>
      <c r="AD81" s="79"/>
      <c r="AE81" s="79" t="b">
        <v>0</v>
      </c>
      <c r="AF81" s="79">
        <v>0</v>
      </c>
      <c r="AG81" s="87" t="s">
        <v>1107</v>
      </c>
      <c r="AH81" s="79" t="b">
        <v>1</v>
      </c>
      <c r="AI81" s="79" t="s">
        <v>1112</v>
      </c>
      <c r="AJ81" s="79"/>
      <c r="AK81" s="87" t="s">
        <v>1117</v>
      </c>
      <c r="AL81" s="79" t="b">
        <v>0</v>
      </c>
      <c r="AM81" s="79">
        <v>5</v>
      </c>
      <c r="AN81" s="87" t="s">
        <v>1048</v>
      </c>
      <c r="AO81" s="79" t="s">
        <v>1131</v>
      </c>
      <c r="AP81" s="79" t="b">
        <v>0</v>
      </c>
      <c r="AQ81" s="87" t="s">
        <v>1048</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8"/>
      <c r="BG81" s="49"/>
      <c r="BH81" s="48"/>
      <c r="BI81" s="49"/>
      <c r="BJ81" s="48"/>
      <c r="BK81" s="49"/>
      <c r="BL81" s="48"/>
      <c r="BM81" s="49"/>
      <c r="BN81" s="48"/>
    </row>
    <row r="82" spans="1:66" ht="15">
      <c r="A82" s="64" t="s">
        <v>239</v>
      </c>
      <c r="B82" s="64" t="s">
        <v>263</v>
      </c>
      <c r="C82" s="65" t="s">
        <v>3053</v>
      </c>
      <c r="D82" s="66">
        <v>3</v>
      </c>
      <c r="E82" s="67" t="s">
        <v>132</v>
      </c>
      <c r="F82" s="68">
        <v>32</v>
      </c>
      <c r="G82" s="65"/>
      <c r="H82" s="69"/>
      <c r="I82" s="70"/>
      <c r="J82" s="70"/>
      <c r="K82" s="34" t="s">
        <v>65</v>
      </c>
      <c r="L82" s="77">
        <v>82</v>
      </c>
      <c r="M82" s="77"/>
      <c r="N82" s="72"/>
      <c r="O82" s="79" t="s">
        <v>331</v>
      </c>
      <c r="P82" s="81">
        <v>43704.032013888886</v>
      </c>
      <c r="Q82" s="79" t="s">
        <v>353</v>
      </c>
      <c r="R82" s="79"/>
      <c r="S82" s="79"/>
      <c r="T82" s="79" t="s">
        <v>537</v>
      </c>
      <c r="U82" s="79"/>
      <c r="V82" s="83" t="s">
        <v>634</v>
      </c>
      <c r="W82" s="81">
        <v>43704.032013888886</v>
      </c>
      <c r="X82" s="85">
        <v>43704</v>
      </c>
      <c r="Y82" s="87" t="s">
        <v>700</v>
      </c>
      <c r="Z82" s="83" t="s">
        <v>844</v>
      </c>
      <c r="AA82" s="79"/>
      <c r="AB82" s="79"/>
      <c r="AC82" s="87" t="s">
        <v>988</v>
      </c>
      <c r="AD82" s="79"/>
      <c r="AE82" s="79" t="b">
        <v>0</v>
      </c>
      <c r="AF82" s="79">
        <v>0</v>
      </c>
      <c r="AG82" s="87" t="s">
        <v>1107</v>
      </c>
      <c r="AH82" s="79" t="b">
        <v>1</v>
      </c>
      <c r="AI82" s="79" t="s">
        <v>1112</v>
      </c>
      <c r="AJ82" s="79"/>
      <c r="AK82" s="87" t="s">
        <v>1117</v>
      </c>
      <c r="AL82" s="79" t="b">
        <v>0</v>
      </c>
      <c r="AM82" s="79">
        <v>5</v>
      </c>
      <c r="AN82" s="87" t="s">
        <v>1048</v>
      </c>
      <c r="AO82" s="79" t="s">
        <v>1131</v>
      </c>
      <c r="AP82" s="79" t="b">
        <v>0</v>
      </c>
      <c r="AQ82" s="87" t="s">
        <v>1048</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8">
        <v>0</v>
      </c>
      <c r="BG82" s="49">
        <v>0</v>
      </c>
      <c r="BH82" s="48">
        <v>0</v>
      </c>
      <c r="BI82" s="49">
        <v>0</v>
      </c>
      <c r="BJ82" s="48">
        <v>0</v>
      </c>
      <c r="BK82" s="49">
        <v>0</v>
      </c>
      <c r="BL82" s="48">
        <v>33</v>
      </c>
      <c r="BM82" s="49">
        <v>100</v>
      </c>
      <c r="BN82" s="48">
        <v>33</v>
      </c>
    </row>
    <row r="83" spans="1:66" ht="15">
      <c r="A83" s="64" t="s">
        <v>240</v>
      </c>
      <c r="B83" s="64" t="s">
        <v>303</v>
      </c>
      <c r="C83" s="65" t="s">
        <v>3053</v>
      </c>
      <c r="D83" s="66">
        <v>3</v>
      </c>
      <c r="E83" s="67" t="s">
        <v>132</v>
      </c>
      <c r="F83" s="68">
        <v>32</v>
      </c>
      <c r="G83" s="65"/>
      <c r="H83" s="69"/>
      <c r="I83" s="70"/>
      <c r="J83" s="70"/>
      <c r="K83" s="34" t="s">
        <v>65</v>
      </c>
      <c r="L83" s="77">
        <v>83</v>
      </c>
      <c r="M83" s="77"/>
      <c r="N83" s="72"/>
      <c r="O83" s="79" t="s">
        <v>329</v>
      </c>
      <c r="P83" s="81">
        <v>43700.58540509259</v>
      </c>
      <c r="Q83" s="79" t="s">
        <v>357</v>
      </c>
      <c r="R83" s="83" t="s">
        <v>427</v>
      </c>
      <c r="S83" s="79" t="s">
        <v>494</v>
      </c>
      <c r="T83" s="79" t="s">
        <v>540</v>
      </c>
      <c r="U83" s="79"/>
      <c r="V83" s="83" t="s">
        <v>635</v>
      </c>
      <c r="W83" s="81">
        <v>43700.58540509259</v>
      </c>
      <c r="X83" s="85">
        <v>43700</v>
      </c>
      <c r="Y83" s="87" t="s">
        <v>701</v>
      </c>
      <c r="Z83" s="83" t="s">
        <v>845</v>
      </c>
      <c r="AA83" s="79"/>
      <c r="AB83" s="79"/>
      <c r="AC83" s="87" t="s">
        <v>989</v>
      </c>
      <c r="AD83" s="79"/>
      <c r="AE83" s="79" t="b">
        <v>0</v>
      </c>
      <c r="AF83" s="79">
        <v>0</v>
      </c>
      <c r="AG83" s="87" t="s">
        <v>1107</v>
      </c>
      <c r="AH83" s="79" t="b">
        <v>0</v>
      </c>
      <c r="AI83" s="79" t="s">
        <v>1112</v>
      </c>
      <c r="AJ83" s="79"/>
      <c r="AK83" s="87" t="s">
        <v>1107</v>
      </c>
      <c r="AL83" s="79" t="b">
        <v>0</v>
      </c>
      <c r="AM83" s="79">
        <v>1</v>
      </c>
      <c r="AN83" s="87" t="s">
        <v>1107</v>
      </c>
      <c r="AO83" s="79" t="s">
        <v>1139</v>
      </c>
      <c r="AP83" s="79" t="b">
        <v>0</v>
      </c>
      <c r="AQ83" s="87" t="s">
        <v>989</v>
      </c>
      <c r="AR83" s="79" t="s">
        <v>176</v>
      </c>
      <c r="AS83" s="79">
        <v>0</v>
      </c>
      <c r="AT83" s="79">
        <v>0</v>
      </c>
      <c r="AU83" s="79"/>
      <c r="AV83" s="79"/>
      <c r="AW83" s="79"/>
      <c r="AX83" s="79"/>
      <c r="AY83" s="79"/>
      <c r="AZ83" s="79"/>
      <c r="BA83" s="79"/>
      <c r="BB83" s="79"/>
      <c r="BC83">
        <v>1</v>
      </c>
      <c r="BD83" s="78" t="str">
        <f>REPLACE(INDEX(GroupVertices[Group],MATCH(Edges[[#This Row],[Vertex 1]],GroupVertices[Vertex],0)),1,1,"")</f>
        <v>7</v>
      </c>
      <c r="BE83" s="78" t="str">
        <f>REPLACE(INDEX(GroupVertices[Group],MATCH(Edges[[#This Row],[Vertex 2]],GroupVertices[Vertex],0)),1,1,"")</f>
        <v>7</v>
      </c>
      <c r="BF83" s="48"/>
      <c r="BG83" s="49"/>
      <c r="BH83" s="48"/>
      <c r="BI83" s="49"/>
      <c r="BJ83" s="48"/>
      <c r="BK83" s="49"/>
      <c r="BL83" s="48"/>
      <c r="BM83" s="49"/>
      <c r="BN83" s="48"/>
    </row>
    <row r="84" spans="1:66" ht="15">
      <c r="A84" s="64" t="s">
        <v>240</v>
      </c>
      <c r="B84" s="64" t="s">
        <v>304</v>
      </c>
      <c r="C84" s="65" t="s">
        <v>3053</v>
      </c>
      <c r="D84" s="66">
        <v>3</v>
      </c>
      <c r="E84" s="67" t="s">
        <v>132</v>
      </c>
      <c r="F84" s="68">
        <v>32</v>
      </c>
      <c r="G84" s="65"/>
      <c r="H84" s="69"/>
      <c r="I84" s="70"/>
      <c r="J84" s="70"/>
      <c r="K84" s="34" t="s">
        <v>65</v>
      </c>
      <c r="L84" s="77">
        <v>84</v>
      </c>
      <c r="M84" s="77"/>
      <c r="N84" s="72"/>
      <c r="O84" s="79" t="s">
        <v>329</v>
      </c>
      <c r="P84" s="81">
        <v>43700.58540509259</v>
      </c>
      <c r="Q84" s="79" t="s">
        <v>357</v>
      </c>
      <c r="R84" s="83" t="s">
        <v>427</v>
      </c>
      <c r="S84" s="79" t="s">
        <v>494</v>
      </c>
      <c r="T84" s="79" t="s">
        <v>540</v>
      </c>
      <c r="U84" s="79"/>
      <c r="V84" s="83" t="s">
        <v>635</v>
      </c>
      <c r="W84" s="81">
        <v>43700.58540509259</v>
      </c>
      <c r="X84" s="85">
        <v>43700</v>
      </c>
      <c r="Y84" s="87" t="s">
        <v>701</v>
      </c>
      <c r="Z84" s="83" t="s">
        <v>845</v>
      </c>
      <c r="AA84" s="79"/>
      <c r="AB84" s="79"/>
      <c r="AC84" s="87" t="s">
        <v>989</v>
      </c>
      <c r="AD84" s="79"/>
      <c r="AE84" s="79" t="b">
        <v>0</v>
      </c>
      <c r="AF84" s="79">
        <v>0</v>
      </c>
      <c r="AG84" s="87" t="s">
        <v>1107</v>
      </c>
      <c r="AH84" s="79" t="b">
        <v>0</v>
      </c>
      <c r="AI84" s="79" t="s">
        <v>1112</v>
      </c>
      <c r="AJ84" s="79"/>
      <c r="AK84" s="87" t="s">
        <v>1107</v>
      </c>
      <c r="AL84" s="79" t="b">
        <v>0</v>
      </c>
      <c r="AM84" s="79">
        <v>1</v>
      </c>
      <c r="AN84" s="87" t="s">
        <v>1107</v>
      </c>
      <c r="AO84" s="79" t="s">
        <v>1139</v>
      </c>
      <c r="AP84" s="79" t="b">
        <v>0</v>
      </c>
      <c r="AQ84" s="87" t="s">
        <v>989</v>
      </c>
      <c r="AR84" s="79" t="s">
        <v>176</v>
      </c>
      <c r="AS84" s="79">
        <v>0</v>
      </c>
      <c r="AT84" s="79">
        <v>0</v>
      </c>
      <c r="AU84" s="79"/>
      <c r="AV84" s="79"/>
      <c r="AW84" s="79"/>
      <c r="AX84" s="79"/>
      <c r="AY84" s="79"/>
      <c r="AZ84" s="79"/>
      <c r="BA84" s="79"/>
      <c r="BB84" s="79"/>
      <c r="BC84">
        <v>1</v>
      </c>
      <c r="BD84" s="78" t="str">
        <f>REPLACE(INDEX(GroupVertices[Group],MATCH(Edges[[#This Row],[Vertex 1]],GroupVertices[Vertex],0)),1,1,"")</f>
        <v>7</v>
      </c>
      <c r="BE84" s="78" t="str">
        <f>REPLACE(INDEX(GroupVertices[Group],MATCH(Edges[[#This Row],[Vertex 2]],GroupVertices[Vertex],0)),1,1,"")</f>
        <v>7</v>
      </c>
      <c r="BF84" s="48">
        <v>1</v>
      </c>
      <c r="BG84" s="49">
        <v>4.3478260869565215</v>
      </c>
      <c r="BH84" s="48">
        <v>1</v>
      </c>
      <c r="BI84" s="49">
        <v>4.3478260869565215</v>
      </c>
      <c r="BJ84" s="48">
        <v>0</v>
      </c>
      <c r="BK84" s="49">
        <v>0</v>
      </c>
      <c r="BL84" s="48">
        <v>21</v>
      </c>
      <c r="BM84" s="49">
        <v>91.30434782608695</v>
      </c>
      <c r="BN84" s="48">
        <v>23</v>
      </c>
    </row>
    <row r="85" spans="1:66" ht="15">
      <c r="A85" s="64" t="s">
        <v>241</v>
      </c>
      <c r="B85" s="64" t="s">
        <v>240</v>
      </c>
      <c r="C85" s="65" t="s">
        <v>3053</v>
      </c>
      <c r="D85" s="66">
        <v>3</v>
      </c>
      <c r="E85" s="67" t="s">
        <v>132</v>
      </c>
      <c r="F85" s="68">
        <v>32</v>
      </c>
      <c r="G85" s="65"/>
      <c r="H85" s="69"/>
      <c r="I85" s="70"/>
      <c r="J85" s="70"/>
      <c r="K85" s="34" t="s">
        <v>65</v>
      </c>
      <c r="L85" s="77">
        <v>85</v>
      </c>
      <c r="M85" s="77"/>
      <c r="N85" s="72"/>
      <c r="O85" s="79" t="s">
        <v>330</v>
      </c>
      <c r="P85" s="81">
        <v>43700.59229166667</v>
      </c>
      <c r="Q85" s="79" t="s">
        <v>357</v>
      </c>
      <c r="R85" s="79"/>
      <c r="S85" s="79"/>
      <c r="T85" s="79" t="s">
        <v>541</v>
      </c>
      <c r="U85" s="79"/>
      <c r="V85" s="83" t="s">
        <v>636</v>
      </c>
      <c r="W85" s="81">
        <v>43700.59229166667</v>
      </c>
      <c r="X85" s="85">
        <v>43700</v>
      </c>
      <c r="Y85" s="87" t="s">
        <v>702</v>
      </c>
      <c r="Z85" s="83" t="s">
        <v>846</v>
      </c>
      <c r="AA85" s="79"/>
      <c r="AB85" s="79"/>
      <c r="AC85" s="87" t="s">
        <v>990</v>
      </c>
      <c r="AD85" s="79"/>
      <c r="AE85" s="79" t="b">
        <v>0</v>
      </c>
      <c r="AF85" s="79">
        <v>0</v>
      </c>
      <c r="AG85" s="87" t="s">
        <v>1107</v>
      </c>
      <c r="AH85" s="79" t="b">
        <v>0</v>
      </c>
      <c r="AI85" s="79" t="s">
        <v>1112</v>
      </c>
      <c r="AJ85" s="79"/>
      <c r="AK85" s="87" t="s">
        <v>1107</v>
      </c>
      <c r="AL85" s="79" t="b">
        <v>0</v>
      </c>
      <c r="AM85" s="79">
        <v>1</v>
      </c>
      <c r="AN85" s="87" t="s">
        <v>989</v>
      </c>
      <c r="AO85" s="79" t="s">
        <v>1142</v>
      </c>
      <c r="AP85" s="79" t="b">
        <v>0</v>
      </c>
      <c r="AQ85" s="87" t="s">
        <v>989</v>
      </c>
      <c r="AR85" s="79" t="s">
        <v>176</v>
      </c>
      <c r="AS85" s="79">
        <v>0</v>
      </c>
      <c r="AT85" s="79">
        <v>0</v>
      </c>
      <c r="AU85" s="79"/>
      <c r="AV85" s="79"/>
      <c r="AW85" s="79"/>
      <c r="AX85" s="79"/>
      <c r="AY85" s="79"/>
      <c r="AZ85" s="79"/>
      <c r="BA85" s="79"/>
      <c r="BB85" s="79"/>
      <c r="BC85">
        <v>1</v>
      </c>
      <c r="BD85" s="78" t="str">
        <f>REPLACE(INDEX(GroupVertices[Group],MATCH(Edges[[#This Row],[Vertex 1]],GroupVertices[Vertex],0)),1,1,"")</f>
        <v>7</v>
      </c>
      <c r="BE85" s="78" t="str">
        <f>REPLACE(INDEX(GroupVertices[Group],MATCH(Edges[[#This Row],[Vertex 2]],GroupVertices[Vertex],0)),1,1,"")</f>
        <v>7</v>
      </c>
      <c r="BF85" s="48"/>
      <c r="BG85" s="49"/>
      <c r="BH85" s="48"/>
      <c r="BI85" s="49"/>
      <c r="BJ85" s="48"/>
      <c r="BK85" s="49"/>
      <c r="BL85" s="48"/>
      <c r="BM85" s="49"/>
      <c r="BN85" s="48"/>
    </row>
    <row r="86" spans="1:66" ht="15">
      <c r="A86" s="64" t="s">
        <v>242</v>
      </c>
      <c r="B86" s="64" t="s">
        <v>242</v>
      </c>
      <c r="C86" s="65" t="s">
        <v>3054</v>
      </c>
      <c r="D86" s="66">
        <v>4</v>
      </c>
      <c r="E86" s="67" t="s">
        <v>136</v>
      </c>
      <c r="F86" s="68">
        <v>30.142857142857142</v>
      </c>
      <c r="G86" s="65"/>
      <c r="H86" s="69"/>
      <c r="I86" s="70"/>
      <c r="J86" s="70"/>
      <c r="K86" s="34" t="s">
        <v>65</v>
      </c>
      <c r="L86" s="77">
        <v>86</v>
      </c>
      <c r="M86" s="77"/>
      <c r="N86" s="72"/>
      <c r="O86" s="79" t="s">
        <v>176</v>
      </c>
      <c r="P86" s="81">
        <v>43698.60841435185</v>
      </c>
      <c r="Q86" s="79" t="s">
        <v>358</v>
      </c>
      <c r="R86" s="83" t="s">
        <v>428</v>
      </c>
      <c r="S86" s="79" t="s">
        <v>495</v>
      </c>
      <c r="T86" s="79" t="s">
        <v>542</v>
      </c>
      <c r="U86" s="83" t="s">
        <v>604</v>
      </c>
      <c r="V86" s="83" t="s">
        <v>604</v>
      </c>
      <c r="W86" s="81">
        <v>43698.60841435185</v>
      </c>
      <c r="X86" s="85">
        <v>43698</v>
      </c>
      <c r="Y86" s="87" t="s">
        <v>703</v>
      </c>
      <c r="Z86" s="83" t="s">
        <v>847</v>
      </c>
      <c r="AA86" s="79"/>
      <c r="AB86" s="79"/>
      <c r="AC86" s="87" t="s">
        <v>991</v>
      </c>
      <c r="AD86" s="79"/>
      <c r="AE86" s="79" t="b">
        <v>0</v>
      </c>
      <c r="AF86" s="79">
        <v>0</v>
      </c>
      <c r="AG86" s="87" t="s">
        <v>1107</v>
      </c>
      <c r="AH86" s="79" t="b">
        <v>0</v>
      </c>
      <c r="AI86" s="79" t="s">
        <v>1112</v>
      </c>
      <c r="AJ86" s="79"/>
      <c r="AK86" s="87" t="s">
        <v>1107</v>
      </c>
      <c r="AL86" s="79" t="b">
        <v>0</v>
      </c>
      <c r="AM86" s="79">
        <v>0</v>
      </c>
      <c r="AN86" s="87" t="s">
        <v>1107</v>
      </c>
      <c r="AO86" s="79" t="s">
        <v>1141</v>
      </c>
      <c r="AP86" s="79" t="b">
        <v>0</v>
      </c>
      <c r="AQ86" s="87" t="s">
        <v>991</v>
      </c>
      <c r="AR86" s="79" t="s">
        <v>176</v>
      </c>
      <c r="AS86" s="79">
        <v>0</v>
      </c>
      <c r="AT86" s="79">
        <v>0</v>
      </c>
      <c r="AU86" s="79"/>
      <c r="AV86" s="79"/>
      <c r="AW86" s="79"/>
      <c r="AX86" s="79"/>
      <c r="AY86" s="79"/>
      <c r="AZ86" s="79"/>
      <c r="BA86" s="79"/>
      <c r="BB86" s="79"/>
      <c r="BC86">
        <v>2</v>
      </c>
      <c r="BD86" s="78" t="str">
        <f>REPLACE(INDEX(GroupVertices[Group],MATCH(Edges[[#This Row],[Vertex 1]],GroupVertices[Vertex],0)),1,1,"")</f>
        <v>7</v>
      </c>
      <c r="BE86" s="78" t="str">
        <f>REPLACE(INDEX(GroupVertices[Group],MATCH(Edges[[#This Row],[Vertex 2]],GroupVertices[Vertex],0)),1,1,"")</f>
        <v>7</v>
      </c>
      <c r="BF86" s="48">
        <v>1</v>
      </c>
      <c r="BG86" s="49">
        <v>4</v>
      </c>
      <c r="BH86" s="48">
        <v>0</v>
      </c>
      <c r="BI86" s="49">
        <v>0</v>
      </c>
      <c r="BJ86" s="48">
        <v>0</v>
      </c>
      <c r="BK86" s="49">
        <v>0</v>
      </c>
      <c r="BL86" s="48">
        <v>24</v>
      </c>
      <c r="BM86" s="49">
        <v>96</v>
      </c>
      <c r="BN86" s="48">
        <v>25</v>
      </c>
    </row>
    <row r="87" spans="1:66" ht="15">
      <c r="A87" s="64" t="s">
        <v>242</v>
      </c>
      <c r="B87" s="64" t="s">
        <v>242</v>
      </c>
      <c r="C87" s="65" t="s">
        <v>3054</v>
      </c>
      <c r="D87" s="66">
        <v>4</v>
      </c>
      <c r="E87" s="67" t="s">
        <v>136</v>
      </c>
      <c r="F87" s="68">
        <v>30.142857142857142</v>
      </c>
      <c r="G87" s="65"/>
      <c r="H87" s="69"/>
      <c r="I87" s="70"/>
      <c r="J87" s="70"/>
      <c r="K87" s="34" t="s">
        <v>65</v>
      </c>
      <c r="L87" s="77">
        <v>87</v>
      </c>
      <c r="M87" s="77"/>
      <c r="N87" s="72"/>
      <c r="O87" s="79" t="s">
        <v>176</v>
      </c>
      <c r="P87" s="81">
        <v>43704.59168981481</v>
      </c>
      <c r="Q87" s="79" t="s">
        <v>359</v>
      </c>
      <c r="R87" s="83" t="s">
        <v>429</v>
      </c>
      <c r="S87" s="79" t="s">
        <v>495</v>
      </c>
      <c r="T87" s="79" t="s">
        <v>543</v>
      </c>
      <c r="U87" s="83" t="s">
        <v>605</v>
      </c>
      <c r="V87" s="83" t="s">
        <v>605</v>
      </c>
      <c r="W87" s="81">
        <v>43704.59168981481</v>
      </c>
      <c r="X87" s="85">
        <v>43704</v>
      </c>
      <c r="Y87" s="87" t="s">
        <v>704</v>
      </c>
      <c r="Z87" s="83" t="s">
        <v>848</v>
      </c>
      <c r="AA87" s="79"/>
      <c r="AB87" s="79"/>
      <c r="AC87" s="87" t="s">
        <v>992</v>
      </c>
      <c r="AD87" s="79"/>
      <c r="AE87" s="79" t="b">
        <v>0</v>
      </c>
      <c r="AF87" s="79">
        <v>0</v>
      </c>
      <c r="AG87" s="87" t="s">
        <v>1107</v>
      </c>
      <c r="AH87" s="79" t="b">
        <v>0</v>
      </c>
      <c r="AI87" s="79" t="s">
        <v>1112</v>
      </c>
      <c r="AJ87" s="79"/>
      <c r="AK87" s="87" t="s">
        <v>1107</v>
      </c>
      <c r="AL87" s="79" t="b">
        <v>0</v>
      </c>
      <c r="AM87" s="79">
        <v>1</v>
      </c>
      <c r="AN87" s="87" t="s">
        <v>1107</v>
      </c>
      <c r="AO87" s="79" t="s">
        <v>1141</v>
      </c>
      <c r="AP87" s="79" t="b">
        <v>0</v>
      </c>
      <c r="AQ87" s="87" t="s">
        <v>992</v>
      </c>
      <c r="AR87" s="79" t="s">
        <v>176</v>
      </c>
      <c r="AS87" s="79">
        <v>0</v>
      </c>
      <c r="AT87" s="79">
        <v>0</v>
      </c>
      <c r="AU87" s="79"/>
      <c r="AV87" s="79"/>
      <c r="AW87" s="79"/>
      <c r="AX87" s="79"/>
      <c r="AY87" s="79"/>
      <c r="AZ87" s="79"/>
      <c r="BA87" s="79"/>
      <c r="BB87" s="79"/>
      <c r="BC87">
        <v>2</v>
      </c>
      <c r="BD87" s="78" t="str">
        <f>REPLACE(INDEX(GroupVertices[Group],MATCH(Edges[[#This Row],[Vertex 1]],GroupVertices[Vertex],0)),1,1,"")</f>
        <v>7</v>
      </c>
      <c r="BE87" s="78" t="str">
        <f>REPLACE(INDEX(GroupVertices[Group],MATCH(Edges[[#This Row],[Vertex 2]],GroupVertices[Vertex],0)),1,1,"")</f>
        <v>7</v>
      </c>
      <c r="BF87" s="48">
        <v>0</v>
      </c>
      <c r="BG87" s="49">
        <v>0</v>
      </c>
      <c r="BH87" s="48">
        <v>0</v>
      </c>
      <c r="BI87" s="49">
        <v>0</v>
      </c>
      <c r="BJ87" s="48">
        <v>0</v>
      </c>
      <c r="BK87" s="49">
        <v>0</v>
      </c>
      <c r="BL87" s="48">
        <v>20</v>
      </c>
      <c r="BM87" s="49">
        <v>100</v>
      </c>
      <c r="BN87" s="48">
        <v>20</v>
      </c>
    </row>
    <row r="88" spans="1:66" ht="15">
      <c r="A88" s="64" t="s">
        <v>241</v>
      </c>
      <c r="B88" s="64" t="s">
        <v>242</v>
      </c>
      <c r="C88" s="65" t="s">
        <v>3053</v>
      </c>
      <c r="D88" s="66">
        <v>3</v>
      </c>
      <c r="E88" s="67" t="s">
        <v>132</v>
      </c>
      <c r="F88" s="68">
        <v>32</v>
      </c>
      <c r="G88" s="65"/>
      <c r="H88" s="69"/>
      <c r="I88" s="70"/>
      <c r="J88" s="70"/>
      <c r="K88" s="34" t="s">
        <v>65</v>
      </c>
      <c r="L88" s="77">
        <v>88</v>
      </c>
      <c r="M88" s="77"/>
      <c r="N88" s="72"/>
      <c r="O88" s="79" t="s">
        <v>330</v>
      </c>
      <c r="P88" s="81">
        <v>43704.592523148145</v>
      </c>
      <c r="Q88" s="79" t="s">
        <v>359</v>
      </c>
      <c r="R88" s="83" t="s">
        <v>429</v>
      </c>
      <c r="S88" s="79" t="s">
        <v>495</v>
      </c>
      <c r="T88" s="79" t="s">
        <v>543</v>
      </c>
      <c r="U88" s="79"/>
      <c r="V88" s="83" t="s">
        <v>636</v>
      </c>
      <c r="W88" s="81">
        <v>43704.592523148145</v>
      </c>
      <c r="X88" s="85">
        <v>43704</v>
      </c>
      <c r="Y88" s="87" t="s">
        <v>705</v>
      </c>
      <c r="Z88" s="83" t="s">
        <v>849</v>
      </c>
      <c r="AA88" s="79"/>
      <c r="AB88" s="79"/>
      <c r="AC88" s="87" t="s">
        <v>993</v>
      </c>
      <c r="AD88" s="79"/>
      <c r="AE88" s="79" t="b">
        <v>0</v>
      </c>
      <c r="AF88" s="79">
        <v>0</v>
      </c>
      <c r="AG88" s="87" t="s">
        <v>1107</v>
      </c>
      <c r="AH88" s="79" t="b">
        <v>0</v>
      </c>
      <c r="AI88" s="79" t="s">
        <v>1112</v>
      </c>
      <c r="AJ88" s="79"/>
      <c r="AK88" s="87" t="s">
        <v>1107</v>
      </c>
      <c r="AL88" s="79" t="b">
        <v>0</v>
      </c>
      <c r="AM88" s="79">
        <v>1</v>
      </c>
      <c r="AN88" s="87" t="s">
        <v>992</v>
      </c>
      <c r="AO88" s="79" t="s">
        <v>1142</v>
      </c>
      <c r="AP88" s="79" t="b">
        <v>0</v>
      </c>
      <c r="AQ88" s="87" t="s">
        <v>992</v>
      </c>
      <c r="AR88" s="79" t="s">
        <v>176</v>
      </c>
      <c r="AS88" s="79">
        <v>0</v>
      </c>
      <c r="AT88" s="79">
        <v>0</v>
      </c>
      <c r="AU88" s="79"/>
      <c r="AV88" s="79"/>
      <c r="AW88" s="79"/>
      <c r="AX88" s="79"/>
      <c r="AY88" s="79"/>
      <c r="AZ88" s="79"/>
      <c r="BA88" s="79"/>
      <c r="BB88" s="79"/>
      <c r="BC88">
        <v>1</v>
      </c>
      <c r="BD88" s="78" t="str">
        <f>REPLACE(INDEX(GroupVertices[Group],MATCH(Edges[[#This Row],[Vertex 1]],GroupVertices[Vertex],0)),1,1,"")</f>
        <v>7</v>
      </c>
      <c r="BE88" s="78" t="str">
        <f>REPLACE(INDEX(GroupVertices[Group],MATCH(Edges[[#This Row],[Vertex 2]],GroupVertices[Vertex],0)),1,1,"")</f>
        <v>7</v>
      </c>
      <c r="BF88" s="48">
        <v>0</v>
      </c>
      <c r="BG88" s="49">
        <v>0</v>
      </c>
      <c r="BH88" s="48">
        <v>0</v>
      </c>
      <c r="BI88" s="49">
        <v>0</v>
      </c>
      <c r="BJ88" s="48">
        <v>0</v>
      </c>
      <c r="BK88" s="49">
        <v>0</v>
      </c>
      <c r="BL88" s="48">
        <v>20</v>
      </c>
      <c r="BM88" s="49">
        <v>100</v>
      </c>
      <c r="BN88" s="48">
        <v>20</v>
      </c>
    </row>
    <row r="89" spans="1:66" ht="15">
      <c r="A89" s="64" t="s">
        <v>241</v>
      </c>
      <c r="B89" s="64" t="s">
        <v>303</v>
      </c>
      <c r="C89" s="65" t="s">
        <v>3053</v>
      </c>
      <c r="D89" s="66">
        <v>3</v>
      </c>
      <c r="E89" s="67" t="s">
        <v>132</v>
      </c>
      <c r="F89" s="68">
        <v>32</v>
      </c>
      <c r="G89" s="65"/>
      <c r="H89" s="69"/>
      <c r="I89" s="70"/>
      <c r="J89" s="70"/>
      <c r="K89" s="34" t="s">
        <v>65</v>
      </c>
      <c r="L89" s="77">
        <v>89</v>
      </c>
      <c r="M89" s="77"/>
      <c r="N89" s="72"/>
      <c r="O89" s="79" t="s">
        <v>329</v>
      </c>
      <c r="P89" s="81">
        <v>43700.59229166667</v>
      </c>
      <c r="Q89" s="79" t="s">
        <v>357</v>
      </c>
      <c r="R89" s="79"/>
      <c r="S89" s="79"/>
      <c r="T89" s="79" t="s">
        <v>541</v>
      </c>
      <c r="U89" s="79"/>
      <c r="V89" s="83" t="s">
        <v>636</v>
      </c>
      <c r="W89" s="81">
        <v>43700.59229166667</v>
      </c>
      <c r="X89" s="85">
        <v>43700</v>
      </c>
      <c r="Y89" s="87" t="s">
        <v>702</v>
      </c>
      <c r="Z89" s="83" t="s">
        <v>846</v>
      </c>
      <c r="AA89" s="79"/>
      <c r="AB89" s="79"/>
      <c r="AC89" s="87" t="s">
        <v>990</v>
      </c>
      <c r="AD89" s="79"/>
      <c r="AE89" s="79" t="b">
        <v>0</v>
      </c>
      <c r="AF89" s="79">
        <v>0</v>
      </c>
      <c r="AG89" s="87" t="s">
        <v>1107</v>
      </c>
      <c r="AH89" s="79" t="b">
        <v>0</v>
      </c>
      <c r="AI89" s="79" t="s">
        <v>1112</v>
      </c>
      <c r="AJ89" s="79"/>
      <c r="AK89" s="87" t="s">
        <v>1107</v>
      </c>
      <c r="AL89" s="79" t="b">
        <v>0</v>
      </c>
      <c r="AM89" s="79">
        <v>1</v>
      </c>
      <c r="AN89" s="87" t="s">
        <v>989</v>
      </c>
      <c r="AO89" s="79" t="s">
        <v>1142</v>
      </c>
      <c r="AP89" s="79" t="b">
        <v>0</v>
      </c>
      <c r="AQ89" s="87" t="s">
        <v>989</v>
      </c>
      <c r="AR89" s="79" t="s">
        <v>176</v>
      </c>
      <c r="AS89" s="79">
        <v>0</v>
      </c>
      <c r="AT89" s="79">
        <v>0</v>
      </c>
      <c r="AU89" s="79"/>
      <c r="AV89" s="79"/>
      <c r="AW89" s="79"/>
      <c r="AX89" s="79"/>
      <c r="AY89" s="79"/>
      <c r="AZ89" s="79"/>
      <c r="BA89" s="79"/>
      <c r="BB89" s="79"/>
      <c r="BC89">
        <v>1</v>
      </c>
      <c r="BD89" s="78" t="str">
        <f>REPLACE(INDEX(GroupVertices[Group],MATCH(Edges[[#This Row],[Vertex 1]],GroupVertices[Vertex],0)),1,1,"")</f>
        <v>7</v>
      </c>
      <c r="BE89" s="78" t="str">
        <f>REPLACE(INDEX(GroupVertices[Group],MATCH(Edges[[#This Row],[Vertex 2]],GroupVertices[Vertex],0)),1,1,"")</f>
        <v>7</v>
      </c>
      <c r="BF89" s="48"/>
      <c r="BG89" s="49"/>
      <c r="BH89" s="48"/>
      <c r="BI89" s="49"/>
      <c r="BJ89" s="48"/>
      <c r="BK89" s="49"/>
      <c r="BL89" s="48"/>
      <c r="BM89" s="49"/>
      <c r="BN89" s="48"/>
    </row>
    <row r="90" spans="1:66" ht="15">
      <c r="A90" s="64" t="s">
        <v>241</v>
      </c>
      <c r="B90" s="64" t="s">
        <v>304</v>
      </c>
      <c r="C90" s="65" t="s">
        <v>3053</v>
      </c>
      <c r="D90" s="66">
        <v>3</v>
      </c>
      <c r="E90" s="67" t="s">
        <v>132</v>
      </c>
      <c r="F90" s="68">
        <v>32</v>
      </c>
      <c r="G90" s="65"/>
      <c r="H90" s="69"/>
      <c r="I90" s="70"/>
      <c r="J90" s="70"/>
      <c r="K90" s="34" t="s">
        <v>65</v>
      </c>
      <c r="L90" s="77">
        <v>90</v>
      </c>
      <c r="M90" s="77"/>
      <c r="N90" s="72"/>
      <c r="O90" s="79" t="s">
        <v>329</v>
      </c>
      <c r="P90" s="81">
        <v>43700.59229166667</v>
      </c>
      <c r="Q90" s="79" t="s">
        <v>357</v>
      </c>
      <c r="R90" s="79"/>
      <c r="S90" s="79"/>
      <c r="T90" s="79" t="s">
        <v>541</v>
      </c>
      <c r="U90" s="79"/>
      <c r="V90" s="83" t="s">
        <v>636</v>
      </c>
      <c r="W90" s="81">
        <v>43700.59229166667</v>
      </c>
      <c r="X90" s="85">
        <v>43700</v>
      </c>
      <c r="Y90" s="87" t="s">
        <v>702</v>
      </c>
      <c r="Z90" s="83" t="s">
        <v>846</v>
      </c>
      <c r="AA90" s="79"/>
      <c r="AB90" s="79"/>
      <c r="AC90" s="87" t="s">
        <v>990</v>
      </c>
      <c r="AD90" s="79"/>
      <c r="AE90" s="79" t="b">
        <v>0</v>
      </c>
      <c r="AF90" s="79">
        <v>0</v>
      </c>
      <c r="AG90" s="87" t="s">
        <v>1107</v>
      </c>
      <c r="AH90" s="79" t="b">
        <v>0</v>
      </c>
      <c r="AI90" s="79" t="s">
        <v>1112</v>
      </c>
      <c r="AJ90" s="79"/>
      <c r="AK90" s="87" t="s">
        <v>1107</v>
      </c>
      <c r="AL90" s="79" t="b">
        <v>0</v>
      </c>
      <c r="AM90" s="79">
        <v>1</v>
      </c>
      <c r="AN90" s="87" t="s">
        <v>989</v>
      </c>
      <c r="AO90" s="79" t="s">
        <v>1142</v>
      </c>
      <c r="AP90" s="79" t="b">
        <v>0</v>
      </c>
      <c r="AQ90" s="87" t="s">
        <v>989</v>
      </c>
      <c r="AR90" s="79" t="s">
        <v>176</v>
      </c>
      <c r="AS90" s="79">
        <v>0</v>
      </c>
      <c r="AT90" s="79">
        <v>0</v>
      </c>
      <c r="AU90" s="79"/>
      <c r="AV90" s="79"/>
      <c r="AW90" s="79"/>
      <c r="AX90" s="79"/>
      <c r="AY90" s="79"/>
      <c r="AZ90" s="79"/>
      <c r="BA90" s="79"/>
      <c r="BB90" s="79"/>
      <c r="BC90">
        <v>1</v>
      </c>
      <c r="BD90" s="78" t="str">
        <f>REPLACE(INDEX(GroupVertices[Group],MATCH(Edges[[#This Row],[Vertex 1]],GroupVertices[Vertex],0)),1,1,"")</f>
        <v>7</v>
      </c>
      <c r="BE90" s="78" t="str">
        <f>REPLACE(INDEX(GroupVertices[Group],MATCH(Edges[[#This Row],[Vertex 2]],GroupVertices[Vertex],0)),1,1,"")</f>
        <v>7</v>
      </c>
      <c r="BF90" s="48">
        <v>1</v>
      </c>
      <c r="BG90" s="49">
        <v>4.3478260869565215</v>
      </c>
      <c r="BH90" s="48">
        <v>1</v>
      </c>
      <c r="BI90" s="49">
        <v>4.3478260869565215</v>
      </c>
      <c r="BJ90" s="48">
        <v>0</v>
      </c>
      <c r="BK90" s="49">
        <v>0</v>
      </c>
      <c r="BL90" s="48">
        <v>21</v>
      </c>
      <c r="BM90" s="49">
        <v>91.30434782608695</v>
      </c>
      <c r="BN90" s="48">
        <v>23</v>
      </c>
    </row>
    <row r="91" spans="1:66" ht="15">
      <c r="A91" s="64" t="s">
        <v>241</v>
      </c>
      <c r="B91" s="64" t="s">
        <v>272</v>
      </c>
      <c r="C91" s="65" t="s">
        <v>3053</v>
      </c>
      <c r="D91" s="66">
        <v>3</v>
      </c>
      <c r="E91" s="67" t="s">
        <v>132</v>
      </c>
      <c r="F91" s="68">
        <v>32</v>
      </c>
      <c r="G91" s="65"/>
      <c r="H91" s="69"/>
      <c r="I91" s="70"/>
      <c r="J91" s="70"/>
      <c r="K91" s="34" t="s">
        <v>65</v>
      </c>
      <c r="L91" s="77">
        <v>91</v>
      </c>
      <c r="M91" s="77"/>
      <c r="N91" s="72"/>
      <c r="O91" s="79" t="s">
        <v>330</v>
      </c>
      <c r="P91" s="81">
        <v>43701.59248842593</v>
      </c>
      <c r="Q91" s="79" t="s">
        <v>343</v>
      </c>
      <c r="R91" s="79"/>
      <c r="S91" s="79"/>
      <c r="T91" s="79"/>
      <c r="U91" s="79"/>
      <c r="V91" s="83" t="s">
        <v>636</v>
      </c>
      <c r="W91" s="81">
        <v>43701.59248842593</v>
      </c>
      <c r="X91" s="85">
        <v>43701</v>
      </c>
      <c r="Y91" s="87" t="s">
        <v>706</v>
      </c>
      <c r="Z91" s="83" t="s">
        <v>850</v>
      </c>
      <c r="AA91" s="79"/>
      <c r="AB91" s="79"/>
      <c r="AC91" s="87" t="s">
        <v>994</v>
      </c>
      <c r="AD91" s="79"/>
      <c r="AE91" s="79" t="b">
        <v>0</v>
      </c>
      <c r="AF91" s="79">
        <v>0</v>
      </c>
      <c r="AG91" s="87" t="s">
        <v>1107</v>
      </c>
      <c r="AH91" s="79" t="b">
        <v>0</v>
      </c>
      <c r="AI91" s="79" t="s">
        <v>1112</v>
      </c>
      <c r="AJ91" s="79"/>
      <c r="AK91" s="87" t="s">
        <v>1107</v>
      </c>
      <c r="AL91" s="79" t="b">
        <v>0</v>
      </c>
      <c r="AM91" s="79">
        <v>4</v>
      </c>
      <c r="AN91" s="87" t="s">
        <v>1086</v>
      </c>
      <c r="AO91" s="79" t="s">
        <v>1142</v>
      </c>
      <c r="AP91" s="79" t="b">
        <v>0</v>
      </c>
      <c r="AQ91" s="87" t="s">
        <v>1086</v>
      </c>
      <c r="AR91" s="79" t="s">
        <v>176</v>
      </c>
      <c r="AS91" s="79">
        <v>0</v>
      </c>
      <c r="AT91" s="79">
        <v>0</v>
      </c>
      <c r="AU91" s="79"/>
      <c r="AV91" s="79"/>
      <c r="AW91" s="79"/>
      <c r="AX91" s="79"/>
      <c r="AY91" s="79"/>
      <c r="AZ91" s="79"/>
      <c r="BA91" s="79"/>
      <c r="BB91" s="79"/>
      <c r="BC91">
        <v>1</v>
      </c>
      <c r="BD91" s="78" t="str">
        <f>REPLACE(INDEX(GroupVertices[Group],MATCH(Edges[[#This Row],[Vertex 1]],GroupVertices[Vertex],0)),1,1,"")</f>
        <v>7</v>
      </c>
      <c r="BE91" s="78" t="str">
        <f>REPLACE(INDEX(GroupVertices[Group],MATCH(Edges[[#This Row],[Vertex 2]],GroupVertices[Vertex],0)),1,1,"")</f>
        <v>3</v>
      </c>
      <c r="BF91" s="48"/>
      <c r="BG91" s="49"/>
      <c r="BH91" s="48"/>
      <c r="BI91" s="49"/>
      <c r="BJ91" s="48"/>
      <c r="BK91" s="49"/>
      <c r="BL91" s="48"/>
      <c r="BM91" s="49"/>
      <c r="BN91" s="48"/>
    </row>
    <row r="92" spans="1:66" ht="15">
      <c r="A92" s="64" t="s">
        <v>241</v>
      </c>
      <c r="B92" s="64" t="s">
        <v>230</v>
      </c>
      <c r="C92" s="65" t="s">
        <v>3053</v>
      </c>
      <c r="D92" s="66">
        <v>3</v>
      </c>
      <c r="E92" s="67" t="s">
        <v>132</v>
      </c>
      <c r="F92" s="68">
        <v>32</v>
      </c>
      <c r="G92" s="65"/>
      <c r="H92" s="69"/>
      <c r="I92" s="70"/>
      <c r="J92" s="70"/>
      <c r="K92" s="34" t="s">
        <v>65</v>
      </c>
      <c r="L92" s="77">
        <v>92</v>
      </c>
      <c r="M92" s="77"/>
      <c r="N92" s="72"/>
      <c r="O92" s="79" t="s">
        <v>329</v>
      </c>
      <c r="P92" s="81">
        <v>43701.59248842593</v>
      </c>
      <c r="Q92" s="79" t="s">
        <v>343</v>
      </c>
      <c r="R92" s="79"/>
      <c r="S92" s="79"/>
      <c r="T92" s="79"/>
      <c r="U92" s="79"/>
      <c r="V92" s="83" t="s">
        <v>636</v>
      </c>
      <c r="W92" s="81">
        <v>43701.59248842593</v>
      </c>
      <c r="X92" s="85">
        <v>43701</v>
      </c>
      <c r="Y92" s="87" t="s">
        <v>706</v>
      </c>
      <c r="Z92" s="83" t="s">
        <v>850</v>
      </c>
      <c r="AA92" s="79"/>
      <c r="AB92" s="79"/>
      <c r="AC92" s="87" t="s">
        <v>994</v>
      </c>
      <c r="AD92" s="79"/>
      <c r="AE92" s="79" t="b">
        <v>0</v>
      </c>
      <c r="AF92" s="79">
        <v>0</v>
      </c>
      <c r="AG92" s="87" t="s">
        <v>1107</v>
      </c>
      <c r="AH92" s="79" t="b">
        <v>0</v>
      </c>
      <c r="AI92" s="79" t="s">
        <v>1112</v>
      </c>
      <c r="AJ92" s="79"/>
      <c r="AK92" s="87" t="s">
        <v>1107</v>
      </c>
      <c r="AL92" s="79" t="b">
        <v>0</v>
      </c>
      <c r="AM92" s="79">
        <v>4</v>
      </c>
      <c r="AN92" s="87" t="s">
        <v>1086</v>
      </c>
      <c r="AO92" s="79" t="s">
        <v>1142</v>
      </c>
      <c r="AP92" s="79" t="b">
        <v>0</v>
      </c>
      <c r="AQ92" s="87" t="s">
        <v>1086</v>
      </c>
      <c r="AR92" s="79" t="s">
        <v>176</v>
      </c>
      <c r="AS92" s="79">
        <v>0</v>
      </c>
      <c r="AT92" s="79">
        <v>0</v>
      </c>
      <c r="AU92" s="79"/>
      <c r="AV92" s="79"/>
      <c r="AW92" s="79"/>
      <c r="AX92" s="79"/>
      <c r="AY92" s="79"/>
      <c r="AZ92" s="79"/>
      <c r="BA92" s="79"/>
      <c r="BB92" s="79"/>
      <c r="BC92">
        <v>1</v>
      </c>
      <c r="BD92" s="78" t="str">
        <f>REPLACE(INDEX(GroupVertices[Group],MATCH(Edges[[#This Row],[Vertex 1]],GroupVertices[Vertex],0)),1,1,"")</f>
        <v>7</v>
      </c>
      <c r="BE92" s="78" t="str">
        <f>REPLACE(INDEX(GroupVertices[Group],MATCH(Edges[[#This Row],[Vertex 2]],GroupVertices[Vertex],0)),1,1,"")</f>
        <v>3</v>
      </c>
      <c r="BF92" s="48"/>
      <c r="BG92" s="49"/>
      <c r="BH92" s="48"/>
      <c r="BI92" s="49"/>
      <c r="BJ92" s="48"/>
      <c r="BK92" s="49"/>
      <c r="BL92" s="48"/>
      <c r="BM92" s="49"/>
      <c r="BN92" s="48"/>
    </row>
    <row r="93" spans="1:66" ht="15">
      <c r="A93" s="64" t="s">
        <v>241</v>
      </c>
      <c r="B93" s="64" t="s">
        <v>292</v>
      </c>
      <c r="C93" s="65" t="s">
        <v>3053</v>
      </c>
      <c r="D93" s="66">
        <v>3</v>
      </c>
      <c r="E93" s="67" t="s">
        <v>132</v>
      </c>
      <c r="F93" s="68">
        <v>32</v>
      </c>
      <c r="G93" s="65"/>
      <c r="H93" s="69"/>
      <c r="I93" s="70"/>
      <c r="J93" s="70"/>
      <c r="K93" s="34" t="s">
        <v>65</v>
      </c>
      <c r="L93" s="77">
        <v>93</v>
      </c>
      <c r="M93" s="77"/>
      <c r="N93" s="72"/>
      <c r="O93" s="79" t="s">
        <v>329</v>
      </c>
      <c r="P93" s="81">
        <v>43701.59248842593</v>
      </c>
      <c r="Q93" s="79" t="s">
        <v>343</v>
      </c>
      <c r="R93" s="79"/>
      <c r="S93" s="79"/>
      <c r="T93" s="79"/>
      <c r="U93" s="79"/>
      <c r="V93" s="83" t="s">
        <v>636</v>
      </c>
      <c r="W93" s="81">
        <v>43701.59248842593</v>
      </c>
      <c r="X93" s="85">
        <v>43701</v>
      </c>
      <c r="Y93" s="87" t="s">
        <v>706</v>
      </c>
      <c r="Z93" s="83" t="s">
        <v>850</v>
      </c>
      <c r="AA93" s="79"/>
      <c r="AB93" s="79"/>
      <c r="AC93" s="87" t="s">
        <v>994</v>
      </c>
      <c r="AD93" s="79"/>
      <c r="AE93" s="79" t="b">
        <v>0</v>
      </c>
      <c r="AF93" s="79">
        <v>0</v>
      </c>
      <c r="AG93" s="87" t="s">
        <v>1107</v>
      </c>
      <c r="AH93" s="79" t="b">
        <v>0</v>
      </c>
      <c r="AI93" s="79" t="s">
        <v>1112</v>
      </c>
      <c r="AJ93" s="79"/>
      <c r="AK93" s="87" t="s">
        <v>1107</v>
      </c>
      <c r="AL93" s="79" t="b">
        <v>0</v>
      </c>
      <c r="AM93" s="79">
        <v>4</v>
      </c>
      <c r="AN93" s="87" t="s">
        <v>1086</v>
      </c>
      <c r="AO93" s="79" t="s">
        <v>1142</v>
      </c>
      <c r="AP93" s="79" t="b">
        <v>0</v>
      </c>
      <c r="AQ93" s="87" t="s">
        <v>1086</v>
      </c>
      <c r="AR93" s="79" t="s">
        <v>176</v>
      </c>
      <c r="AS93" s="79">
        <v>0</v>
      </c>
      <c r="AT93" s="79">
        <v>0</v>
      </c>
      <c r="AU93" s="79"/>
      <c r="AV93" s="79"/>
      <c r="AW93" s="79"/>
      <c r="AX93" s="79"/>
      <c r="AY93" s="79"/>
      <c r="AZ93" s="79"/>
      <c r="BA93" s="79"/>
      <c r="BB93" s="79"/>
      <c r="BC93">
        <v>1</v>
      </c>
      <c r="BD93" s="78" t="str">
        <f>REPLACE(INDEX(GroupVertices[Group],MATCH(Edges[[#This Row],[Vertex 1]],GroupVertices[Vertex],0)),1,1,"")</f>
        <v>7</v>
      </c>
      <c r="BE93" s="78" t="str">
        <f>REPLACE(INDEX(GroupVertices[Group],MATCH(Edges[[#This Row],[Vertex 2]],GroupVertices[Vertex],0)),1,1,"")</f>
        <v>3</v>
      </c>
      <c r="BF93" s="48">
        <v>1</v>
      </c>
      <c r="BG93" s="49">
        <v>3.0303030303030303</v>
      </c>
      <c r="BH93" s="48">
        <v>2</v>
      </c>
      <c r="BI93" s="49">
        <v>6.0606060606060606</v>
      </c>
      <c r="BJ93" s="48">
        <v>0</v>
      </c>
      <c r="BK93" s="49">
        <v>0</v>
      </c>
      <c r="BL93" s="48">
        <v>30</v>
      </c>
      <c r="BM93" s="49">
        <v>90.9090909090909</v>
      </c>
      <c r="BN93" s="48">
        <v>33</v>
      </c>
    </row>
    <row r="94" spans="1:66" ht="15">
      <c r="A94" s="64" t="s">
        <v>243</v>
      </c>
      <c r="B94" s="64" t="s">
        <v>305</v>
      </c>
      <c r="C94" s="65" t="s">
        <v>3053</v>
      </c>
      <c r="D94" s="66">
        <v>3</v>
      </c>
      <c r="E94" s="67" t="s">
        <v>132</v>
      </c>
      <c r="F94" s="68">
        <v>32</v>
      </c>
      <c r="G94" s="65"/>
      <c r="H94" s="69"/>
      <c r="I94" s="70"/>
      <c r="J94" s="70"/>
      <c r="K94" s="34" t="s">
        <v>65</v>
      </c>
      <c r="L94" s="77">
        <v>94</v>
      </c>
      <c r="M94" s="77"/>
      <c r="N94" s="72"/>
      <c r="O94" s="79" t="s">
        <v>329</v>
      </c>
      <c r="P94" s="81">
        <v>43704.645833333336</v>
      </c>
      <c r="Q94" s="79" t="s">
        <v>360</v>
      </c>
      <c r="R94" s="83" t="s">
        <v>430</v>
      </c>
      <c r="S94" s="79" t="s">
        <v>496</v>
      </c>
      <c r="T94" s="79" t="s">
        <v>544</v>
      </c>
      <c r="U94" s="79"/>
      <c r="V94" s="83" t="s">
        <v>637</v>
      </c>
      <c r="W94" s="81">
        <v>43704.645833333336</v>
      </c>
      <c r="X94" s="85">
        <v>43704</v>
      </c>
      <c r="Y94" s="87" t="s">
        <v>707</v>
      </c>
      <c r="Z94" s="83" t="s">
        <v>851</v>
      </c>
      <c r="AA94" s="79"/>
      <c r="AB94" s="79"/>
      <c r="AC94" s="87" t="s">
        <v>995</v>
      </c>
      <c r="AD94" s="79"/>
      <c r="AE94" s="79" t="b">
        <v>0</v>
      </c>
      <c r="AF94" s="79">
        <v>0</v>
      </c>
      <c r="AG94" s="87" t="s">
        <v>1107</v>
      </c>
      <c r="AH94" s="79" t="b">
        <v>0</v>
      </c>
      <c r="AI94" s="79" t="s">
        <v>1112</v>
      </c>
      <c r="AJ94" s="79"/>
      <c r="AK94" s="87" t="s">
        <v>1107</v>
      </c>
      <c r="AL94" s="79" t="b">
        <v>0</v>
      </c>
      <c r="AM94" s="79">
        <v>0</v>
      </c>
      <c r="AN94" s="87" t="s">
        <v>1107</v>
      </c>
      <c r="AO94" s="79" t="s">
        <v>1143</v>
      </c>
      <c r="AP94" s="79" t="b">
        <v>0</v>
      </c>
      <c r="AQ94" s="87" t="s">
        <v>995</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8">
        <v>2</v>
      </c>
      <c r="BG94" s="49">
        <v>6.25</v>
      </c>
      <c r="BH94" s="48">
        <v>1</v>
      </c>
      <c r="BI94" s="49">
        <v>3.125</v>
      </c>
      <c r="BJ94" s="48">
        <v>0</v>
      </c>
      <c r="BK94" s="49">
        <v>0</v>
      </c>
      <c r="BL94" s="48">
        <v>29</v>
      </c>
      <c r="BM94" s="49">
        <v>90.625</v>
      </c>
      <c r="BN94" s="48">
        <v>32</v>
      </c>
    </row>
    <row r="95" spans="1:66" ht="15">
      <c r="A95" s="64" t="s">
        <v>244</v>
      </c>
      <c r="B95" s="64" t="s">
        <v>268</v>
      </c>
      <c r="C95" s="65" t="s">
        <v>3053</v>
      </c>
      <c r="D95" s="66">
        <v>3</v>
      </c>
      <c r="E95" s="67" t="s">
        <v>132</v>
      </c>
      <c r="F95" s="68">
        <v>32</v>
      </c>
      <c r="G95" s="65"/>
      <c r="H95" s="69"/>
      <c r="I95" s="70"/>
      <c r="J95" s="70"/>
      <c r="K95" s="34" t="s">
        <v>65</v>
      </c>
      <c r="L95" s="77">
        <v>95</v>
      </c>
      <c r="M95" s="77"/>
      <c r="N95" s="72"/>
      <c r="O95" s="79" t="s">
        <v>331</v>
      </c>
      <c r="P95" s="81">
        <v>43705.341527777775</v>
      </c>
      <c r="Q95" s="79" t="s">
        <v>361</v>
      </c>
      <c r="R95" s="79"/>
      <c r="S95" s="79"/>
      <c r="T95" s="79" t="s">
        <v>527</v>
      </c>
      <c r="U95" s="79"/>
      <c r="V95" s="83" t="s">
        <v>638</v>
      </c>
      <c r="W95" s="81">
        <v>43705.341527777775</v>
      </c>
      <c r="X95" s="85">
        <v>43705</v>
      </c>
      <c r="Y95" s="87" t="s">
        <v>708</v>
      </c>
      <c r="Z95" s="83" t="s">
        <v>852</v>
      </c>
      <c r="AA95" s="79"/>
      <c r="AB95" s="79"/>
      <c r="AC95" s="87" t="s">
        <v>996</v>
      </c>
      <c r="AD95" s="87" t="s">
        <v>1100</v>
      </c>
      <c r="AE95" s="79" t="b">
        <v>0</v>
      </c>
      <c r="AF95" s="79">
        <v>0</v>
      </c>
      <c r="AG95" s="87" t="s">
        <v>1108</v>
      </c>
      <c r="AH95" s="79" t="b">
        <v>0</v>
      </c>
      <c r="AI95" s="79" t="s">
        <v>1112</v>
      </c>
      <c r="AJ95" s="79"/>
      <c r="AK95" s="87" t="s">
        <v>1107</v>
      </c>
      <c r="AL95" s="79" t="b">
        <v>0</v>
      </c>
      <c r="AM95" s="79">
        <v>0</v>
      </c>
      <c r="AN95" s="87" t="s">
        <v>1107</v>
      </c>
      <c r="AO95" s="79" t="s">
        <v>1144</v>
      </c>
      <c r="AP95" s="79" t="b">
        <v>0</v>
      </c>
      <c r="AQ95" s="87" t="s">
        <v>1100</v>
      </c>
      <c r="AR95" s="79" t="s">
        <v>176</v>
      </c>
      <c r="AS95" s="79">
        <v>0</v>
      </c>
      <c r="AT95" s="79">
        <v>0</v>
      </c>
      <c r="AU95" s="79"/>
      <c r="AV95" s="79"/>
      <c r="AW95" s="79"/>
      <c r="AX95" s="79"/>
      <c r="AY95" s="79"/>
      <c r="AZ95" s="79"/>
      <c r="BA95" s="79"/>
      <c r="BB95" s="79"/>
      <c r="BC95">
        <v>1</v>
      </c>
      <c r="BD95" s="78" t="str">
        <f>REPLACE(INDEX(GroupVertices[Group],MATCH(Edges[[#This Row],[Vertex 1]],GroupVertices[Vertex],0)),1,1,"")</f>
        <v>5</v>
      </c>
      <c r="BE95" s="78" t="str">
        <f>REPLACE(INDEX(GroupVertices[Group],MATCH(Edges[[#This Row],[Vertex 2]],GroupVertices[Vertex],0)),1,1,"")</f>
        <v>5</v>
      </c>
      <c r="BF95" s="48">
        <v>0</v>
      </c>
      <c r="BG95" s="49">
        <v>0</v>
      </c>
      <c r="BH95" s="48">
        <v>0</v>
      </c>
      <c r="BI95" s="49">
        <v>0</v>
      </c>
      <c r="BJ95" s="48">
        <v>0</v>
      </c>
      <c r="BK95" s="49">
        <v>0</v>
      </c>
      <c r="BL95" s="48">
        <v>52</v>
      </c>
      <c r="BM95" s="49">
        <v>100</v>
      </c>
      <c r="BN95" s="48">
        <v>52</v>
      </c>
    </row>
    <row r="96" spans="1:66" ht="15">
      <c r="A96" s="64" t="s">
        <v>245</v>
      </c>
      <c r="B96" s="64" t="s">
        <v>251</v>
      </c>
      <c r="C96" s="65" t="s">
        <v>3053</v>
      </c>
      <c r="D96" s="66">
        <v>3</v>
      </c>
      <c r="E96" s="67" t="s">
        <v>132</v>
      </c>
      <c r="F96" s="68">
        <v>32</v>
      </c>
      <c r="G96" s="65"/>
      <c r="H96" s="69"/>
      <c r="I96" s="70"/>
      <c r="J96" s="70"/>
      <c r="K96" s="34" t="s">
        <v>65</v>
      </c>
      <c r="L96" s="77">
        <v>96</v>
      </c>
      <c r="M96" s="77"/>
      <c r="N96" s="72"/>
      <c r="O96" s="79" t="s">
        <v>330</v>
      </c>
      <c r="P96" s="81">
        <v>43705.51490740741</v>
      </c>
      <c r="Q96" s="79" t="s">
        <v>362</v>
      </c>
      <c r="R96" s="83" t="s">
        <v>431</v>
      </c>
      <c r="S96" s="79" t="s">
        <v>497</v>
      </c>
      <c r="T96" s="79" t="s">
        <v>545</v>
      </c>
      <c r="U96" s="79"/>
      <c r="V96" s="83" t="s">
        <v>639</v>
      </c>
      <c r="W96" s="81">
        <v>43705.51490740741</v>
      </c>
      <c r="X96" s="85">
        <v>43705</v>
      </c>
      <c r="Y96" s="87" t="s">
        <v>709</v>
      </c>
      <c r="Z96" s="83" t="s">
        <v>853</v>
      </c>
      <c r="AA96" s="79"/>
      <c r="AB96" s="79"/>
      <c r="AC96" s="87" t="s">
        <v>997</v>
      </c>
      <c r="AD96" s="79"/>
      <c r="AE96" s="79" t="b">
        <v>0</v>
      </c>
      <c r="AF96" s="79">
        <v>0</v>
      </c>
      <c r="AG96" s="87" t="s">
        <v>1107</v>
      </c>
      <c r="AH96" s="79" t="b">
        <v>0</v>
      </c>
      <c r="AI96" s="79" t="s">
        <v>1112</v>
      </c>
      <c r="AJ96" s="79"/>
      <c r="AK96" s="87" t="s">
        <v>1107</v>
      </c>
      <c r="AL96" s="79" t="b">
        <v>0</v>
      </c>
      <c r="AM96" s="79">
        <v>2</v>
      </c>
      <c r="AN96" s="87" t="s">
        <v>1005</v>
      </c>
      <c r="AO96" s="79" t="s">
        <v>1145</v>
      </c>
      <c r="AP96" s="79" t="b">
        <v>0</v>
      </c>
      <c r="AQ96" s="87" t="s">
        <v>1005</v>
      </c>
      <c r="AR96" s="79" t="s">
        <v>176</v>
      </c>
      <c r="AS96" s="79">
        <v>0</v>
      </c>
      <c r="AT96" s="79">
        <v>0</v>
      </c>
      <c r="AU96" s="79"/>
      <c r="AV96" s="79"/>
      <c r="AW96" s="79"/>
      <c r="AX96" s="79"/>
      <c r="AY96" s="79"/>
      <c r="AZ96" s="79"/>
      <c r="BA96" s="79"/>
      <c r="BB96" s="79"/>
      <c r="BC96">
        <v>1</v>
      </c>
      <c r="BD96" s="78" t="str">
        <f>REPLACE(INDEX(GroupVertices[Group],MATCH(Edges[[#This Row],[Vertex 1]],GroupVertices[Vertex],0)),1,1,"")</f>
        <v>11</v>
      </c>
      <c r="BE96" s="78" t="str">
        <f>REPLACE(INDEX(GroupVertices[Group],MATCH(Edges[[#This Row],[Vertex 2]],GroupVertices[Vertex],0)),1,1,"")</f>
        <v>11</v>
      </c>
      <c r="BF96" s="48">
        <v>2</v>
      </c>
      <c r="BG96" s="49">
        <v>8.333333333333334</v>
      </c>
      <c r="BH96" s="48">
        <v>2</v>
      </c>
      <c r="BI96" s="49">
        <v>8.333333333333334</v>
      </c>
      <c r="BJ96" s="48">
        <v>0</v>
      </c>
      <c r="BK96" s="49">
        <v>0</v>
      </c>
      <c r="BL96" s="48">
        <v>20</v>
      </c>
      <c r="BM96" s="49">
        <v>83.33333333333333</v>
      </c>
      <c r="BN96" s="48">
        <v>24</v>
      </c>
    </row>
    <row r="97" spans="1:66" ht="15">
      <c r="A97" s="64" t="s">
        <v>246</v>
      </c>
      <c r="B97" s="64" t="s">
        <v>287</v>
      </c>
      <c r="C97" s="65" t="s">
        <v>3053</v>
      </c>
      <c r="D97" s="66">
        <v>3</v>
      </c>
      <c r="E97" s="67" t="s">
        <v>132</v>
      </c>
      <c r="F97" s="68">
        <v>32</v>
      </c>
      <c r="G97" s="65"/>
      <c r="H97" s="69"/>
      <c r="I97" s="70"/>
      <c r="J97" s="70"/>
      <c r="K97" s="34" t="s">
        <v>65</v>
      </c>
      <c r="L97" s="77">
        <v>97</v>
      </c>
      <c r="M97" s="77"/>
      <c r="N97" s="72"/>
      <c r="O97" s="79" t="s">
        <v>329</v>
      </c>
      <c r="P97" s="81">
        <v>43699.569027777776</v>
      </c>
      <c r="Q97" s="79" t="s">
        <v>339</v>
      </c>
      <c r="R97" s="83" t="s">
        <v>418</v>
      </c>
      <c r="S97" s="79" t="s">
        <v>486</v>
      </c>
      <c r="T97" s="79" t="s">
        <v>546</v>
      </c>
      <c r="U97" s="79"/>
      <c r="V97" s="83" t="s">
        <v>640</v>
      </c>
      <c r="W97" s="81">
        <v>43699.569027777776</v>
      </c>
      <c r="X97" s="85">
        <v>43699</v>
      </c>
      <c r="Y97" s="87" t="s">
        <v>710</v>
      </c>
      <c r="Z97" s="83" t="s">
        <v>854</v>
      </c>
      <c r="AA97" s="79"/>
      <c r="AB97" s="79"/>
      <c r="AC97" s="87" t="s">
        <v>998</v>
      </c>
      <c r="AD97" s="79"/>
      <c r="AE97" s="79" t="b">
        <v>0</v>
      </c>
      <c r="AF97" s="79">
        <v>0</v>
      </c>
      <c r="AG97" s="87" t="s">
        <v>1107</v>
      </c>
      <c r="AH97" s="79" t="b">
        <v>0</v>
      </c>
      <c r="AI97" s="79" t="s">
        <v>1112</v>
      </c>
      <c r="AJ97" s="79"/>
      <c r="AK97" s="87" t="s">
        <v>1107</v>
      </c>
      <c r="AL97" s="79" t="b">
        <v>0</v>
      </c>
      <c r="AM97" s="79">
        <v>2</v>
      </c>
      <c r="AN97" s="87" t="s">
        <v>1107</v>
      </c>
      <c r="AO97" s="79" t="s">
        <v>1134</v>
      </c>
      <c r="AP97" s="79" t="b">
        <v>0</v>
      </c>
      <c r="AQ97" s="87" t="s">
        <v>998</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8">
        <v>3</v>
      </c>
      <c r="BG97" s="49">
        <v>11.11111111111111</v>
      </c>
      <c r="BH97" s="48">
        <v>1</v>
      </c>
      <c r="BI97" s="49">
        <v>3.7037037037037037</v>
      </c>
      <c r="BJ97" s="48">
        <v>0</v>
      </c>
      <c r="BK97" s="49">
        <v>0</v>
      </c>
      <c r="BL97" s="48">
        <v>23</v>
      </c>
      <c r="BM97" s="49">
        <v>85.18518518518519</v>
      </c>
      <c r="BN97" s="48">
        <v>27</v>
      </c>
    </row>
    <row r="98" spans="1:66" ht="15">
      <c r="A98" s="64" t="s">
        <v>247</v>
      </c>
      <c r="B98" s="64" t="s">
        <v>246</v>
      </c>
      <c r="C98" s="65" t="s">
        <v>3053</v>
      </c>
      <c r="D98" s="66">
        <v>3</v>
      </c>
      <c r="E98" s="67" t="s">
        <v>132</v>
      </c>
      <c r="F98" s="68">
        <v>32</v>
      </c>
      <c r="G98" s="65"/>
      <c r="H98" s="69"/>
      <c r="I98" s="70"/>
      <c r="J98" s="70"/>
      <c r="K98" s="34" t="s">
        <v>66</v>
      </c>
      <c r="L98" s="77">
        <v>98</v>
      </c>
      <c r="M98" s="77"/>
      <c r="N98" s="72"/>
      <c r="O98" s="79" t="s">
        <v>330</v>
      </c>
      <c r="P98" s="81">
        <v>43703.64613425926</v>
      </c>
      <c r="Q98" s="79" t="s">
        <v>363</v>
      </c>
      <c r="R98" s="83" t="s">
        <v>432</v>
      </c>
      <c r="S98" s="79" t="s">
        <v>496</v>
      </c>
      <c r="T98" s="79" t="s">
        <v>547</v>
      </c>
      <c r="U98" s="79"/>
      <c r="V98" s="83" t="s">
        <v>641</v>
      </c>
      <c r="W98" s="81">
        <v>43703.64613425926</v>
      </c>
      <c r="X98" s="85">
        <v>43703</v>
      </c>
      <c r="Y98" s="87" t="s">
        <v>711</v>
      </c>
      <c r="Z98" s="83" t="s">
        <v>855</v>
      </c>
      <c r="AA98" s="79"/>
      <c r="AB98" s="79"/>
      <c r="AC98" s="87" t="s">
        <v>999</v>
      </c>
      <c r="AD98" s="79"/>
      <c r="AE98" s="79" t="b">
        <v>0</v>
      </c>
      <c r="AF98" s="79">
        <v>0</v>
      </c>
      <c r="AG98" s="87" t="s">
        <v>1107</v>
      </c>
      <c r="AH98" s="79" t="b">
        <v>0</v>
      </c>
      <c r="AI98" s="79" t="s">
        <v>1112</v>
      </c>
      <c r="AJ98" s="79"/>
      <c r="AK98" s="87" t="s">
        <v>1107</v>
      </c>
      <c r="AL98" s="79" t="b">
        <v>0</v>
      </c>
      <c r="AM98" s="79">
        <v>1</v>
      </c>
      <c r="AN98" s="87" t="s">
        <v>1000</v>
      </c>
      <c r="AO98" s="79" t="s">
        <v>1131</v>
      </c>
      <c r="AP98" s="79" t="b">
        <v>0</v>
      </c>
      <c r="AQ98" s="87" t="s">
        <v>1000</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8">
        <v>0</v>
      </c>
      <c r="BG98" s="49">
        <v>0</v>
      </c>
      <c r="BH98" s="48">
        <v>1</v>
      </c>
      <c r="BI98" s="49">
        <v>4.545454545454546</v>
      </c>
      <c r="BJ98" s="48">
        <v>0</v>
      </c>
      <c r="BK98" s="49">
        <v>0</v>
      </c>
      <c r="BL98" s="48">
        <v>21</v>
      </c>
      <c r="BM98" s="49">
        <v>95.45454545454545</v>
      </c>
      <c r="BN98" s="48">
        <v>22</v>
      </c>
    </row>
    <row r="99" spans="1:66" ht="15">
      <c r="A99" s="64" t="s">
        <v>246</v>
      </c>
      <c r="B99" s="64" t="s">
        <v>247</v>
      </c>
      <c r="C99" s="65" t="s">
        <v>3053</v>
      </c>
      <c r="D99" s="66">
        <v>3</v>
      </c>
      <c r="E99" s="67" t="s">
        <v>132</v>
      </c>
      <c r="F99" s="68">
        <v>32</v>
      </c>
      <c r="G99" s="65"/>
      <c r="H99" s="69"/>
      <c r="I99" s="70"/>
      <c r="J99" s="70"/>
      <c r="K99" s="34" t="s">
        <v>66</v>
      </c>
      <c r="L99" s="77">
        <v>99</v>
      </c>
      <c r="M99" s="77"/>
      <c r="N99" s="72"/>
      <c r="O99" s="79" t="s">
        <v>329</v>
      </c>
      <c r="P99" s="81">
        <v>43703.63738425926</v>
      </c>
      <c r="Q99" s="79" t="s">
        <v>363</v>
      </c>
      <c r="R99" s="83" t="s">
        <v>432</v>
      </c>
      <c r="S99" s="79" t="s">
        <v>496</v>
      </c>
      <c r="T99" s="79" t="s">
        <v>548</v>
      </c>
      <c r="U99" s="79"/>
      <c r="V99" s="83" t="s">
        <v>640</v>
      </c>
      <c r="W99" s="81">
        <v>43703.63738425926</v>
      </c>
      <c r="X99" s="85">
        <v>43703</v>
      </c>
      <c r="Y99" s="87" t="s">
        <v>712</v>
      </c>
      <c r="Z99" s="83" t="s">
        <v>856</v>
      </c>
      <c r="AA99" s="79"/>
      <c r="AB99" s="79"/>
      <c r="AC99" s="87" t="s">
        <v>1000</v>
      </c>
      <c r="AD99" s="79"/>
      <c r="AE99" s="79" t="b">
        <v>0</v>
      </c>
      <c r="AF99" s="79">
        <v>7</v>
      </c>
      <c r="AG99" s="87" t="s">
        <v>1107</v>
      </c>
      <c r="AH99" s="79" t="b">
        <v>0</v>
      </c>
      <c r="AI99" s="79" t="s">
        <v>1112</v>
      </c>
      <c r="AJ99" s="79"/>
      <c r="AK99" s="87" t="s">
        <v>1107</v>
      </c>
      <c r="AL99" s="79" t="b">
        <v>0</v>
      </c>
      <c r="AM99" s="79">
        <v>1</v>
      </c>
      <c r="AN99" s="87" t="s">
        <v>1107</v>
      </c>
      <c r="AO99" s="79" t="s">
        <v>1134</v>
      </c>
      <c r="AP99" s="79" t="b">
        <v>0</v>
      </c>
      <c r="AQ99" s="87" t="s">
        <v>1000</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8">
        <v>0</v>
      </c>
      <c r="BG99" s="49">
        <v>0</v>
      </c>
      <c r="BH99" s="48">
        <v>1</v>
      </c>
      <c r="BI99" s="49">
        <v>4.545454545454546</v>
      </c>
      <c r="BJ99" s="48">
        <v>0</v>
      </c>
      <c r="BK99" s="49">
        <v>0</v>
      </c>
      <c r="BL99" s="48">
        <v>21</v>
      </c>
      <c r="BM99" s="49">
        <v>95.45454545454545</v>
      </c>
      <c r="BN99" s="48">
        <v>22</v>
      </c>
    </row>
    <row r="100" spans="1:66" ht="15">
      <c r="A100" s="64" t="s">
        <v>248</v>
      </c>
      <c r="B100" s="64" t="s">
        <v>248</v>
      </c>
      <c r="C100" s="65" t="s">
        <v>3053</v>
      </c>
      <c r="D100" s="66">
        <v>3</v>
      </c>
      <c r="E100" s="67" t="s">
        <v>132</v>
      </c>
      <c r="F100" s="68">
        <v>32</v>
      </c>
      <c r="G100" s="65"/>
      <c r="H100" s="69"/>
      <c r="I100" s="70"/>
      <c r="J100" s="70"/>
      <c r="K100" s="34" t="s">
        <v>65</v>
      </c>
      <c r="L100" s="77">
        <v>100</v>
      </c>
      <c r="M100" s="77"/>
      <c r="N100" s="72"/>
      <c r="O100" s="79" t="s">
        <v>176</v>
      </c>
      <c r="P100" s="81">
        <v>43705.568703703706</v>
      </c>
      <c r="Q100" s="79" t="s">
        <v>364</v>
      </c>
      <c r="R100" s="83" t="s">
        <v>433</v>
      </c>
      <c r="S100" s="79" t="s">
        <v>498</v>
      </c>
      <c r="T100" s="79" t="s">
        <v>549</v>
      </c>
      <c r="U100" s="83" t="s">
        <v>606</v>
      </c>
      <c r="V100" s="83" t="s">
        <v>606</v>
      </c>
      <c r="W100" s="81">
        <v>43705.568703703706</v>
      </c>
      <c r="X100" s="85">
        <v>43705</v>
      </c>
      <c r="Y100" s="87" t="s">
        <v>713</v>
      </c>
      <c r="Z100" s="83" t="s">
        <v>857</v>
      </c>
      <c r="AA100" s="79"/>
      <c r="AB100" s="79"/>
      <c r="AC100" s="87" t="s">
        <v>1001</v>
      </c>
      <c r="AD100" s="79"/>
      <c r="AE100" s="79" t="b">
        <v>0</v>
      </c>
      <c r="AF100" s="79">
        <v>0</v>
      </c>
      <c r="AG100" s="87" t="s">
        <v>1107</v>
      </c>
      <c r="AH100" s="79" t="b">
        <v>0</v>
      </c>
      <c r="AI100" s="79" t="s">
        <v>1112</v>
      </c>
      <c r="AJ100" s="79"/>
      <c r="AK100" s="87" t="s">
        <v>1107</v>
      </c>
      <c r="AL100" s="79" t="b">
        <v>0</v>
      </c>
      <c r="AM100" s="79">
        <v>0</v>
      </c>
      <c r="AN100" s="87" t="s">
        <v>1107</v>
      </c>
      <c r="AO100" s="79" t="s">
        <v>1134</v>
      </c>
      <c r="AP100" s="79" t="b">
        <v>0</v>
      </c>
      <c r="AQ100" s="87" t="s">
        <v>1001</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9</v>
      </c>
      <c r="BE100" s="78" t="str">
        <f>REPLACE(INDEX(GroupVertices[Group],MATCH(Edges[[#This Row],[Vertex 2]],GroupVertices[Vertex],0)),1,1,"")</f>
        <v>9</v>
      </c>
      <c r="BF100" s="48">
        <v>1</v>
      </c>
      <c r="BG100" s="49">
        <v>8.333333333333334</v>
      </c>
      <c r="BH100" s="48">
        <v>1</v>
      </c>
      <c r="BI100" s="49">
        <v>8.333333333333334</v>
      </c>
      <c r="BJ100" s="48">
        <v>0</v>
      </c>
      <c r="BK100" s="49">
        <v>0</v>
      </c>
      <c r="BL100" s="48">
        <v>10</v>
      </c>
      <c r="BM100" s="49">
        <v>83.33333333333333</v>
      </c>
      <c r="BN100" s="48">
        <v>12</v>
      </c>
    </row>
    <row r="101" spans="1:66" ht="15">
      <c r="A101" s="64" t="s">
        <v>246</v>
      </c>
      <c r="B101" s="64" t="s">
        <v>286</v>
      </c>
      <c r="C101" s="65" t="s">
        <v>3053</v>
      </c>
      <c r="D101" s="66">
        <v>3</v>
      </c>
      <c r="E101" s="67" t="s">
        <v>132</v>
      </c>
      <c r="F101" s="68">
        <v>32</v>
      </c>
      <c r="G101" s="65"/>
      <c r="H101" s="69"/>
      <c r="I101" s="70"/>
      <c r="J101" s="70"/>
      <c r="K101" s="34" t="s">
        <v>65</v>
      </c>
      <c r="L101" s="77">
        <v>101</v>
      </c>
      <c r="M101" s="77"/>
      <c r="N101" s="72"/>
      <c r="O101" s="79" t="s">
        <v>329</v>
      </c>
      <c r="P101" s="81">
        <v>43705.54583333333</v>
      </c>
      <c r="Q101" s="79" t="s">
        <v>365</v>
      </c>
      <c r="R101" s="83" t="s">
        <v>434</v>
      </c>
      <c r="S101" s="79" t="s">
        <v>483</v>
      </c>
      <c r="T101" s="79" t="s">
        <v>550</v>
      </c>
      <c r="U101" s="79"/>
      <c r="V101" s="83" t="s">
        <v>640</v>
      </c>
      <c r="W101" s="81">
        <v>43705.54583333333</v>
      </c>
      <c r="X101" s="85">
        <v>43705</v>
      </c>
      <c r="Y101" s="87" t="s">
        <v>714</v>
      </c>
      <c r="Z101" s="83" t="s">
        <v>858</v>
      </c>
      <c r="AA101" s="79"/>
      <c r="AB101" s="79"/>
      <c r="AC101" s="87" t="s">
        <v>1002</v>
      </c>
      <c r="AD101" s="79"/>
      <c r="AE101" s="79" t="b">
        <v>0</v>
      </c>
      <c r="AF101" s="79">
        <v>3</v>
      </c>
      <c r="AG101" s="87" t="s">
        <v>1107</v>
      </c>
      <c r="AH101" s="79" t="b">
        <v>0</v>
      </c>
      <c r="AI101" s="79" t="s">
        <v>1112</v>
      </c>
      <c r="AJ101" s="79"/>
      <c r="AK101" s="87" t="s">
        <v>1107</v>
      </c>
      <c r="AL101" s="79" t="b">
        <v>0</v>
      </c>
      <c r="AM101" s="79">
        <v>1</v>
      </c>
      <c r="AN101" s="87" t="s">
        <v>1107</v>
      </c>
      <c r="AO101" s="79" t="s">
        <v>1134</v>
      </c>
      <c r="AP101" s="79" t="b">
        <v>0</v>
      </c>
      <c r="AQ101" s="87" t="s">
        <v>1002</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8"/>
      <c r="BG101" s="49"/>
      <c r="BH101" s="48"/>
      <c r="BI101" s="49"/>
      <c r="BJ101" s="48"/>
      <c r="BK101" s="49"/>
      <c r="BL101" s="48"/>
      <c r="BM101" s="49"/>
      <c r="BN101" s="48"/>
    </row>
    <row r="102" spans="1:66" ht="15">
      <c r="A102" s="64" t="s">
        <v>249</v>
      </c>
      <c r="B102" s="64" t="s">
        <v>286</v>
      </c>
      <c r="C102" s="65" t="s">
        <v>3053</v>
      </c>
      <c r="D102" s="66">
        <v>3</v>
      </c>
      <c r="E102" s="67" t="s">
        <v>132</v>
      </c>
      <c r="F102" s="68">
        <v>32</v>
      </c>
      <c r="G102" s="65"/>
      <c r="H102" s="69"/>
      <c r="I102" s="70"/>
      <c r="J102" s="70"/>
      <c r="K102" s="34" t="s">
        <v>65</v>
      </c>
      <c r="L102" s="77">
        <v>102</v>
      </c>
      <c r="M102" s="77"/>
      <c r="N102" s="72"/>
      <c r="O102" s="79" t="s">
        <v>329</v>
      </c>
      <c r="P102" s="81">
        <v>43705.58420138889</v>
      </c>
      <c r="Q102" s="79" t="s">
        <v>365</v>
      </c>
      <c r="R102" s="83" t="s">
        <v>434</v>
      </c>
      <c r="S102" s="79" t="s">
        <v>483</v>
      </c>
      <c r="T102" s="79" t="s">
        <v>282</v>
      </c>
      <c r="U102" s="79"/>
      <c r="V102" s="83" t="s">
        <v>642</v>
      </c>
      <c r="W102" s="81">
        <v>43705.58420138889</v>
      </c>
      <c r="X102" s="85">
        <v>43705</v>
      </c>
      <c r="Y102" s="87" t="s">
        <v>715</v>
      </c>
      <c r="Z102" s="83" t="s">
        <v>859</v>
      </c>
      <c r="AA102" s="79"/>
      <c r="AB102" s="79"/>
      <c r="AC102" s="87" t="s">
        <v>1003</v>
      </c>
      <c r="AD102" s="79"/>
      <c r="AE102" s="79" t="b">
        <v>0</v>
      </c>
      <c r="AF102" s="79">
        <v>0</v>
      </c>
      <c r="AG102" s="87" t="s">
        <v>1107</v>
      </c>
      <c r="AH102" s="79" t="b">
        <v>0</v>
      </c>
      <c r="AI102" s="79" t="s">
        <v>1112</v>
      </c>
      <c r="AJ102" s="79"/>
      <c r="AK102" s="87" t="s">
        <v>1107</v>
      </c>
      <c r="AL102" s="79" t="b">
        <v>0</v>
      </c>
      <c r="AM102" s="79">
        <v>1</v>
      </c>
      <c r="AN102" s="87" t="s">
        <v>1002</v>
      </c>
      <c r="AO102" s="79" t="s">
        <v>1134</v>
      </c>
      <c r="AP102" s="79" t="b">
        <v>0</v>
      </c>
      <c r="AQ102" s="87" t="s">
        <v>1002</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8"/>
      <c r="BG102" s="49"/>
      <c r="BH102" s="48"/>
      <c r="BI102" s="49"/>
      <c r="BJ102" s="48"/>
      <c r="BK102" s="49"/>
      <c r="BL102" s="48"/>
      <c r="BM102" s="49"/>
      <c r="BN102" s="48"/>
    </row>
    <row r="103" spans="1:66" ht="15">
      <c r="A103" s="64" t="s">
        <v>246</v>
      </c>
      <c r="B103" s="64" t="s">
        <v>306</v>
      </c>
      <c r="C103" s="65" t="s">
        <v>3053</v>
      </c>
      <c r="D103" s="66">
        <v>3</v>
      </c>
      <c r="E103" s="67" t="s">
        <v>132</v>
      </c>
      <c r="F103" s="68">
        <v>32</v>
      </c>
      <c r="G103" s="65"/>
      <c r="H103" s="69"/>
      <c r="I103" s="70"/>
      <c r="J103" s="70"/>
      <c r="K103" s="34" t="s">
        <v>65</v>
      </c>
      <c r="L103" s="77">
        <v>103</v>
      </c>
      <c r="M103" s="77"/>
      <c r="N103" s="72"/>
      <c r="O103" s="79" t="s">
        <v>329</v>
      </c>
      <c r="P103" s="81">
        <v>43705.54583333333</v>
      </c>
      <c r="Q103" s="79" t="s">
        <v>365</v>
      </c>
      <c r="R103" s="83" t="s">
        <v>434</v>
      </c>
      <c r="S103" s="79" t="s">
        <v>483</v>
      </c>
      <c r="T103" s="79" t="s">
        <v>550</v>
      </c>
      <c r="U103" s="79"/>
      <c r="V103" s="83" t="s">
        <v>640</v>
      </c>
      <c r="W103" s="81">
        <v>43705.54583333333</v>
      </c>
      <c r="X103" s="85">
        <v>43705</v>
      </c>
      <c r="Y103" s="87" t="s">
        <v>714</v>
      </c>
      <c r="Z103" s="83" t="s">
        <v>858</v>
      </c>
      <c r="AA103" s="79"/>
      <c r="AB103" s="79"/>
      <c r="AC103" s="87" t="s">
        <v>1002</v>
      </c>
      <c r="AD103" s="79"/>
      <c r="AE103" s="79" t="b">
        <v>0</v>
      </c>
      <c r="AF103" s="79">
        <v>3</v>
      </c>
      <c r="AG103" s="87" t="s">
        <v>1107</v>
      </c>
      <c r="AH103" s="79" t="b">
        <v>0</v>
      </c>
      <c r="AI103" s="79" t="s">
        <v>1112</v>
      </c>
      <c r="AJ103" s="79"/>
      <c r="AK103" s="87" t="s">
        <v>1107</v>
      </c>
      <c r="AL103" s="79" t="b">
        <v>0</v>
      </c>
      <c r="AM103" s="79">
        <v>1</v>
      </c>
      <c r="AN103" s="87" t="s">
        <v>1107</v>
      </c>
      <c r="AO103" s="79" t="s">
        <v>1134</v>
      </c>
      <c r="AP103" s="79" t="b">
        <v>0</v>
      </c>
      <c r="AQ103" s="87" t="s">
        <v>1002</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8"/>
      <c r="BG103" s="49"/>
      <c r="BH103" s="48"/>
      <c r="BI103" s="49"/>
      <c r="BJ103" s="48"/>
      <c r="BK103" s="49"/>
      <c r="BL103" s="48"/>
      <c r="BM103" s="49"/>
      <c r="BN103" s="48"/>
    </row>
    <row r="104" spans="1:66" ht="15">
      <c r="A104" s="64" t="s">
        <v>249</v>
      </c>
      <c r="B104" s="64" t="s">
        <v>306</v>
      </c>
      <c r="C104" s="65" t="s">
        <v>3053</v>
      </c>
      <c r="D104" s="66">
        <v>3</v>
      </c>
      <c r="E104" s="67" t="s">
        <v>132</v>
      </c>
      <c r="F104" s="68">
        <v>32</v>
      </c>
      <c r="G104" s="65"/>
      <c r="H104" s="69"/>
      <c r="I104" s="70"/>
      <c r="J104" s="70"/>
      <c r="K104" s="34" t="s">
        <v>65</v>
      </c>
      <c r="L104" s="77">
        <v>104</v>
      </c>
      <c r="M104" s="77"/>
      <c r="N104" s="72"/>
      <c r="O104" s="79" t="s">
        <v>329</v>
      </c>
      <c r="P104" s="81">
        <v>43705.58420138889</v>
      </c>
      <c r="Q104" s="79" t="s">
        <v>365</v>
      </c>
      <c r="R104" s="83" t="s">
        <v>434</v>
      </c>
      <c r="S104" s="79" t="s">
        <v>483</v>
      </c>
      <c r="T104" s="79" t="s">
        <v>282</v>
      </c>
      <c r="U104" s="79"/>
      <c r="V104" s="83" t="s">
        <v>642</v>
      </c>
      <c r="W104" s="81">
        <v>43705.58420138889</v>
      </c>
      <c r="X104" s="85">
        <v>43705</v>
      </c>
      <c r="Y104" s="87" t="s">
        <v>715</v>
      </c>
      <c r="Z104" s="83" t="s">
        <v>859</v>
      </c>
      <c r="AA104" s="79"/>
      <c r="AB104" s="79"/>
      <c r="AC104" s="87" t="s">
        <v>1003</v>
      </c>
      <c r="AD104" s="79"/>
      <c r="AE104" s="79" t="b">
        <v>0</v>
      </c>
      <c r="AF104" s="79">
        <v>0</v>
      </c>
      <c r="AG104" s="87" t="s">
        <v>1107</v>
      </c>
      <c r="AH104" s="79" t="b">
        <v>0</v>
      </c>
      <c r="AI104" s="79" t="s">
        <v>1112</v>
      </c>
      <c r="AJ104" s="79"/>
      <c r="AK104" s="87" t="s">
        <v>1107</v>
      </c>
      <c r="AL104" s="79" t="b">
        <v>0</v>
      </c>
      <c r="AM104" s="79">
        <v>1</v>
      </c>
      <c r="AN104" s="87" t="s">
        <v>1002</v>
      </c>
      <c r="AO104" s="79" t="s">
        <v>1134</v>
      </c>
      <c r="AP104" s="79" t="b">
        <v>0</v>
      </c>
      <c r="AQ104" s="87" t="s">
        <v>1002</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8"/>
      <c r="BG104" s="49"/>
      <c r="BH104" s="48"/>
      <c r="BI104" s="49"/>
      <c r="BJ104" s="48"/>
      <c r="BK104" s="49"/>
      <c r="BL104" s="48"/>
      <c r="BM104" s="49"/>
      <c r="BN104" s="48"/>
    </row>
    <row r="105" spans="1:66" ht="15">
      <c r="A105" s="64" t="s">
        <v>246</v>
      </c>
      <c r="B105" s="64" t="s">
        <v>307</v>
      </c>
      <c r="C105" s="65" t="s">
        <v>3053</v>
      </c>
      <c r="D105" s="66">
        <v>3</v>
      </c>
      <c r="E105" s="67" t="s">
        <v>132</v>
      </c>
      <c r="F105" s="68">
        <v>32</v>
      </c>
      <c r="G105" s="65"/>
      <c r="H105" s="69"/>
      <c r="I105" s="70"/>
      <c r="J105" s="70"/>
      <c r="K105" s="34" t="s">
        <v>65</v>
      </c>
      <c r="L105" s="77">
        <v>105</v>
      </c>
      <c r="M105" s="77"/>
      <c r="N105" s="72"/>
      <c r="O105" s="79" t="s">
        <v>329</v>
      </c>
      <c r="P105" s="81">
        <v>43705.54583333333</v>
      </c>
      <c r="Q105" s="79" t="s">
        <v>365</v>
      </c>
      <c r="R105" s="83" t="s">
        <v>434</v>
      </c>
      <c r="S105" s="79" t="s">
        <v>483</v>
      </c>
      <c r="T105" s="79" t="s">
        <v>550</v>
      </c>
      <c r="U105" s="79"/>
      <c r="V105" s="83" t="s">
        <v>640</v>
      </c>
      <c r="W105" s="81">
        <v>43705.54583333333</v>
      </c>
      <c r="X105" s="85">
        <v>43705</v>
      </c>
      <c r="Y105" s="87" t="s">
        <v>714</v>
      </c>
      <c r="Z105" s="83" t="s">
        <v>858</v>
      </c>
      <c r="AA105" s="79"/>
      <c r="AB105" s="79"/>
      <c r="AC105" s="87" t="s">
        <v>1002</v>
      </c>
      <c r="AD105" s="79"/>
      <c r="AE105" s="79" t="b">
        <v>0</v>
      </c>
      <c r="AF105" s="79">
        <v>3</v>
      </c>
      <c r="AG105" s="87" t="s">
        <v>1107</v>
      </c>
      <c r="AH105" s="79" t="b">
        <v>0</v>
      </c>
      <c r="AI105" s="79" t="s">
        <v>1112</v>
      </c>
      <c r="AJ105" s="79"/>
      <c r="AK105" s="87" t="s">
        <v>1107</v>
      </c>
      <c r="AL105" s="79" t="b">
        <v>0</v>
      </c>
      <c r="AM105" s="79">
        <v>1</v>
      </c>
      <c r="AN105" s="87" t="s">
        <v>1107</v>
      </c>
      <c r="AO105" s="79" t="s">
        <v>1134</v>
      </c>
      <c r="AP105" s="79" t="b">
        <v>0</v>
      </c>
      <c r="AQ105" s="87" t="s">
        <v>1002</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8"/>
      <c r="BG105" s="49"/>
      <c r="BH105" s="48"/>
      <c r="BI105" s="49"/>
      <c r="BJ105" s="48"/>
      <c r="BK105" s="49"/>
      <c r="BL105" s="48"/>
      <c r="BM105" s="49"/>
      <c r="BN105" s="48"/>
    </row>
    <row r="106" spans="1:66" ht="15">
      <c r="A106" s="64" t="s">
        <v>249</v>
      </c>
      <c r="B106" s="64" t="s">
        <v>307</v>
      </c>
      <c r="C106" s="65" t="s">
        <v>3053</v>
      </c>
      <c r="D106" s="66">
        <v>3</v>
      </c>
      <c r="E106" s="67" t="s">
        <v>132</v>
      </c>
      <c r="F106" s="68">
        <v>32</v>
      </c>
      <c r="G106" s="65"/>
      <c r="H106" s="69"/>
      <c r="I106" s="70"/>
      <c r="J106" s="70"/>
      <c r="K106" s="34" t="s">
        <v>65</v>
      </c>
      <c r="L106" s="77">
        <v>106</v>
      </c>
      <c r="M106" s="77"/>
      <c r="N106" s="72"/>
      <c r="O106" s="79" t="s">
        <v>329</v>
      </c>
      <c r="P106" s="81">
        <v>43705.58420138889</v>
      </c>
      <c r="Q106" s="79" t="s">
        <v>365</v>
      </c>
      <c r="R106" s="83" t="s">
        <v>434</v>
      </c>
      <c r="S106" s="79" t="s">
        <v>483</v>
      </c>
      <c r="T106" s="79" t="s">
        <v>282</v>
      </c>
      <c r="U106" s="79"/>
      <c r="V106" s="83" t="s">
        <v>642</v>
      </c>
      <c r="W106" s="81">
        <v>43705.58420138889</v>
      </c>
      <c r="X106" s="85">
        <v>43705</v>
      </c>
      <c r="Y106" s="87" t="s">
        <v>715</v>
      </c>
      <c r="Z106" s="83" t="s">
        <v>859</v>
      </c>
      <c r="AA106" s="79"/>
      <c r="AB106" s="79"/>
      <c r="AC106" s="87" t="s">
        <v>1003</v>
      </c>
      <c r="AD106" s="79"/>
      <c r="AE106" s="79" t="b">
        <v>0</v>
      </c>
      <c r="AF106" s="79">
        <v>0</v>
      </c>
      <c r="AG106" s="87" t="s">
        <v>1107</v>
      </c>
      <c r="AH106" s="79" t="b">
        <v>0</v>
      </c>
      <c r="AI106" s="79" t="s">
        <v>1112</v>
      </c>
      <c r="AJ106" s="79"/>
      <c r="AK106" s="87" t="s">
        <v>1107</v>
      </c>
      <c r="AL106" s="79" t="b">
        <v>0</v>
      </c>
      <c r="AM106" s="79">
        <v>1</v>
      </c>
      <c r="AN106" s="87" t="s">
        <v>1002</v>
      </c>
      <c r="AO106" s="79" t="s">
        <v>1134</v>
      </c>
      <c r="AP106" s="79" t="b">
        <v>0</v>
      </c>
      <c r="AQ106" s="87" t="s">
        <v>1002</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8"/>
      <c r="BG106" s="49"/>
      <c r="BH106" s="48"/>
      <c r="BI106" s="49"/>
      <c r="BJ106" s="48"/>
      <c r="BK106" s="49"/>
      <c r="BL106" s="48"/>
      <c r="BM106" s="49"/>
      <c r="BN106" s="48"/>
    </row>
    <row r="107" spans="1:66" ht="15">
      <c r="A107" s="64" t="s">
        <v>246</v>
      </c>
      <c r="B107" s="64" t="s">
        <v>308</v>
      </c>
      <c r="C107" s="65" t="s">
        <v>3053</v>
      </c>
      <c r="D107" s="66">
        <v>3</v>
      </c>
      <c r="E107" s="67" t="s">
        <v>132</v>
      </c>
      <c r="F107" s="68">
        <v>32</v>
      </c>
      <c r="G107" s="65"/>
      <c r="H107" s="69"/>
      <c r="I107" s="70"/>
      <c r="J107" s="70"/>
      <c r="K107" s="34" t="s">
        <v>65</v>
      </c>
      <c r="L107" s="77">
        <v>107</v>
      </c>
      <c r="M107" s="77"/>
      <c r="N107" s="72"/>
      <c r="O107" s="79" t="s">
        <v>329</v>
      </c>
      <c r="P107" s="81">
        <v>43705.54583333333</v>
      </c>
      <c r="Q107" s="79" t="s">
        <v>365</v>
      </c>
      <c r="R107" s="83" t="s">
        <v>434</v>
      </c>
      <c r="S107" s="79" t="s">
        <v>483</v>
      </c>
      <c r="T107" s="79" t="s">
        <v>550</v>
      </c>
      <c r="U107" s="79"/>
      <c r="V107" s="83" t="s">
        <v>640</v>
      </c>
      <c r="W107" s="81">
        <v>43705.54583333333</v>
      </c>
      <c r="X107" s="85">
        <v>43705</v>
      </c>
      <c r="Y107" s="87" t="s">
        <v>714</v>
      </c>
      <c r="Z107" s="83" t="s">
        <v>858</v>
      </c>
      <c r="AA107" s="79"/>
      <c r="AB107" s="79"/>
      <c r="AC107" s="87" t="s">
        <v>1002</v>
      </c>
      <c r="AD107" s="79"/>
      <c r="AE107" s="79" t="b">
        <v>0</v>
      </c>
      <c r="AF107" s="79">
        <v>3</v>
      </c>
      <c r="AG107" s="87" t="s">
        <v>1107</v>
      </c>
      <c r="AH107" s="79" t="b">
        <v>0</v>
      </c>
      <c r="AI107" s="79" t="s">
        <v>1112</v>
      </c>
      <c r="AJ107" s="79"/>
      <c r="AK107" s="87" t="s">
        <v>1107</v>
      </c>
      <c r="AL107" s="79" t="b">
        <v>0</v>
      </c>
      <c r="AM107" s="79">
        <v>1</v>
      </c>
      <c r="AN107" s="87" t="s">
        <v>1107</v>
      </c>
      <c r="AO107" s="79" t="s">
        <v>1134</v>
      </c>
      <c r="AP107" s="79" t="b">
        <v>0</v>
      </c>
      <c r="AQ107" s="87" t="s">
        <v>1002</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8">
        <v>4</v>
      </c>
      <c r="BG107" s="49">
        <v>12.121212121212121</v>
      </c>
      <c r="BH107" s="48">
        <v>3</v>
      </c>
      <c r="BI107" s="49">
        <v>9.090909090909092</v>
      </c>
      <c r="BJ107" s="48">
        <v>0</v>
      </c>
      <c r="BK107" s="49">
        <v>0</v>
      </c>
      <c r="BL107" s="48">
        <v>26</v>
      </c>
      <c r="BM107" s="49">
        <v>78.78787878787878</v>
      </c>
      <c r="BN107" s="48">
        <v>33</v>
      </c>
    </row>
    <row r="108" spans="1:66" ht="15">
      <c r="A108" s="64" t="s">
        <v>249</v>
      </c>
      <c r="B108" s="64" t="s">
        <v>308</v>
      </c>
      <c r="C108" s="65" t="s">
        <v>3053</v>
      </c>
      <c r="D108" s="66">
        <v>3</v>
      </c>
      <c r="E108" s="67" t="s">
        <v>132</v>
      </c>
      <c r="F108" s="68">
        <v>32</v>
      </c>
      <c r="G108" s="65"/>
      <c r="H108" s="69"/>
      <c r="I108" s="70"/>
      <c r="J108" s="70"/>
      <c r="K108" s="34" t="s">
        <v>65</v>
      </c>
      <c r="L108" s="77">
        <v>108</v>
      </c>
      <c r="M108" s="77"/>
      <c r="N108" s="72"/>
      <c r="O108" s="79" t="s">
        <v>329</v>
      </c>
      <c r="P108" s="81">
        <v>43705.58420138889</v>
      </c>
      <c r="Q108" s="79" t="s">
        <v>365</v>
      </c>
      <c r="R108" s="83" t="s">
        <v>434</v>
      </c>
      <c r="S108" s="79" t="s">
        <v>483</v>
      </c>
      <c r="T108" s="79" t="s">
        <v>282</v>
      </c>
      <c r="U108" s="79"/>
      <c r="V108" s="83" t="s">
        <v>642</v>
      </c>
      <c r="W108" s="81">
        <v>43705.58420138889</v>
      </c>
      <c r="X108" s="85">
        <v>43705</v>
      </c>
      <c r="Y108" s="87" t="s">
        <v>715</v>
      </c>
      <c r="Z108" s="83" t="s">
        <v>859</v>
      </c>
      <c r="AA108" s="79"/>
      <c r="AB108" s="79"/>
      <c r="AC108" s="87" t="s">
        <v>1003</v>
      </c>
      <c r="AD108" s="79"/>
      <c r="AE108" s="79" t="b">
        <v>0</v>
      </c>
      <c r="AF108" s="79">
        <v>0</v>
      </c>
      <c r="AG108" s="87" t="s">
        <v>1107</v>
      </c>
      <c r="AH108" s="79" t="b">
        <v>0</v>
      </c>
      <c r="AI108" s="79" t="s">
        <v>1112</v>
      </c>
      <c r="AJ108" s="79"/>
      <c r="AK108" s="87" t="s">
        <v>1107</v>
      </c>
      <c r="AL108" s="79" t="b">
        <v>0</v>
      </c>
      <c r="AM108" s="79">
        <v>1</v>
      </c>
      <c r="AN108" s="87" t="s">
        <v>1002</v>
      </c>
      <c r="AO108" s="79" t="s">
        <v>1134</v>
      </c>
      <c r="AP108" s="79" t="b">
        <v>0</v>
      </c>
      <c r="AQ108" s="87" t="s">
        <v>1002</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8">
        <v>4</v>
      </c>
      <c r="BG108" s="49">
        <v>12.121212121212121</v>
      </c>
      <c r="BH108" s="48">
        <v>3</v>
      </c>
      <c r="BI108" s="49">
        <v>9.090909090909092</v>
      </c>
      <c r="BJ108" s="48">
        <v>0</v>
      </c>
      <c r="BK108" s="49">
        <v>0</v>
      </c>
      <c r="BL108" s="48">
        <v>26</v>
      </c>
      <c r="BM108" s="49">
        <v>78.78787878787878</v>
      </c>
      <c r="BN108" s="48">
        <v>33</v>
      </c>
    </row>
    <row r="109" spans="1:66" ht="15">
      <c r="A109" s="64" t="s">
        <v>249</v>
      </c>
      <c r="B109" s="64" t="s">
        <v>246</v>
      </c>
      <c r="C109" s="65" t="s">
        <v>3053</v>
      </c>
      <c r="D109" s="66">
        <v>3</v>
      </c>
      <c r="E109" s="67" t="s">
        <v>132</v>
      </c>
      <c r="F109" s="68">
        <v>32</v>
      </c>
      <c r="G109" s="65"/>
      <c r="H109" s="69"/>
      <c r="I109" s="70"/>
      <c r="J109" s="70"/>
      <c r="K109" s="34" t="s">
        <v>65</v>
      </c>
      <c r="L109" s="77">
        <v>109</v>
      </c>
      <c r="M109" s="77"/>
      <c r="N109" s="72"/>
      <c r="O109" s="79" t="s">
        <v>330</v>
      </c>
      <c r="P109" s="81">
        <v>43705.58420138889</v>
      </c>
      <c r="Q109" s="79" t="s">
        <v>365</v>
      </c>
      <c r="R109" s="83" t="s">
        <v>434</v>
      </c>
      <c r="S109" s="79" t="s">
        <v>483</v>
      </c>
      <c r="T109" s="79" t="s">
        <v>282</v>
      </c>
      <c r="U109" s="79"/>
      <c r="V109" s="83" t="s">
        <v>642</v>
      </c>
      <c r="W109" s="81">
        <v>43705.58420138889</v>
      </c>
      <c r="X109" s="85">
        <v>43705</v>
      </c>
      <c r="Y109" s="87" t="s">
        <v>715</v>
      </c>
      <c r="Z109" s="83" t="s">
        <v>859</v>
      </c>
      <c r="AA109" s="79"/>
      <c r="AB109" s="79"/>
      <c r="AC109" s="87" t="s">
        <v>1003</v>
      </c>
      <c r="AD109" s="79"/>
      <c r="AE109" s="79" t="b">
        <v>0</v>
      </c>
      <c r="AF109" s="79">
        <v>0</v>
      </c>
      <c r="AG109" s="87" t="s">
        <v>1107</v>
      </c>
      <c r="AH109" s="79" t="b">
        <v>0</v>
      </c>
      <c r="AI109" s="79" t="s">
        <v>1112</v>
      </c>
      <c r="AJ109" s="79"/>
      <c r="AK109" s="87" t="s">
        <v>1107</v>
      </c>
      <c r="AL109" s="79" t="b">
        <v>0</v>
      </c>
      <c r="AM109" s="79">
        <v>1</v>
      </c>
      <c r="AN109" s="87" t="s">
        <v>1002</v>
      </c>
      <c r="AO109" s="79" t="s">
        <v>1134</v>
      </c>
      <c r="AP109" s="79" t="b">
        <v>0</v>
      </c>
      <c r="AQ109" s="87" t="s">
        <v>1002</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8"/>
      <c r="BG109" s="49"/>
      <c r="BH109" s="48"/>
      <c r="BI109" s="49"/>
      <c r="BJ109" s="48"/>
      <c r="BK109" s="49"/>
      <c r="BL109" s="48"/>
      <c r="BM109" s="49"/>
      <c r="BN109" s="48"/>
    </row>
    <row r="110" spans="1:66" ht="15">
      <c r="A110" s="64" t="s">
        <v>250</v>
      </c>
      <c r="B110" s="64" t="s">
        <v>264</v>
      </c>
      <c r="C110" s="65" t="s">
        <v>3053</v>
      </c>
      <c r="D110" s="66">
        <v>3</v>
      </c>
      <c r="E110" s="67" t="s">
        <v>132</v>
      </c>
      <c r="F110" s="68">
        <v>32</v>
      </c>
      <c r="G110" s="65"/>
      <c r="H110" s="69"/>
      <c r="I110" s="70"/>
      <c r="J110" s="70"/>
      <c r="K110" s="34" t="s">
        <v>65</v>
      </c>
      <c r="L110" s="77">
        <v>110</v>
      </c>
      <c r="M110" s="77"/>
      <c r="N110" s="72"/>
      <c r="O110" s="79" t="s">
        <v>330</v>
      </c>
      <c r="P110" s="81">
        <v>43705.65105324074</v>
      </c>
      <c r="Q110" s="79" t="s">
        <v>366</v>
      </c>
      <c r="R110" s="79"/>
      <c r="S110" s="79"/>
      <c r="T110" s="79" t="s">
        <v>527</v>
      </c>
      <c r="U110" s="79"/>
      <c r="V110" s="83" t="s">
        <v>643</v>
      </c>
      <c r="W110" s="81">
        <v>43705.65105324074</v>
      </c>
      <c r="X110" s="85">
        <v>43705</v>
      </c>
      <c r="Y110" s="87" t="s">
        <v>716</v>
      </c>
      <c r="Z110" s="83" t="s">
        <v>860</v>
      </c>
      <c r="AA110" s="79"/>
      <c r="AB110" s="79"/>
      <c r="AC110" s="87" t="s">
        <v>1004</v>
      </c>
      <c r="AD110" s="79"/>
      <c r="AE110" s="79" t="b">
        <v>0</v>
      </c>
      <c r="AF110" s="79">
        <v>0</v>
      </c>
      <c r="AG110" s="87" t="s">
        <v>1107</v>
      </c>
      <c r="AH110" s="79" t="b">
        <v>0</v>
      </c>
      <c r="AI110" s="79" t="s">
        <v>1112</v>
      </c>
      <c r="AJ110" s="79"/>
      <c r="AK110" s="87" t="s">
        <v>1107</v>
      </c>
      <c r="AL110" s="79" t="b">
        <v>0</v>
      </c>
      <c r="AM110" s="79">
        <v>1</v>
      </c>
      <c r="AN110" s="87" t="s">
        <v>1064</v>
      </c>
      <c r="AO110" s="79" t="s">
        <v>1131</v>
      </c>
      <c r="AP110" s="79" t="b">
        <v>0</v>
      </c>
      <c r="AQ110" s="87" t="s">
        <v>1064</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4</v>
      </c>
      <c r="BE110" s="78" t="str">
        <f>REPLACE(INDEX(GroupVertices[Group],MATCH(Edges[[#This Row],[Vertex 2]],GroupVertices[Vertex],0)),1,1,"")</f>
        <v>4</v>
      </c>
      <c r="BF110" s="48">
        <v>2</v>
      </c>
      <c r="BG110" s="49">
        <v>4.761904761904762</v>
      </c>
      <c r="BH110" s="48">
        <v>1</v>
      </c>
      <c r="BI110" s="49">
        <v>2.380952380952381</v>
      </c>
      <c r="BJ110" s="48">
        <v>0</v>
      </c>
      <c r="BK110" s="49">
        <v>0</v>
      </c>
      <c r="BL110" s="48">
        <v>39</v>
      </c>
      <c r="BM110" s="49">
        <v>92.85714285714286</v>
      </c>
      <c r="BN110" s="48">
        <v>42</v>
      </c>
    </row>
    <row r="111" spans="1:66" ht="15">
      <c r="A111" s="64" t="s">
        <v>251</v>
      </c>
      <c r="B111" s="64" t="s">
        <v>251</v>
      </c>
      <c r="C111" s="65" t="s">
        <v>3053</v>
      </c>
      <c r="D111" s="66">
        <v>3</v>
      </c>
      <c r="E111" s="67" t="s">
        <v>132</v>
      </c>
      <c r="F111" s="68">
        <v>32</v>
      </c>
      <c r="G111" s="65"/>
      <c r="H111" s="69"/>
      <c r="I111" s="70"/>
      <c r="J111" s="70"/>
      <c r="K111" s="34" t="s">
        <v>65</v>
      </c>
      <c r="L111" s="77">
        <v>111</v>
      </c>
      <c r="M111" s="77"/>
      <c r="N111" s="72"/>
      <c r="O111" s="79" t="s">
        <v>176</v>
      </c>
      <c r="P111" s="81">
        <v>43705.51405092593</v>
      </c>
      <c r="Q111" s="79" t="s">
        <v>362</v>
      </c>
      <c r="R111" s="79" t="s">
        <v>435</v>
      </c>
      <c r="S111" s="79" t="s">
        <v>499</v>
      </c>
      <c r="T111" s="79" t="s">
        <v>551</v>
      </c>
      <c r="U111" s="79"/>
      <c r="V111" s="83" t="s">
        <v>644</v>
      </c>
      <c r="W111" s="81">
        <v>43705.51405092593</v>
      </c>
      <c r="X111" s="85">
        <v>43705</v>
      </c>
      <c r="Y111" s="87" t="s">
        <v>717</v>
      </c>
      <c r="Z111" s="83" t="s">
        <v>861</v>
      </c>
      <c r="AA111" s="79"/>
      <c r="AB111" s="79"/>
      <c r="AC111" s="87" t="s">
        <v>1005</v>
      </c>
      <c r="AD111" s="79"/>
      <c r="AE111" s="79" t="b">
        <v>0</v>
      </c>
      <c r="AF111" s="79">
        <v>0</v>
      </c>
      <c r="AG111" s="87" t="s">
        <v>1107</v>
      </c>
      <c r="AH111" s="79" t="b">
        <v>0</v>
      </c>
      <c r="AI111" s="79" t="s">
        <v>1112</v>
      </c>
      <c r="AJ111" s="79"/>
      <c r="AK111" s="87" t="s">
        <v>1107</v>
      </c>
      <c r="AL111" s="79" t="b">
        <v>0</v>
      </c>
      <c r="AM111" s="79">
        <v>2</v>
      </c>
      <c r="AN111" s="87" t="s">
        <v>1107</v>
      </c>
      <c r="AO111" s="79" t="s">
        <v>1143</v>
      </c>
      <c r="AP111" s="79" t="b">
        <v>0</v>
      </c>
      <c r="AQ111" s="87" t="s">
        <v>1005</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11</v>
      </c>
      <c r="BE111" s="78" t="str">
        <f>REPLACE(INDEX(GroupVertices[Group],MATCH(Edges[[#This Row],[Vertex 2]],GroupVertices[Vertex],0)),1,1,"")</f>
        <v>11</v>
      </c>
      <c r="BF111" s="48">
        <v>2</v>
      </c>
      <c r="BG111" s="49">
        <v>8.333333333333334</v>
      </c>
      <c r="BH111" s="48">
        <v>2</v>
      </c>
      <c r="BI111" s="49">
        <v>8.333333333333334</v>
      </c>
      <c r="BJ111" s="48">
        <v>0</v>
      </c>
      <c r="BK111" s="49">
        <v>0</v>
      </c>
      <c r="BL111" s="48">
        <v>20</v>
      </c>
      <c r="BM111" s="49">
        <v>83.33333333333333</v>
      </c>
      <c r="BN111" s="48">
        <v>24</v>
      </c>
    </row>
    <row r="112" spans="1:66" ht="15">
      <c r="A112" s="64" t="s">
        <v>252</v>
      </c>
      <c r="B112" s="64" t="s">
        <v>251</v>
      </c>
      <c r="C112" s="65" t="s">
        <v>3053</v>
      </c>
      <c r="D112" s="66">
        <v>3</v>
      </c>
      <c r="E112" s="67" t="s">
        <v>132</v>
      </c>
      <c r="F112" s="68">
        <v>32</v>
      </c>
      <c r="G112" s="65"/>
      <c r="H112" s="69"/>
      <c r="I112" s="70"/>
      <c r="J112" s="70"/>
      <c r="K112" s="34" t="s">
        <v>65</v>
      </c>
      <c r="L112" s="77">
        <v>112</v>
      </c>
      <c r="M112" s="77"/>
      <c r="N112" s="72"/>
      <c r="O112" s="79" t="s">
        <v>330</v>
      </c>
      <c r="P112" s="81">
        <v>43705.66118055556</v>
      </c>
      <c r="Q112" s="79" t="s">
        <v>362</v>
      </c>
      <c r="R112" s="83" t="s">
        <v>431</v>
      </c>
      <c r="S112" s="79" t="s">
        <v>497</v>
      </c>
      <c r="T112" s="79" t="s">
        <v>545</v>
      </c>
      <c r="U112" s="79"/>
      <c r="V112" s="83" t="s">
        <v>645</v>
      </c>
      <c r="W112" s="81">
        <v>43705.66118055556</v>
      </c>
      <c r="X112" s="85">
        <v>43705</v>
      </c>
      <c r="Y112" s="87" t="s">
        <v>718</v>
      </c>
      <c r="Z112" s="83" t="s">
        <v>862</v>
      </c>
      <c r="AA112" s="79"/>
      <c r="AB112" s="79"/>
      <c r="AC112" s="87" t="s">
        <v>1006</v>
      </c>
      <c r="AD112" s="79"/>
      <c r="AE112" s="79" t="b">
        <v>0</v>
      </c>
      <c r="AF112" s="79">
        <v>0</v>
      </c>
      <c r="AG112" s="87" t="s">
        <v>1107</v>
      </c>
      <c r="AH112" s="79" t="b">
        <v>0</v>
      </c>
      <c r="AI112" s="79" t="s">
        <v>1112</v>
      </c>
      <c r="AJ112" s="79"/>
      <c r="AK112" s="87" t="s">
        <v>1107</v>
      </c>
      <c r="AL112" s="79" t="b">
        <v>0</v>
      </c>
      <c r="AM112" s="79">
        <v>2</v>
      </c>
      <c r="AN112" s="87" t="s">
        <v>1005</v>
      </c>
      <c r="AO112" s="79" t="s">
        <v>1131</v>
      </c>
      <c r="AP112" s="79" t="b">
        <v>0</v>
      </c>
      <c r="AQ112" s="87" t="s">
        <v>1005</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11</v>
      </c>
      <c r="BE112" s="78" t="str">
        <f>REPLACE(INDEX(GroupVertices[Group],MATCH(Edges[[#This Row],[Vertex 2]],GroupVertices[Vertex],0)),1,1,"")</f>
        <v>11</v>
      </c>
      <c r="BF112" s="48">
        <v>2</v>
      </c>
      <c r="BG112" s="49">
        <v>8.333333333333334</v>
      </c>
      <c r="BH112" s="48">
        <v>2</v>
      </c>
      <c r="BI112" s="49">
        <v>8.333333333333334</v>
      </c>
      <c r="BJ112" s="48">
        <v>0</v>
      </c>
      <c r="BK112" s="49">
        <v>0</v>
      </c>
      <c r="BL112" s="48">
        <v>20</v>
      </c>
      <c r="BM112" s="49">
        <v>83.33333333333333</v>
      </c>
      <c r="BN112" s="48">
        <v>24</v>
      </c>
    </row>
    <row r="113" spans="1:66" ht="15">
      <c r="A113" s="64" t="s">
        <v>253</v>
      </c>
      <c r="B113" s="64" t="s">
        <v>309</v>
      </c>
      <c r="C113" s="65" t="s">
        <v>3054</v>
      </c>
      <c r="D113" s="66">
        <v>4</v>
      </c>
      <c r="E113" s="67" t="s">
        <v>136</v>
      </c>
      <c r="F113" s="68">
        <v>30.142857142857142</v>
      </c>
      <c r="G113" s="65"/>
      <c r="H113" s="69"/>
      <c r="I113" s="70"/>
      <c r="J113" s="70"/>
      <c r="K113" s="34" t="s">
        <v>65</v>
      </c>
      <c r="L113" s="77">
        <v>113</v>
      </c>
      <c r="M113" s="77"/>
      <c r="N113" s="72"/>
      <c r="O113" s="79" t="s">
        <v>329</v>
      </c>
      <c r="P113" s="81">
        <v>43698.55443287037</v>
      </c>
      <c r="Q113" s="79" t="s">
        <v>367</v>
      </c>
      <c r="R113" s="83" t="s">
        <v>436</v>
      </c>
      <c r="S113" s="79" t="s">
        <v>500</v>
      </c>
      <c r="T113" s="79" t="s">
        <v>527</v>
      </c>
      <c r="U113" s="79"/>
      <c r="V113" s="83" t="s">
        <v>646</v>
      </c>
      <c r="W113" s="81">
        <v>43698.55443287037</v>
      </c>
      <c r="X113" s="85">
        <v>43698</v>
      </c>
      <c r="Y113" s="87" t="s">
        <v>719</v>
      </c>
      <c r="Z113" s="83" t="s">
        <v>863</v>
      </c>
      <c r="AA113" s="79"/>
      <c r="AB113" s="79"/>
      <c r="AC113" s="87" t="s">
        <v>1007</v>
      </c>
      <c r="AD113" s="79"/>
      <c r="AE113" s="79" t="b">
        <v>0</v>
      </c>
      <c r="AF113" s="79">
        <v>1</v>
      </c>
      <c r="AG113" s="87" t="s">
        <v>1107</v>
      </c>
      <c r="AH113" s="79" t="b">
        <v>0</v>
      </c>
      <c r="AI113" s="79" t="s">
        <v>1112</v>
      </c>
      <c r="AJ113" s="79"/>
      <c r="AK113" s="87" t="s">
        <v>1107</v>
      </c>
      <c r="AL113" s="79" t="b">
        <v>0</v>
      </c>
      <c r="AM113" s="79">
        <v>0</v>
      </c>
      <c r="AN113" s="87" t="s">
        <v>1107</v>
      </c>
      <c r="AO113" s="79" t="s">
        <v>1136</v>
      </c>
      <c r="AP113" s="79" t="b">
        <v>0</v>
      </c>
      <c r="AQ113" s="87" t="s">
        <v>1007</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8</v>
      </c>
      <c r="BE113" s="78" t="str">
        <f>REPLACE(INDEX(GroupVertices[Group],MATCH(Edges[[#This Row],[Vertex 2]],GroupVertices[Vertex],0)),1,1,"")</f>
        <v>8</v>
      </c>
      <c r="BF113" s="48">
        <v>0</v>
      </c>
      <c r="BG113" s="49">
        <v>0</v>
      </c>
      <c r="BH113" s="48">
        <v>1</v>
      </c>
      <c r="BI113" s="49">
        <v>5.882352941176471</v>
      </c>
      <c r="BJ113" s="48">
        <v>0</v>
      </c>
      <c r="BK113" s="49">
        <v>0</v>
      </c>
      <c r="BL113" s="48">
        <v>16</v>
      </c>
      <c r="BM113" s="49">
        <v>94.11764705882354</v>
      </c>
      <c r="BN113" s="48">
        <v>17</v>
      </c>
    </row>
    <row r="114" spans="1:66" ht="15">
      <c r="A114" s="64" t="s">
        <v>253</v>
      </c>
      <c r="B114" s="64" t="s">
        <v>253</v>
      </c>
      <c r="C114" s="65" t="s">
        <v>3053</v>
      </c>
      <c r="D114" s="66">
        <v>3</v>
      </c>
      <c r="E114" s="67" t="s">
        <v>132</v>
      </c>
      <c r="F114" s="68">
        <v>32</v>
      </c>
      <c r="G114" s="65"/>
      <c r="H114" s="69"/>
      <c r="I114" s="70"/>
      <c r="J114" s="70"/>
      <c r="K114" s="34" t="s">
        <v>65</v>
      </c>
      <c r="L114" s="77">
        <v>114</v>
      </c>
      <c r="M114" s="77"/>
      <c r="N114" s="72"/>
      <c r="O114" s="79" t="s">
        <v>176</v>
      </c>
      <c r="P114" s="81">
        <v>43703.81407407407</v>
      </c>
      <c r="Q114" s="79" t="s">
        <v>368</v>
      </c>
      <c r="R114" s="83" t="s">
        <v>433</v>
      </c>
      <c r="S114" s="79" t="s">
        <v>498</v>
      </c>
      <c r="T114" s="79" t="s">
        <v>534</v>
      </c>
      <c r="U114" s="79"/>
      <c r="V114" s="83" t="s">
        <v>646</v>
      </c>
      <c r="W114" s="81">
        <v>43703.81407407407</v>
      </c>
      <c r="X114" s="85">
        <v>43703</v>
      </c>
      <c r="Y114" s="87" t="s">
        <v>720</v>
      </c>
      <c r="Z114" s="83" t="s">
        <v>864</v>
      </c>
      <c r="AA114" s="79"/>
      <c r="AB114" s="79"/>
      <c r="AC114" s="87" t="s">
        <v>1008</v>
      </c>
      <c r="AD114" s="79"/>
      <c r="AE114" s="79" t="b">
        <v>0</v>
      </c>
      <c r="AF114" s="79">
        <v>1</v>
      </c>
      <c r="AG114" s="87" t="s">
        <v>1107</v>
      </c>
      <c r="AH114" s="79" t="b">
        <v>0</v>
      </c>
      <c r="AI114" s="79" t="s">
        <v>1112</v>
      </c>
      <c r="AJ114" s="79"/>
      <c r="AK114" s="87" t="s">
        <v>1107</v>
      </c>
      <c r="AL114" s="79" t="b">
        <v>0</v>
      </c>
      <c r="AM114" s="79">
        <v>0</v>
      </c>
      <c r="AN114" s="87" t="s">
        <v>1107</v>
      </c>
      <c r="AO114" s="79" t="s">
        <v>1136</v>
      </c>
      <c r="AP114" s="79" t="b">
        <v>0</v>
      </c>
      <c r="AQ114" s="87" t="s">
        <v>1008</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8</v>
      </c>
      <c r="BE114" s="78" t="str">
        <f>REPLACE(INDEX(GroupVertices[Group],MATCH(Edges[[#This Row],[Vertex 2]],GroupVertices[Vertex],0)),1,1,"")</f>
        <v>8</v>
      </c>
      <c r="BF114" s="48">
        <v>1</v>
      </c>
      <c r="BG114" s="49">
        <v>6.666666666666667</v>
      </c>
      <c r="BH114" s="48">
        <v>1</v>
      </c>
      <c r="BI114" s="49">
        <v>6.666666666666667</v>
      </c>
      <c r="BJ114" s="48">
        <v>0</v>
      </c>
      <c r="BK114" s="49">
        <v>0</v>
      </c>
      <c r="BL114" s="48">
        <v>13</v>
      </c>
      <c r="BM114" s="49">
        <v>86.66666666666667</v>
      </c>
      <c r="BN114" s="48">
        <v>15</v>
      </c>
    </row>
    <row r="115" spans="1:66" ht="15">
      <c r="A115" s="64" t="s">
        <v>253</v>
      </c>
      <c r="B115" s="64" t="s">
        <v>310</v>
      </c>
      <c r="C115" s="65" t="s">
        <v>3053</v>
      </c>
      <c r="D115" s="66">
        <v>3</v>
      </c>
      <c r="E115" s="67" t="s">
        <v>132</v>
      </c>
      <c r="F115" s="68">
        <v>32</v>
      </c>
      <c r="G115" s="65"/>
      <c r="H115" s="69"/>
      <c r="I115" s="70"/>
      <c r="J115" s="70"/>
      <c r="K115" s="34" t="s">
        <v>65</v>
      </c>
      <c r="L115" s="77">
        <v>115</v>
      </c>
      <c r="M115" s="77"/>
      <c r="N115" s="72"/>
      <c r="O115" s="79" t="s">
        <v>329</v>
      </c>
      <c r="P115" s="81">
        <v>43705.84303240741</v>
      </c>
      <c r="Q115" s="79" t="s">
        <v>369</v>
      </c>
      <c r="R115" s="79"/>
      <c r="S115" s="79"/>
      <c r="T115" s="79" t="s">
        <v>552</v>
      </c>
      <c r="U115" s="83" t="s">
        <v>607</v>
      </c>
      <c r="V115" s="83" t="s">
        <v>607</v>
      </c>
      <c r="W115" s="81">
        <v>43705.84303240741</v>
      </c>
      <c r="X115" s="85">
        <v>43705</v>
      </c>
      <c r="Y115" s="87" t="s">
        <v>721</v>
      </c>
      <c r="Z115" s="83" t="s">
        <v>865</v>
      </c>
      <c r="AA115" s="79"/>
      <c r="AB115" s="79"/>
      <c r="AC115" s="87" t="s">
        <v>1009</v>
      </c>
      <c r="AD115" s="79"/>
      <c r="AE115" s="79" t="b">
        <v>0</v>
      </c>
      <c r="AF115" s="79">
        <v>1</v>
      </c>
      <c r="AG115" s="87" t="s">
        <v>1107</v>
      </c>
      <c r="AH115" s="79" t="b">
        <v>0</v>
      </c>
      <c r="AI115" s="79" t="s">
        <v>1112</v>
      </c>
      <c r="AJ115" s="79"/>
      <c r="AK115" s="87" t="s">
        <v>1107</v>
      </c>
      <c r="AL115" s="79" t="b">
        <v>0</v>
      </c>
      <c r="AM115" s="79">
        <v>1</v>
      </c>
      <c r="AN115" s="87" t="s">
        <v>1107</v>
      </c>
      <c r="AO115" s="79" t="s">
        <v>1134</v>
      </c>
      <c r="AP115" s="79" t="b">
        <v>0</v>
      </c>
      <c r="AQ115" s="87" t="s">
        <v>1009</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8</v>
      </c>
      <c r="BE115" s="78" t="str">
        <f>REPLACE(INDEX(GroupVertices[Group],MATCH(Edges[[#This Row],[Vertex 2]],GroupVertices[Vertex],0)),1,1,"")</f>
        <v>8</v>
      </c>
      <c r="BF115" s="48"/>
      <c r="BG115" s="49"/>
      <c r="BH115" s="48"/>
      <c r="BI115" s="49"/>
      <c r="BJ115" s="48"/>
      <c r="BK115" s="49"/>
      <c r="BL115" s="48"/>
      <c r="BM115" s="49"/>
      <c r="BN115" s="48"/>
    </row>
    <row r="116" spans="1:66" ht="15">
      <c r="A116" s="64" t="s">
        <v>253</v>
      </c>
      <c r="B116" s="64" t="s">
        <v>309</v>
      </c>
      <c r="C116" s="65" t="s">
        <v>3054</v>
      </c>
      <c r="D116" s="66">
        <v>4</v>
      </c>
      <c r="E116" s="67" t="s">
        <v>136</v>
      </c>
      <c r="F116" s="68">
        <v>30.142857142857142</v>
      </c>
      <c r="G116" s="65"/>
      <c r="H116" s="69"/>
      <c r="I116" s="70"/>
      <c r="J116" s="70"/>
      <c r="K116" s="34" t="s">
        <v>65</v>
      </c>
      <c r="L116" s="77">
        <v>116</v>
      </c>
      <c r="M116" s="77"/>
      <c r="N116" s="72"/>
      <c r="O116" s="79" t="s">
        <v>329</v>
      </c>
      <c r="P116" s="81">
        <v>43705.84303240741</v>
      </c>
      <c r="Q116" s="79" t="s">
        <v>369</v>
      </c>
      <c r="R116" s="79"/>
      <c r="S116" s="79"/>
      <c r="T116" s="79" t="s">
        <v>552</v>
      </c>
      <c r="U116" s="83" t="s">
        <v>607</v>
      </c>
      <c r="V116" s="83" t="s">
        <v>607</v>
      </c>
      <c r="W116" s="81">
        <v>43705.84303240741</v>
      </c>
      <c r="X116" s="85">
        <v>43705</v>
      </c>
      <c r="Y116" s="87" t="s">
        <v>721</v>
      </c>
      <c r="Z116" s="83" t="s">
        <v>865</v>
      </c>
      <c r="AA116" s="79"/>
      <c r="AB116" s="79"/>
      <c r="AC116" s="87" t="s">
        <v>1009</v>
      </c>
      <c r="AD116" s="79"/>
      <c r="AE116" s="79" t="b">
        <v>0</v>
      </c>
      <c r="AF116" s="79">
        <v>1</v>
      </c>
      <c r="AG116" s="87" t="s">
        <v>1107</v>
      </c>
      <c r="AH116" s="79" t="b">
        <v>0</v>
      </c>
      <c r="AI116" s="79" t="s">
        <v>1112</v>
      </c>
      <c r="AJ116" s="79"/>
      <c r="AK116" s="87" t="s">
        <v>1107</v>
      </c>
      <c r="AL116" s="79" t="b">
        <v>0</v>
      </c>
      <c r="AM116" s="79">
        <v>1</v>
      </c>
      <c r="AN116" s="87" t="s">
        <v>1107</v>
      </c>
      <c r="AO116" s="79" t="s">
        <v>1134</v>
      </c>
      <c r="AP116" s="79" t="b">
        <v>0</v>
      </c>
      <c r="AQ116" s="87" t="s">
        <v>1009</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8</v>
      </c>
      <c r="BE116" s="78" t="str">
        <f>REPLACE(INDEX(GroupVertices[Group],MATCH(Edges[[#This Row],[Vertex 2]],GroupVertices[Vertex],0)),1,1,"")</f>
        <v>8</v>
      </c>
      <c r="BF116" s="48"/>
      <c r="BG116" s="49"/>
      <c r="BH116" s="48"/>
      <c r="BI116" s="49"/>
      <c r="BJ116" s="48"/>
      <c r="BK116" s="49"/>
      <c r="BL116" s="48"/>
      <c r="BM116" s="49"/>
      <c r="BN116" s="48"/>
    </row>
    <row r="117" spans="1:66" ht="15">
      <c r="A117" s="64" t="s">
        <v>253</v>
      </c>
      <c r="B117" s="64" t="s">
        <v>311</v>
      </c>
      <c r="C117" s="65" t="s">
        <v>3053</v>
      </c>
      <c r="D117" s="66">
        <v>3</v>
      </c>
      <c r="E117" s="67" t="s">
        <v>132</v>
      </c>
      <c r="F117" s="68">
        <v>32</v>
      </c>
      <c r="G117" s="65"/>
      <c r="H117" s="69"/>
      <c r="I117" s="70"/>
      <c r="J117" s="70"/>
      <c r="K117" s="34" t="s">
        <v>65</v>
      </c>
      <c r="L117" s="77">
        <v>117</v>
      </c>
      <c r="M117" s="77"/>
      <c r="N117" s="72"/>
      <c r="O117" s="79" t="s">
        <v>329</v>
      </c>
      <c r="P117" s="81">
        <v>43705.84303240741</v>
      </c>
      <c r="Q117" s="79" t="s">
        <v>369</v>
      </c>
      <c r="R117" s="79"/>
      <c r="S117" s="79"/>
      <c r="T117" s="79" t="s">
        <v>552</v>
      </c>
      <c r="U117" s="83" t="s">
        <v>607</v>
      </c>
      <c r="V117" s="83" t="s">
        <v>607</v>
      </c>
      <c r="W117" s="81">
        <v>43705.84303240741</v>
      </c>
      <c r="X117" s="85">
        <v>43705</v>
      </c>
      <c r="Y117" s="87" t="s">
        <v>721</v>
      </c>
      <c r="Z117" s="83" t="s">
        <v>865</v>
      </c>
      <c r="AA117" s="79"/>
      <c r="AB117" s="79"/>
      <c r="AC117" s="87" t="s">
        <v>1009</v>
      </c>
      <c r="AD117" s="79"/>
      <c r="AE117" s="79" t="b">
        <v>0</v>
      </c>
      <c r="AF117" s="79">
        <v>1</v>
      </c>
      <c r="AG117" s="87" t="s">
        <v>1107</v>
      </c>
      <c r="AH117" s="79" t="b">
        <v>0</v>
      </c>
      <c r="AI117" s="79" t="s">
        <v>1112</v>
      </c>
      <c r="AJ117" s="79"/>
      <c r="AK117" s="87" t="s">
        <v>1107</v>
      </c>
      <c r="AL117" s="79" t="b">
        <v>0</v>
      </c>
      <c r="AM117" s="79">
        <v>1</v>
      </c>
      <c r="AN117" s="87" t="s">
        <v>1107</v>
      </c>
      <c r="AO117" s="79" t="s">
        <v>1134</v>
      </c>
      <c r="AP117" s="79" t="b">
        <v>0</v>
      </c>
      <c r="AQ117" s="87" t="s">
        <v>1009</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8</v>
      </c>
      <c r="BE117" s="78" t="str">
        <f>REPLACE(INDEX(GroupVertices[Group],MATCH(Edges[[#This Row],[Vertex 2]],GroupVertices[Vertex],0)),1,1,"")</f>
        <v>8</v>
      </c>
      <c r="BF117" s="48">
        <v>0</v>
      </c>
      <c r="BG117" s="49">
        <v>0</v>
      </c>
      <c r="BH117" s="48">
        <v>2</v>
      </c>
      <c r="BI117" s="49">
        <v>9.523809523809524</v>
      </c>
      <c r="BJ117" s="48">
        <v>0</v>
      </c>
      <c r="BK117" s="49">
        <v>0</v>
      </c>
      <c r="BL117" s="48">
        <v>19</v>
      </c>
      <c r="BM117" s="49">
        <v>90.47619047619048</v>
      </c>
      <c r="BN117" s="48">
        <v>21</v>
      </c>
    </row>
    <row r="118" spans="1:66" ht="15">
      <c r="A118" s="64" t="s">
        <v>254</v>
      </c>
      <c r="B118" s="64" t="s">
        <v>253</v>
      </c>
      <c r="C118" s="65" t="s">
        <v>3053</v>
      </c>
      <c r="D118" s="66">
        <v>3</v>
      </c>
      <c r="E118" s="67" t="s">
        <v>132</v>
      </c>
      <c r="F118" s="68">
        <v>32</v>
      </c>
      <c r="G118" s="65"/>
      <c r="H118" s="69"/>
      <c r="I118" s="70"/>
      <c r="J118" s="70"/>
      <c r="K118" s="34" t="s">
        <v>65</v>
      </c>
      <c r="L118" s="77">
        <v>118</v>
      </c>
      <c r="M118" s="77"/>
      <c r="N118" s="72"/>
      <c r="O118" s="79" t="s">
        <v>330</v>
      </c>
      <c r="P118" s="81">
        <v>43705.86209490741</v>
      </c>
      <c r="Q118" s="79" t="s">
        <v>369</v>
      </c>
      <c r="R118" s="79"/>
      <c r="S118" s="79"/>
      <c r="T118" s="79" t="s">
        <v>553</v>
      </c>
      <c r="U118" s="79"/>
      <c r="V118" s="83" t="s">
        <v>647</v>
      </c>
      <c r="W118" s="81">
        <v>43705.86209490741</v>
      </c>
      <c r="X118" s="85">
        <v>43705</v>
      </c>
      <c r="Y118" s="87" t="s">
        <v>722</v>
      </c>
      <c r="Z118" s="83" t="s">
        <v>866</v>
      </c>
      <c r="AA118" s="79"/>
      <c r="AB118" s="79"/>
      <c r="AC118" s="87" t="s">
        <v>1010</v>
      </c>
      <c r="AD118" s="79"/>
      <c r="AE118" s="79" t="b">
        <v>0</v>
      </c>
      <c r="AF118" s="79">
        <v>0</v>
      </c>
      <c r="AG118" s="87" t="s">
        <v>1107</v>
      </c>
      <c r="AH118" s="79" t="b">
        <v>0</v>
      </c>
      <c r="AI118" s="79" t="s">
        <v>1112</v>
      </c>
      <c r="AJ118" s="79"/>
      <c r="AK118" s="87" t="s">
        <v>1107</v>
      </c>
      <c r="AL118" s="79" t="b">
        <v>0</v>
      </c>
      <c r="AM118" s="79">
        <v>1</v>
      </c>
      <c r="AN118" s="87" t="s">
        <v>1009</v>
      </c>
      <c r="AO118" s="79" t="s">
        <v>1131</v>
      </c>
      <c r="AP118" s="79" t="b">
        <v>0</v>
      </c>
      <c r="AQ118" s="87" t="s">
        <v>1009</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8</v>
      </c>
      <c r="BE118" s="78" t="str">
        <f>REPLACE(INDEX(GroupVertices[Group],MATCH(Edges[[#This Row],[Vertex 2]],GroupVertices[Vertex],0)),1,1,"")</f>
        <v>8</v>
      </c>
      <c r="BF118" s="48"/>
      <c r="BG118" s="49"/>
      <c r="BH118" s="48"/>
      <c r="BI118" s="49"/>
      <c r="BJ118" s="48"/>
      <c r="BK118" s="49"/>
      <c r="BL118" s="48"/>
      <c r="BM118" s="49"/>
      <c r="BN118" s="48"/>
    </row>
    <row r="119" spans="1:66" ht="15">
      <c r="A119" s="64" t="s">
        <v>254</v>
      </c>
      <c r="B119" s="64" t="s">
        <v>310</v>
      </c>
      <c r="C119" s="65" t="s">
        <v>3053</v>
      </c>
      <c r="D119" s="66">
        <v>3</v>
      </c>
      <c r="E119" s="67" t="s">
        <v>132</v>
      </c>
      <c r="F119" s="68">
        <v>32</v>
      </c>
      <c r="G119" s="65"/>
      <c r="H119" s="69"/>
      <c r="I119" s="70"/>
      <c r="J119" s="70"/>
      <c r="K119" s="34" t="s">
        <v>65</v>
      </c>
      <c r="L119" s="77">
        <v>119</v>
      </c>
      <c r="M119" s="77"/>
      <c r="N119" s="72"/>
      <c r="O119" s="79" t="s">
        <v>329</v>
      </c>
      <c r="P119" s="81">
        <v>43705.86209490741</v>
      </c>
      <c r="Q119" s="79" t="s">
        <v>369</v>
      </c>
      <c r="R119" s="79"/>
      <c r="S119" s="79"/>
      <c r="T119" s="79" t="s">
        <v>553</v>
      </c>
      <c r="U119" s="79"/>
      <c r="V119" s="83" t="s">
        <v>647</v>
      </c>
      <c r="W119" s="81">
        <v>43705.86209490741</v>
      </c>
      <c r="X119" s="85">
        <v>43705</v>
      </c>
      <c r="Y119" s="87" t="s">
        <v>722</v>
      </c>
      <c r="Z119" s="83" t="s">
        <v>866</v>
      </c>
      <c r="AA119" s="79"/>
      <c r="AB119" s="79"/>
      <c r="AC119" s="87" t="s">
        <v>1010</v>
      </c>
      <c r="AD119" s="79"/>
      <c r="AE119" s="79" t="b">
        <v>0</v>
      </c>
      <c r="AF119" s="79">
        <v>0</v>
      </c>
      <c r="AG119" s="87" t="s">
        <v>1107</v>
      </c>
      <c r="AH119" s="79" t="b">
        <v>0</v>
      </c>
      <c r="AI119" s="79" t="s">
        <v>1112</v>
      </c>
      <c r="AJ119" s="79"/>
      <c r="AK119" s="87" t="s">
        <v>1107</v>
      </c>
      <c r="AL119" s="79" t="b">
        <v>0</v>
      </c>
      <c r="AM119" s="79">
        <v>1</v>
      </c>
      <c r="AN119" s="87" t="s">
        <v>1009</v>
      </c>
      <c r="AO119" s="79" t="s">
        <v>1131</v>
      </c>
      <c r="AP119" s="79" t="b">
        <v>0</v>
      </c>
      <c r="AQ119" s="87" t="s">
        <v>1009</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8</v>
      </c>
      <c r="BE119" s="78" t="str">
        <f>REPLACE(INDEX(GroupVertices[Group],MATCH(Edges[[#This Row],[Vertex 2]],GroupVertices[Vertex],0)),1,1,"")</f>
        <v>8</v>
      </c>
      <c r="BF119" s="48"/>
      <c r="BG119" s="49"/>
      <c r="BH119" s="48"/>
      <c r="BI119" s="49"/>
      <c r="BJ119" s="48"/>
      <c r="BK119" s="49"/>
      <c r="BL119" s="48"/>
      <c r="BM119" s="49"/>
      <c r="BN119" s="48"/>
    </row>
    <row r="120" spans="1:66" ht="15">
      <c r="A120" s="64" t="s">
        <v>254</v>
      </c>
      <c r="B120" s="64" t="s">
        <v>309</v>
      </c>
      <c r="C120" s="65" t="s">
        <v>3053</v>
      </c>
      <c r="D120" s="66">
        <v>3</v>
      </c>
      <c r="E120" s="67" t="s">
        <v>132</v>
      </c>
      <c r="F120" s="68">
        <v>32</v>
      </c>
      <c r="G120" s="65"/>
      <c r="H120" s="69"/>
      <c r="I120" s="70"/>
      <c r="J120" s="70"/>
      <c r="K120" s="34" t="s">
        <v>65</v>
      </c>
      <c r="L120" s="77">
        <v>120</v>
      </c>
      <c r="M120" s="77"/>
      <c r="N120" s="72"/>
      <c r="O120" s="79" t="s">
        <v>329</v>
      </c>
      <c r="P120" s="81">
        <v>43705.86209490741</v>
      </c>
      <c r="Q120" s="79" t="s">
        <v>369</v>
      </c>
      <c r="R120" s="79"/>
      <c r="S120" s="79"/>
      <c r="T120" s="79" t="s">
        <v>553</v>
      </c>
      <c r="U120" s="79"/>
      <c r="V120" s="83" t="s">
        <v>647</v>
      </c>
      <c r="W120" s="81">
        <v>43705.86209490741</v>
      </c>
      <c r="X120" s="85">
        <v>43705</v>
      </c>
      <c r="Y120" s="87" t="s">
        <v>722</v>
      </c>
      <c r="Z120" s="83" t="s">
        <v>866</v>
      </c>
      <c r="AA120" s="79"/>
      <c r="AB120" s="79"/>
      <c r="AC120" s="87" t="s">
        <v>1010</v>
      </c>
      <c r="AD120" s="79"/>
      <c r="AE120" s="79" t="b">
        <v>0</v>
      </c>
      <c r="AF120" s="79">
        <v>0</v>
      </c>
      <c r="AG120" s="87" t="s">
        <v>1107</v>
      </c>
      <c r="AH120" s="79" t="b">
        <v>0</v>
      </c>
      <c r="AI120" s="79" t="s">
        <v>1112</v>
      </c>
      <c r="AJ120" s="79"/>
      <c r="AK120" s="87" t="s">
        <v>1107</v>
      </c>
      <c r="AL120" s="79" t="b">
        <v>0</v>
      </c>
      <c r="AM120" s="79">
        <v>1</v>
      </c>
      <c r="AN120" s="87" t="s">
        <v>1009</v>
      </c>
      <c r="AO120" s="79" t="s">
        <v>1131</v>
      </c>
      <c r="AP120" s="79" t="b">
        <v>0</v>
      </c>
      <c r="AQ120" s="87" t="s">
        <v>1009</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8</v>
      </c>
      <c r="BE120" s="78" t="str">
        <f>REPLACE(INDEX(GroupVertices[Group],MATCH(Edges[[#This Row],[Vertex 2]],GroupVertices[Vertex],0)),1,1,"")</f>
        <v>8</v>
      </c>
      <c r="BF120" s="48"/>
      <c r="BG120" s="49"/>
      <c r="BH120" s="48"/>
      <c r="BI120" s="49"/>
      <c r="BJ120" s="48"/>
      <c r="BK120" s="49"/>
      <c r="BL120" s="48"/>
      <c r="BM120" s="49"/>
      <c r="BN120" s="48"/>
    </row>
    <row r="121" spans="1:66" ht="15">
      <c r="A121" s="64" t="s">
        <v>254</v>
      </c>
      <c r="B121" s="64" t="s">
        <v>311</v>
      </c>
      <c r="C121" s="65" t="s">
        <v>3053</v>
      </c>
      <c r="D121" s="66">
        <v>3</v>
      </c>
      <c r="E121" s="67" t="s">
        <v>132</v>
      </c>
      <c r="F121" s="68">
        <v>32</v>
      </c>
      <c r="G121" s="65"/>
      <c r="H121" s="69"/>
      <c r="I121" s="70"/>
      <c r="J121" s="70"/>
      <c r="K121" s="34" t="s">
        <v>65</v>
      </c>
      <c r="L121" s="77">
        <v>121</v>
      </c>
      <c r="M121" s="77"/>
      <c r="N121" s="72"/>
      <c r="O121" s="79" t="s">
        <v>329</v>
      </c>
      <c r="P121" s="81">
        <v>43705.86209490741</v>
      </c>
      <c r="Q121" s="79" t="s">
        <v>369</v>
      </c>
      <c r="R121" s="79"/>
      <c r="S121" s="79"/>
      <c r="T121" s="79" t="s">
        <v>553</v>
      </c>
      <c r="U121" s="79"/>
      <c r="V121" s="83" t="s">
        <v>647</v>
      </c>
      <c r="W121" s="81">
        <v>43705.86209490741</v>
      </c>
      <c r="X121" s="85">
        <v>43705</v>
      </c>
      <c r="Y121" s="87" t="s">
        <v>722</v>
      </c>
      <c r="Z121" s="83" t="s">
        <v>866</v>
      </c>
      <c r="AA121" s="79"/>
      <c r="AB121" s="79"/>
      <c r="AC121" s="87" t="s">
        <v>1010</v>
      </c>
      <c r="AD121" s="79"/>
      <c r="AE121" s="79" t="b">
        <v>0</v>
      </c>
      <c r="AF121" s="79">
        <v>0</v>
      </c>
      <c r="AG121" s="87" t="s">
        <v>1107</v>
      </c>
      <c r="AH121" s="79" t="b">
        <v>0</v>
      </c>
      <c r="AI121" s="79" t="s">
        <v>1112</v>
      </c>
      <c r="AJ121" s="79"/>
      <c r="AK121" s="87" t="s">
        <v>1107</v>
      </c>
      <c r="AL121" s="79" t="b">
        <v>0</v>
      </c>
      <c r="AM121" s="79">
        <v>1</v>
      </c>
      <c r="AN121" s="87" t="s">
        <v>1009</v>
      </c>
      <c r="AO121" s="79" t="s">
        <v>1131</v>
      </c>
      <c r="AP121" s="79" t="b">
        <v>0</v>
      </c>
      <c r="AQ121" s="87" t="s">
        <v>1009</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8</v>
      </c>
      <c r="BE121" s="78" t="str">
        <f>REPLACE(INDEX(GroupVertices[Group],MATCH(Edges[[#This Row],[Vertex 2]],GroupVertices[Vertex],0)),1,1,"")</f>
        <v>8</v>
      </c>
      <c r="BF121" s="48">
        <v>0</v>
      </c>
      <c r="BG121" s="49">
        <v>0</v>
      </c>
      <c r="BH121" s="48">
        <v>2</v>
      </c>
      <c r="BI121" s="49">
        <v>9.523809523809524</v>
      </c>
      <c r="BJ121" s="48">
        <v>0</v>
      </c>
      <c r="BK121" s="49">
        <v>0</v>
      </c>
      <c r="BL121" s="48">
        <v>19</v>
      </c>
      <c r="BM121" s="49">
        <v>90.47619047619048</v>
      </c>
      <c r="BN121" s="48">
        <v>21</v>
      </c>
    </row>
    <row r="122" spans="1:66" ht="15">
      <c r="A122" s="64" t="s">
        <v>255</v>
      </c>
      <c r="B122" s="64" t="s">
        <v>269</v>
      </c>
      <c r="C122" s="65" t="s">
        <v>3053</v>
      </c>
      <c r="D122" s="66">
        <v>3</v>
      </c>
      <c r="E122" s="67" t="s">
        <v>132</v>
      </c>
      <c r="F122" s="68">
        <v>32</v>
      </c>
      <c r="G122" s="65"/>
      <c r="H122" s="69"/>
      <c r="I122" s="70"/>
      <c r="J122" s="70"/>
      <c r="K122" s="34" t="s">
        <v>65</v>
      </c>
      <c r="L122" s="77">
        <v>122</v>
      </c>
      <c r="M122" s="77"/>
      <c r="N122" s="72"/>
      <c r="O122" s="79" t="s">
        <v>330</v>
      </c>
      <c r="P122" s="81">
        <v>43706.5312962963</v>
      </c>
      <c r="Q122" s="79" t="s">
        <v>370</v>
      </c>
      <c r="R122" s="79"/>
      <c r="S122" s="79"/>
      <c r="T122" s="79" t="s">
        <v>554</v>
      </c>
      <c r="U122" s="79"/>
      <c r="V122" s="83" t="s">
        <v>648</v>
      </c>
      <c r="W122" s="81">
        <v>43706.5312962963</v>
      </c>
      <c r="X122" s="85">
        <v>43706</v>
      </c>
      <c r="Y122" s="87" t="s">
        <v>723</v>
      </c>
      <c r="Z122" s="83" t="s">
        <v>867</v>
      </c>
      <c r="AA122" s="79"/>
      <c r="AB122" s="79"/>
      <c r="AC122" s="87" t="s">
        <v>1011</v>
      </c>
      <c r="AD122" s="79"/>
      <c r="AE122" s="79" t="b">
        <v>0</v>
      </c>
      <c r="AF122" s="79">
        <v>0</v>
      </c>
      <c r="AG122" s="87" t="s">
        <v>1107</v>
      </c>
      <c r="AH122" s="79" t="b">
        <v>1</v>
      </c>
      <c r="AI122" s="79" t="s">
        <v>1112</v>
      </c>
      <c r="AJ122" s="79"/>
      <c r="AK122" s="87" t="s">
        <v>1118</v>
      </c>
      <c r="AL122" s="79" t="b">
        <v>0</v>
      </c>
      <c r="AM122" s="79">
        <v>3</v>
      </c>
      <c r="AN122" s="87" t="s">
        <v>1072</v>
      </c>
      <c r="AO122" s="79" t="s">
        <v>1136</v>
      </c>
      <c r="AP122" s="79" t="b">
        <v>0</v>
      </c>
      <c r="AQ122" s="87" t="s">
        <v>1072</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5</v>
      </c>
      <c r="BE122" s="78" t="str">
        <f>REPLACE(INDEX(GroupVertices[Group],MATCH(Edges[[#This Row],[Vertex 2]],GroupVertices[Vertex],0)),1,1,"")</f>
        <v>5</v>
      </c>
      <c r="BF122" s="48">
        <v>1</v>
      </c>
      <c r="BG122" s="49">
        <v>4</v>
      </c>
      <c r="BH122" s="48">
        <v>3</v>
      </c>
      <c r="BI122" s="49">
        <v>12</v>
      </c>
      <c r="BJ122" s="48">
        <v>0</v>
      </c>
      <c r="BK122" s="49">
        <v>0</v>
      </c>
      <c r="BL122" s="48">
        <v>21</v>
      </c>
      <c r="BM122" s="49">
        <v>84</v>
      </c>
      <c r="BN122" s="48">
        <v>25</v>
      </c>
    </row>
    <row r="123" spans="1:66" ht="15">
      <c r="A123" s="64" t="s">
        <v>256</v>
      </c>
      <c r="B123" s="64" t="s">
        <v>256</v>
      </c>
      <c r="C123" s="65" t="s">
        <v>3053</v>
      </c>
      <c r="D123" s="66">
        <v>3</v>
      </c>
      <c r="E123" s="67" t="s">
        <v>132</v>
      </c>
      <c r="F123" s="68">
        <v>32</v>
      </c>
      <c r="G123" s="65"/>
      <c r="H123" s="69"/>
      <c r="I123" s="70"/>
      <c r="J123" s="70"/>
      <c r="K123" s="34" t="s">
        <v>65</v>
      </c>
      <c r="L123" s="77">
        <v>123</v>
      </c>
      <c r="M123" s="77"/>
      <c r="N123" s="72"/>
      <c r="O123" s="79" t="s">
        <v>176</v>
      </c>
      <c r="P123" s="81">
        <v>43706.55773148148</v>
      </c>
      <c r="Q123" s="79" t="s">
        <v>371</v>
      </c>
      <c r="R123" s="83" t="s">
        <v>437</v>
      </c>
      <c r="S123" s="79" t="s">
        <v>496</v>
      </c>
      <c r="T123" s="79" t="s">
        <v>555</v>
      </c>
      <c r="U123" s="79"/>
      <c r="V123" s="83" t="s">
        <v>649</v>
      </c>
      <c r="W123" s="81">
        <v>43706.55773148148</v>
      </c>
      <c r="X123" s="85">
        <v>43706</v>
      </c>
      <c r="Y123" s="87" t="s">
        <v>724</v>
      </c>
      <c r="Z123" s="83" t="s">
        <v>868</v>
      </c>
      <c r="AA123" s="79"/>
      <c r="AB123" s="79"/>
      <c r="AC123" s="87" t="s">
        <v>1012</v>
      </c>
      <c r="AD123" s="79"/>
      <c r="AE123" s="79" t="b">
        <v>0</v>
      </c>
      <c r="AF123" s="79">
        <v>0</v>
      </c>
      <c r="AG123" s="87" t="s">
        <v>1107</v>
      </c>
      <c r="AH123" s="79" t="b">
        <v>0</v>
      </c>
      <c r="AI123" s="79" t="s">
        <v>1112</v>
      </c>
      <c r="AJ123" s="79"/>
      <c r="AK123" s="87" t="s">
        <v>1107</v>
      </c>
      <c r="AL123" s="79" t="b">
        <v>0</v>
      </c>
      <c r="AM123" s="79">
        <v>0</v>
      </c>
      <c r="AN123" s="87" t="s">
        <v>1107</v>
      </c>
      <c r="AO123" s="79" t="s">
        <v>1143</v>
      </c>
      <c r="AP123" s="79" t="b">
        <v>0</v>
      </c>
      <c r="AQ123" s="87" t="s">
        <v>1012</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9</v>
      </c>
      <c r="BE123" s="78" t="str">
        <f>REPLACE(INDEX(GroupVertices[Group],MATCH(Edges[[#This Row],[Vertex 2]],GroupVertices[Vertex],0)),1,1,"")</f>
        <v>9</v>
      </c>
      <c r="BF123" s="48">
        <v>3</v>
      </c>
      <c r="BG123" s="49">
        <v>14.285714285714286</v>
      </c>
      <c r="BH123" s="48">
        <v>1</v>
      </c>
      <c r="BI123" s="49">
        <v>4.761904761904762</v>
      </c>
      <c r="BJ123" s="48">
        <v>0</v>
      </c>
      <c r="BK123" s="49">
        <v>0</v>
      </c>
      <c r="BL123" s="48">
        <v>17</v>
      </c>
      <c r="BM123" s="49">
        <v>80.95238095238095</v>
      </c>
      <c r="BN123" s="48">
        <v>21</v>
      </c>
    </row>
    <row r="124" spans="1:66" ht="15">
      <c r="A124" s="64" t="s">
        <v>257</v>
      </c>
      <c r="B124" s="64" t="s">
        <v>272</v>
      </c>
      <c r="C124" s="65" t="s">
        <v>3055</v>
      </c>
      <c r="D124" s="66">
        <v>5</v>
      </c>
      <c r="E124" s="67" t="s">
        <v>136</v>
      </c>
      <c r="F124" s="68">
        <v>28.285714285714285</v>
      </c>
      <c r="G124" s="65"/>
      <c r="H124" s="69"/>
      <c r="I124" s="70"/>
      <c r="J124" s="70"/>
      <c r="K124" s="34" t="s">
        <v>65</v>
      </c>
      <c r="L124" s="77">
        <v>124</v>
      </c>
      <c r="M124" s="77"/>
      <c r="N124" s="72"/>
      <c r="O124" s="79" t="s">
        <v>330</v>
      </c>
      <c r="P124" s="81">
        <v>43705.67934027778</v>
      </c>
      <c r="Q124" s="79" t="s">
        <v>372</v>
      </c>
      <c r="R124" s="83" t="s">
        <v>438</v>
      </c>
      <c r="S124" s="79" t="s">
        <v>480</v>
      </c>
      <c r="T124" s="79"/>
      <c r="U124" s="79"/>
      <c r="V124" s="83" t="s">
        <v>650</v>
      </c>
      <c r="W124" s="81">
        <v>43705.67934027778</v>
      </c>
      <c r="X124" s="85">
        <v>43705</v>
      </c>
      <c r="Y124" s="87" t="s">
        <v>725</v>
      </c>
      <c r="Z124" s="83" t="s">
        <v>869</v>
      </c>
      <c r="AA124" s="79"/>
      <c r="AB124" s="79"/>
      <c r="AC124" s="87" t="s">
        <v>1013</v>
      </c>
      <c r="AD124" s="79"/>
      <c r="AE124" s="79" t="b">
        <v>0</v>
      </c>
      <c r="AF124" s="79">
        <v>0</v>
      </c>
      <c r="AG124" s="87" t="s">
        <v>1107</v>
      </c>
      <c r="AH124" s="79" t="b">
        <v>0</v>
      </c>
      <c r="AI124" s="79" t="s">
        <v>1112</v>
      </c>
      <c r="AJ124" s="79"/>
      <c r="AK124" s="87" t="s">
        <v>1107</v>
      </c>
      <c r="AL124" s="79" t="b">
        <v>0</v>
      </c>
      <c r="AM124" s="79">
        <v>1</v>
      </c>
      <c r="AN124" s="87" t="s">
        <v>1087</v>
      </c>
      <c r="AO124" s="79" t="s">
        <v>1146</v>
      </c>
      <c r="AP124" s="79" t="b">
        <v>0</v>
      </c>
      <c r="AQ124" s="87" t="s">
        <v>1087</v>
      </c>
      <c r="AR124" s="79" t="s">
        <v>176</v>
      </c>
      <c r="AS124" s="79">
        <v>0</v>
      </c>
      <c r="AT124" s="79">
        <v>0</v>
      </c>
      <c r="AU124" s="79"/>
      <c r="AV124" s="79"/>
      <c r="AW124" s="79"/>
      <c r="AX124" s="79"/>
      <c r="AY124" s="79"/>
      <c r="AZ124" s="79"/>
      <c r="BA124" s="79"/>
      <c r="BB124" s="79"/>
      <c r="BC124">
        <v>3</v>
      </c>
      <c r="BD124" s="78" t="str">
        <f>REPLACE(INDEX(GroupVertices[Group],MATCH(Edges[[#This Row],[Vertex 1]],GroupVertices[Vertex],0)),1,1,"")</f>
        <v>3</v>
      </c>
      <c r="BE124" s="78" t="str">
        <f>REPLACE(INDEX(GroupVertices[Group],MATCH(Edges[[#This Row],[Vertex 2]],GroupVertices[Vertex],0)),1,1,"")</f>
        <v>3</v>
      </c>
      <c r="BF124" s="48"/>
      <c r="BG124" s="49"/>
      <c r="BH124" s="48"/>
      <c r="BI124" s="49"/>
      <c r="BJ124" s="48"/>
      <c r="BK124" s="49"/>
      <c r="BL124" s="48"/>
      <c r="BM124" s="49"/>
      <c r="BN124" s="48"/>
    </row>
    <row r="125" spans="1:66" ht="15">
      <c r="A125" s="64" t="s">
        <v>257</v>
      </c>
      <c r="B125" s="64" t="s">
        <v>312</v>
      </c>
      <c r="C125" s="65" t="s">
        <v>3054</v>
      </c>
      <c r="D125" s="66">
        <v>4</v>
      </c>
      <c r="E125" s="67" t="s">
        <v>136</v>
      </c>
      <c r="F125" s="68">
        <v>30.142857142857142</v>
      </c>
      <c r="G125" s="65"/>
      <c r="H125" s="69"/>
      <c r="I125" s="70"/>
      <c r="J125" s="70"/>
      <c r="K125" s="34" t="s">
        <v>65</v>
      </c>
      <c r="L125" s="77">
        <v>125</v>
      </c>
      <c r="M125" s="77"/>
      <c r="N125" s="72"/>
      <c r="O125" s="79" t="s">
        <v>329</v>
      </c>
      <c r="P125" s="81">
        <v>43705.67934027778</v>
      </c>
      <c r="Q125" s="79" t="s">
        <v>372</v>
      </c>
      <c r="R125" s="83" t="s">
        <v>438</v>
      </c>
      <c r="S125" s="79" t="s">
        <v>480</v>
      </c>
      <c r="T125" s="79"/>
      <c r="U125" s="79"/>
      <c r="V125" s="83" t="s">
        <v>650</v>
      </c>
      <c r="W125" s="81">
        <v>43705.67934027778</v>
      </c>
      <c r="X125" s="85">
        <v>43705</v>
      </c>
      <c r="Y125" s="87" t="s">
        <v>725</v>
      </c>
      <c r="Z125" s="83" t="s">
        <v>869</v>
      </c>
      <c r="AA125" s="79"/>
      <c r="AB125" s="79"/>
      <c r="AC125" s="87" t="s">
        <v>1013</v>
      </c>
      <c r="AD125" s="79"/>
      <c r="AE125" s="79" t="b">
        <v>0</v>
      </c>
      <c r="AF125" s="79">
        <v>0</v>
      </c>
      <c r="AG125" s="87" t="s">
        <v>1107</v>
      </c>
      <c r="AH125" s="79" t="b">
        <v>0</v>
      </c>
      <c r="AI125" s="79" t="s">
        <v>1112</v>
      </c>
      <c r="AJ125" s="79"/>
      <c r="AK125" s="87" t="s">
        <v>1107</v>
      </c>
      <c r="AL125" s="79" t="b">
        <v>0</v>
      </c>
      <c r="AM125" s="79">
        <v>1</v>
      </c>
      <c r="AN125" s="87" t="s">
        <v>1087</v>
      </c>
      <c r="AO125" s="79" t="s">
        <v>1146</v>
      </c>
      <c r="AP125" s="79" t="b">
        <v>0</v>
      </c>
      <c r="AQ125" s="87" t="s">
        <v>1087</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3</v>
      </c>
      <c r="BE125" s="78" t="str">
        <f>REPLACE(INDEX(GroupVertices[Group],MATCH(Edges[[#This Row],[Vertex 2]],GroupVertices[Vertex],0)),1,1,"")</f>
        <v>3</v>
      </c>
      <c r="BF125" s="48">
        <v>2</v>
      </c>
      <c r="BG125" s="49">
        <v>11.11111111111111</v>
      </c>
      <c r="BH125" s="48">
        <v>0</v>
      </c>
      <c r="BI125" s="49">
        <v>0</v>
      </c>
      <c r="BJ125" s="48">
        <v>0</v>
      </c>
      <c r="BK125" s="49">
        <v>0</v>
      </c>
      <c r="BL125" s="48">
        <v>16</v>
      </c>
      <c r="BM125" s="49">
        <v>88.88888888888889</v>
      </c>
      <c r="BN125" s="48">
        <v>18</v>
      </c>
    </row>
    <row r="126" spans="1:66" ht="15">
      <c r="A126" s="64" t="s">
        <v>257</v>
      </c>
      <c r="B126" s="64" t="s">
        <v>272</v>
      </c>
      <c r="C126" s="65" t="s">
        <v>3055</v>
      </c>
      <c r="D126" s="66">
        <v>5</v>
      </c>
      <c r="E126" s="67" t="s">
        <v>136</v>
      </c>
      <c r="F126" s="68">
        <v>28.285714285714285</v>
      </c>
      <c r="G126" s="65"/>
      <c r="H126" s="69"/>
      <c r="I126" s="70"/>
      <c r="J126" s="70"/>
      <c r="K126" s="34" t="s">
        <v>65</v>
      </c>
      <c r="L126" s="77">
        <v>126</v>
      </c>
      <c r="M126" s="77"/>
      <c r="N126" s="72"/>
      <c r="O126" s="79" t="s">
        <v>330</v>
      </c>
      <c r="P126" s="81">
        <v>43706.59501157407</v>
      </c>
      <c r="Q126" s="79" t="s">
        <v>373</v>
      </c>
      <c r="R126" s="79"/>
      <c r="S126" s="79"/>
      <c r="T126" s="79"/>
      <c r="U126" s="79"/>
      <c r="V126" s="83" t="s">
        <v>650</v>
      </c>
      <c r="W126" s="81">
        <v>43706.59501157407</v>
      </c>
      <c r="X126" s="85">
        <v>43706</v>
      </c>
      <c r="Y126" s="87" t="s">
        <v>726</v>
      </c>
      <c r="Z126" s="83" t="s">
        <v>870</v>
      </c>
      <c r="AA126" s="79"/>
      <c r="AB126" s="79"/>
      <c r="AC126" s="87" t="s">
        <v>1014</v>
      </c>
      <c r="AD126" s="79"/>
      <c r="AE126" s="79" t="b">
        <v>0</v>
      </c>
      <c r="AF126" s="79">
        <v>0</v>
      </c>
      <c r="AG126" s="87" t="s">
        <v>1107</v>
      </c>
      <c r="AH126" s="79" t="b">
        <v>0</v>
      </c>
      <c r="AI126" s="79" t="s">
        <v>1112</v>
      </c>
      <c r="AJ126" s="79"/>
      <c r="AK126" s="87" t="s">
        <v>1107</v>
      </c>
      <c r="AL126" s="79" t="b">
        <v>0</v>
      </c>
      <c r="AM126" s="79">
        <v>1</v>
      </c>
      <c r="AN126" s="87" t="s">
        <v>1088</v>
      </c>
      <c r="AO126" s="79" t="s">
        <v>1146</v>
      </c>
      <c r="AP126" s="79" t="b">
        <v>0</v>
      </c>
      <c r="AQ126" s="87" t="s">
        <v>1088</v>
      </c>
      <c r="AR126" s="79" t="s">
        <v>176</v>
      </c>
      <c r="AS126" s="79">
        <v>0</v>
      </c>
      <c r="AT126" s="79">
        <v>0</v>
      </c>
      <c r="AU126" s="79"/>
      <c r="AV126" s="79"/>
      <c r="AW126" s="79"/>
      <c r="AX126" s="79"/>
      <c r="AY126" s="79"/>
      <c r="AZ126" s="79"/>
      <c r="BA126" s="79"/>
      <c r="BB126" s="79"/>
      <c r="BC126">
        <v>3</v>
      </c>
      <c r="BD126" s="78" t="str">
        <f>REPLACE(INDEX(GroupVertices[Group],MATCH(Edges[[#This Row],[Vertex 1]],GroupVertices[Vertex],0)),1,1,"")</f>
        <v>3</v>
      </c>
      <c r="BE126" s="78" t="str">
        <f>REPLACE(INDEX(GroupVertices[Group],MATCH(Edges[[#This Row],[Vertex 2]],GroupVertices[Vertex],0)),1,1,"")</f>
        <v>3</v>
      </c>
      <c r="BF126" s="48"/>
      <c r="BG126" s="49"/>
      <c r="BH126" s="48"/>
      <c r="BI126" s="49"/>
      <c r="BJ126" s="48"/>
      <c r="BK126" s="49"/>
      <c r="BL126" s="48"/>
      <c r="BM126" s="49"/>
      <c r="BN126" s="48"/>
    </row>
    <row r="127" spans="1:66" ht="15">
      <c r="A127" s="64" t="s">
        <v>257</v>
      </c>
      <c r="B127" s="64" t="s">
        <v>312</v>
      </c>
      <c r="C127" s="65" t="s">
        <v>3054</v>
      </c>
      <c r="D127" s="66">
        <v>4</v>
      </c>
      <c r="E127" s="67" t="s">
        <v>136</v>
      </c>
      <c r="F127" s="68">
        <v>30.142857142857142</v>
      </c>
      <c r="G127" s="65"/>
      <c r="H127" s="69"/>
      <c r="I127" s="70"/>
      <c r="J127" s="70"/>
      <c r="K127" s="34" t="s">
        <v>65</v>
      </c>
      <c r="L127" s="77">
        <v>127</v>
      </c>
      <c r="M127" s="77"/>
      <c r="N127" s="72"/>
      <c r="O127" s="79" t="s">
        <v>329</v>
      </c>
      <c r="P127" s="81">
        <v>43706.59501157407</v>
      </c>
      <c r="Q127" s="79" t="s">
        <v>373</v>
      </c>
      <c r="R127" s="79"/>
      <c r="S127" s="79"/>
      <c r="T127" s="79"/>
      <c r="U127" s="79"/>
      <c r="V127" s="83" t="s">
        <v>650</v>
      </c>
      <c r="W127" s="81">
        <v>43706.59501157407</v>
      </c>
      <c r="X127" s="85">
        <v>43706</v>
      </c>
      <c r="Y127" s="87" t="s">
        <v>726</v>
      </c>
      <c r="Z127" s="83" t="s">
        <v>870</v>
      </c>
      <c r="AA127" s="79"/>
      <c r="AB127" s="79"/>
      <c r="AC127" s="87" t="s">
        <v>1014</v>
      </c>
      <c r="AD127" s="79"/>
      <c r="AE127" s="79" t="b">
        <v>0</v>
      </c>
      <c r="AF127" s="79">
        <v>0</v>
      </c>
      <c r="AG127" s="87" t="s">
        <v>1107</v>
      </c>
      <c r="AH127" s="79" t="b">
        <v>0</v>
      </c>
      <c r="AI127" s="79" t="s">
        <v>1112</v>
      </c>
      <c r="AJ127" s="79"/>
      <c r="AK127" s="87" t="s">
        <v>1107</v>
      </c>
      <c r="AL127" s="79" t="b">
        <v>0</v>
      </c>
      <c r="AM127" s="79">
        <v>1</v>
      </c>
      <c r="AN127" s="87" t="s">
        <v>1088</v>
      </c>
      <c r="AO127" s="79" t="s">
        <v>1146</v>
      </c>
      <c r="AP127" s="79" t="b">
        <v>0</v>
      </c>
      <c r="AQ127" s="87" t="s">
        <v>1088</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3</v>
      </c>
      <c r="BE127" s="78" t="str">
        <f>REPLACE(INDEX(GroupVertices[Group],MATCH(Edges[[#This Row],[Vertex 2]],GroupVertices[Vertex],0)),1,1,"")</f>
        <v>3</v>
      </c>
      <c r="BF127" s="48">
        <v>4</v>
      </c>
      <c r="BG127" s="49">
        <v>12.121212121212121</v>
      </c>
      <c r="BH127" s="48">
        <v>0</v>
      </c>
      <c r="BI127" s="49">
        <v>0</v>
      </c>
      <c r="BJ127" s="48">
        <v>0</v>
      </c>
      <c r="BK127" s="49">
        <v>0</v>
      </c>
      <c r="BL127" s="48">
        <v>29</v>
      </c>
      <c r="BM127" s="49">
        <v>87.87878787878788</v>
      </c>
      <c r="BN127" s="48">
        <v>33</v>
      </c>
    </row>
    <row r="128" spans="1:66" ht="15">
      <c r="A128" s="64" t="s">
        <v>257</v>
      </c>
      <c r="B128" s="64" t="s">
        <v>272</v>
      </c>
      <c r="C128" s="65" t="s">
        <v>3055</v>
      </c>
      <c r="D128" s="66">
        <v>5</v>
      </c>
      <c r="E128" s="67" t="s">
        <v>136</v>
      </c>
      <c r="F128" s="68">
        <v>28.285714285714285</v>
      </c>
      <c r="G128" s="65"/>
      <c r="H128" s="69"/>
      <c r="I128" s="70"/>
      <c r="J128" s="70"/>
      <c r="K128" s="34" t="s">
        <v>65</v>
      </c>
      <c r="L128" s="77">
        <v>128</v>
      </c>
      <c r="M128" s="77"/>
      <c r="N128" s="72"/>
      <c r="O128" s="79" t="s">
        <v>330</v>
      </c>
      <c r="P128" s="81">
        <v>43706.63667824074</v>
      </c>
      <c r="Q128" s="79" t="s">
        <v>374</v>
      </c>
      <c r="R128" s="79"/>
      <c r="S128" s="79"/>
      <c r="T128" s="79"/>
      <c r="U128" s="79"/>
      <c r="V128" s="83" t="s">
        <v>650</v>
      </c>
      <c r="W128" s="81">
        <v>43706.63667824074</v>
      </c>
      <c r="X128" s="85">
        <v>43706</v>
      </c>
      <c r="Y128" s="87" t="s">
        <v>727</v>
      </c>
      <c r="Z128" s="83" t="s">
        <v>871</v>
      </c>
      <c r="AA128" s="79"/>
      <c r="AB128" s="79"/>
      <c r="AC128" s="87" t="s">
        <v>1015</v>
      </c>
      <c r="AD128" s="79"/>
      <c r="AE128" s="79" t="b">
        <v>0</v>
      </c>
      <c r="AF128" s="79">
        <v>0</v>
      </c>
      <c r="AG128" s="87" t="s">
        <v>1107</v>
      </c>
      <c r="AH128" s="79" t="b">
        <v>0</v>
      </c>
      <c r="AI128" s="79" t="s">
        <v>1112</v>
      </c>
      <c r="AJ128" s="79"/>
      <c r="AK128" s="87" t="s">
        <v>1107</v>
      </c>
      <c r="AL128" s="79" t="b">
        <v>0</v>
      </c>
      <c r="AM128" s="79">
        <v>1</v>
      </c>
      <c r="AN128" s="87" t="s">
        <v>1089</v>
      </c>
      <c r="AO128" s="79" t="s">
        <v>1146</v>
      </c>
      <c r="AP128" s="79" t="b">
        <v>0</v>
      </c>
      <c r="AQ128" s="87" t="s">
        <v>1089</v>
      </c>
      <c r="AR128" s="79" t="s">
        <v>176</v>
      </c>
      <c r="AS128" s="79">
        <v>0</v>
      </c>
      <c r="AT128" s="79">
        <v>0</v>
      </c>
      <c r="AU128" s="79"/>
      <c r="AV128" s="79"/>
      <c r="AW128" s="79"/>
      <c r="AX128" s="79"/>
      <c r="AY128" s="79"/>
      <c r="AZ128" s="79"/>
      <c r="BA128" s="79"/>
      <c r="BB128" s="79"/>
      <c r="BC128">
        <v>3</v>
      </c>
      <c r="BD128" s="78" t="str">
        <f>REPLACE(INDEX(GroupVertices[Group],MATCH(Edges[[#This Row],[Vertex 1]],GroupVertices[Vertex],0)),1,1,"")</f>
        <v>3</v>
      </c>
      <c r="BE128" s="78" t="str">
        <f>REPLACE(INDEX(GroupVertices[Group],MATCH(Edges[[#This Row],[Vertex 2]],GroupVertices[Vertex],0)),1,1,"")</f>
        <v>3</v>
      </c>
      <c r="BF128" s="48"/>
      <c r="BG128" s="49"/>
      <c r="BH128" s="48"/>
      <c r="BI128" s="49"/>
      <c r="BJ128" s="48"/>
      <c r="BK128" s="49"/>
      <c r="BL128" s="48"/>
      <c r="BM128" s="49"/>
      <c r="BN128" s="48"/>
    </row>
    <row r="129" spans="1:66" ht="15">
      <c r="A129" s="64" t="s">
        <v>257</v>
      </c>
      <c r="B129" s="64" t="s">
        <v>313</v>
      </c>
      <c r="C129" s="65" t="s">
        <v>3053</v>
      </c>
      <c r="D129" s="66">
        <v>3</v>
      </c>
      <c r="E129" s="67" t="s">
        <v>132</v>
      </c>
      <c r="F129" s="68">
        <v>32</v>
      </c>
      <c r="G129" s="65"/>
      <c r="H129" s="69"/>
      <c r="I129" s="70"/>
      <c r="J129" s="70"/>
      <c r="K129" s="34" t="s">
        <v>65</v>
      </c>
      <c r="L129" s="77">
        <v>129</v>
      </c>
      <c r="M129" s="77"/>
      <c r="N129" s="72"/>
      <c r="O129" s="79" t="s">
        <v>329</v>
      </c>
      <c r="P129" s="81">
        <v>43706.63667824074</v>
      </c>
      <c r="Q129" s="79" t="s">
        <v>374</v>
      </c>
      <c r="R129" s="79"/>
      <c r="S129" s="79"/>
      <c r="T129" s="79"/>
      <c r="U129" s="79"/>
      <c r="V129" s="83" t="s">
        <v>650</v>
      </c>
      <c r="W129" s="81">
        <v>43706.63667824074</v>
      </c>
      <c r="X129" s="85">
        <v>43706</v>
      </c>
      <c r="Y129" s="87" t="s">
        <v>727</v>
      </c>
      <c r="Z129" s="83" t="s">
        <v>871</v>
      </c>
      <c r="AA129" s="79"/>
      <c r="AB129" s="79"/>
      <c r="AC129" s="87" t="s">
        <v>1015</v>
      </c>
      <c r="AD129" s="79"/>
      <c r="AE129" s="79" t="b">
        <v>0</v>
      </c>
      <c r="AF129" s="79">
        <v>0</v>
      </c>
      <c r="AG129" s="87" t="s">
        <v>1107</v>
      </c>
      <c r="AH129" s="79" t="b">
        <v>0</v>
      </c>
      <c r="AI129" s="79" t="s">
        <v>1112</v>
      </c>
      <c r="AJ129" s="79"/>
      <c r="AK129" s="87" t="s">
        <v>1107</v>
      </c>
      <c r="AL129" s="79" t="b">
        <v>0</v>
      </c>
      <c r="AM129" s="79">
        <v>1</v>
      </c>
      <c r="AN129" s="87" t="s">
        <v>1089</v>
      </c>
      <c r="AO129" s="79" t="s">
        <v>1146</v>
      </c>
      <c r="AP129" s="79" t="b">
        <v>0</v>
      </c>
      <c r="AQ129" s="87" t="s">
        <v>1089</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3</v>
      </c>
      <c r="BF129" s="48">
        <v>0</v>
      </c>
      <c r="BG129" s="49">
        <v>0</v>
      </c>
      <c r="BH129" s="48">
        <v>0</v>
      </c>
      <c r="BI129" s="49">
        <v>0</v>
      </c>
      <c r="BJ129" s="48">
        <v>0</v>
      </c>
      <c r="BK129" s="49">
        <v>0</v>
      </c>
      <c r="BL129" s="48">
        <v>26</v>
      </c>
      <c r="BM129" s="49">
        <v>100</v>
      </c>
      <c r="BN129" s="48">
        <v>26</v>
      </c>
    </row>
    <row r="130" spans="1:66" ht="15">
      <c r="A130" s="64" t="s">
        <v>258</v>
      </c>
      <c r="B130" s="64" t="s">
        <v>303</v>
      </c>
      <c r="C130" s="65" t="s">
        <v>3053</v>
      </c>
      <c r="D130" s="66">
        <v>3</v>
      </c>
      <c r="E130" s="67" t="s">
        <v>132</v>
      </c>
      <c r="F130" s="68">
        <v>32</v>
      </c>
      <c r="G130" s="65"/>
      <c r="H130" s="69"/>
      <c r="I130" s="70"/>
      <c r="J130" s="70"/>
      <c r="K130" s="34" t="s">
        <v>65</v>
      </c>
      <c r="L130" s="77">
        <v>130</v>
      </c>
      <c r="M130" s="77"/>
      <c r="N130" s="72"/>
      <c r="O130" s="79" t="s">
        <v>329</v>
      </c>
      <c r="P130" s="81">
        <v>43700.585231481484</v>
      </c>
      <c r="Q130" s="79" t="s">
        <v>375</v>
      </c>
      <c r="R130" s="83" t="s">
        <v>427</v>
      </c>
      <c r="S130" s="79" t="s">
        <v>494</v>
      </c>
      <c r="T130" s="79" t="s">
        <v>540</v>
      </c>
      <c r="U130" s="79"/>
      <c r="V130" s="83" t="s">
        <v>651</v>
      </c>
      <c r="W130" s="81">
        <v>43700.585231481484</v>
      </c>
      <c r="X130" s="85">
        <v>43700</v>
      </c>
      <c r="Y130" s="87" t="s">
        <v>728</v>
      </c>
      <c r="Z130" s="83" t="s">
        <v>872</v>
      </c>
      <c r="AA130" s="79"/>
      <c r="AB130" s="79"/>
      <c r="AC130" s="87" t="s">
        <v>1016</v>
      </c>
      <c r="AD130" s="79"/>
      <c r="AE130" s="79" t="b">
        <v>0</v>
      </c>
      <c r="AF130" s="79">
        <v>1</v>
      </c>
      <c r="AG130" s="87" t="s">
        <v>1107</v>
      </c>
      <c r="AH130" s="79" t="b">
        <v>0</v>
      </c>
      <c r="AI130" s="79" t="s">
        <v>1112</v>
      </c>
      <c r="AJ130" s="79"/>
      <c r="AK130" s="87" t="s">
        <v>1107</v>
      </c>
      <c r="AL130" s="79" t="b">
        <v>0</v>
      </c>
      <c r="AM130" s="79">
        <v>0</v>
      </c>
      <c r="AN130" s="87" t="s">
        <v>1107</v>
      </c>
      <c r="AO130" s="79" t="s">
        <v>1139</v>
      </c>
      <c r="AP130" s="79" t="b">
        <v>0</v>
      </c>
      <c r="AQ130" s="87" t="s">
        <v>1016</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7</v>
      </c>
      <c r="BE130" s="78" t="str">
        <f>REPLACE(INDEX(GroupVertices[Group],MATCH(Edges[[#This Row],[Vertex 2]],GroupVertices[Vertex],0)),1,1,"")</f>
        <v>7</v>
      </c>
      <c r="BF130" s="48"/>
      <c r="BG130" s="49"/>
      <c r="BH130" s="48"/>
      <c r="BI130" s="49"/>
      <c r="BJ130" s="48"/>
      <c r="BK130" s="49"/>
      <c r="BL130" s="48"/>
      <c r="BM130" s="49"/>
      <c r="BN130" s="48"/>
    </row>
    <row r="131" spans="1:66" ht="15">
      <c r="A131" s="64" t="s">
        <v>258</v>
      </c>
      <c r="B131" s="64" t="s">
        <v>304</v>
      </c>
      <c r="C131" s="65" t="s">
        <v>3053</v>
      </c>
      <c r="D131" s="66">
        <v>3</v>
      </c>
      <c r="E131" s="67" t="s">
        <v>132</v>
      </c>
      <c r="F131" s="68">
        <v>32</v>
      </c>
      <c r="G131" s="65"/>
      <c r="H131" s="69"/>
      <c r="I131" s="70"/>
      <c r="J131" s="70"/>
      <c r="K131" s="34" t="s">
        <v>65</v>
      </c>
      <c r="L131" s="77">
        <v>131</v>
      </c>
      <c r="M131" s="77"/>
      <c r="N131" s="72"/>
      <c r="O131" s="79" t="s">
        <v>329</v>
      </c>
      <c r="P131" s="81">
        <v>43700.585231481484</v>
      </c>
      <c r="Q131" s="79" t="s">
        <v>375</v>
      </c>
      <c r="R131" s="83" t="s">
        <v>427</v>
      </c>
      <c r="S131" s="79" t="s">
        <v>494</v>
      </c>
      <c r="T131" s="79" t="s">
        <v>540</v>
      </c>
      <c r="U131" s="79"/>
      <c r="V131" s="83" t="s">
        <v>651</v>
      </c>
      <c r="W131" s="81">
        <v>43700.585231481484</v>
      </c>
      <c r="X131" s="85">
        <v>43700</v>
      </c>
      <c r="Y131" s="87" t="s">
        <v>728</v>
      </c>
      <c r="Z131" s="83" t="s">
        <v>872</v>
      </c>
      <c r="AA131" s="79"/>
      <c r="AB131" s="79"/>
      <c r="AC131" s="87" t="s">
        <v>1016</v>
      </c>
      <c r="AD131" s="79"/>
      <c r="AE131" s="79" t="b">
        <v>0</v>
      </c>
      <c r="AF131" s="79">
        <v>1</v>
      </c>
      <c r="AG131" s="87" t="s">
        <v>1107</v>
      </c>
      <c r="AH131" s="79" t="b">
        <v>0</v>
      </c>
      <c r="AI131" s="79" t="s">
        <v>1112</v>
      </c>
      <c r="AJ131" s="79"/>
      <c r="AK131" s="87" t="s">
        <v>1107</v>
      </c>
      <c r="AL131" s="79" t="b">
        <v>0</v>
      </c>
      <c r="AM131" s="79">
        <v>0</v>
      </c>
      <c r="AN131" s="87" t="s">
        <v>1107</v>
      </c>
      <c r="AO131" s="79" t="s">
        <v>1139</v>
      </c>
      <c r="AP131" s="79" t="b">
        <v>0</v>
      </c>
      <c r="AQ131" s="87" t="s">
        <v>1016</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7</v>
      </c>
      <c r="BE131" s="78" t="str">
        <f>REPLACE(INDEX(GroupVertices[Group],MATCH(Edges[[#This Row],[Vertex 2]],GroupVertices[Vertex],0)),1,1,"")</f>
        <v>7</v>
      </c>
      <c r="BF131" s="48">
        <v>1</v>
      </c>
      <c r="BG131" s="49">
        <v>4.3478260869565215</v>
      </c>
      <c r="BH131" s="48">
        <v>1</v>
      </c>
      <c r="BI131" s="49">
        <v>4.3478260869565215</v>
      </c>
      <c r="BJ131" s="48">
        <v>0</v>
      </c>
      <c r="BK131" s="49">
        <v>0</v>
      </c>
      <c r="BL131" s="48">
        <v>21</v>
      </c>
      <c r="BM131" s="49">
        <v>91.30434782608695</v>
      </c>
      <c r="BN131" s="48">
        <v>23</v>
      </c>
    </row>
    <row r="132" spans="1:66" ht="15">
      <c r="A132" s="64" t="s">
        <v>258</v>
      </c>
      <c r="B132" s="64" t="s">
        <v>314</v>
      </c>
      <c r="C132" s="65" t="s">
        <v>3053</v>
      </c>
      <c r="D132" s="66">
        <v>3</v>
      </c>
      <c r="E132" s="67" t="s">
        <v>132</v>
      </c>
      <c r="F132" s="68">
        <v>32</v>
      </c>
      <c r="G132" s="65"/>
      <c r="H132" s="69"/>
      <c r="I132" s="70"/>
      <c r="J132" s="70"/>
      <c r="K132" s="34" t="s">
        <v>65</v>
      </c>
      <c r="L132" s="77">
        <v>132</v>
      </c>
      <c r="M132" s="77"/>
      <c r="N132" s="72"/>
      <c r="O132" s="79" t="s">
        <v>329</v>
      </c>
      <c r="P132" s="81">
        <v>43706.64971064815</v>
      </c>
      <c r="Q132" s="79" t="s">
        <v>376</v>
      </c>
      <c r="R132" s="83" t="s">
        <v>439</v>
      </c>
      <c r="S132" s="79" t="s">
        <v>501</v>
      </c>
      <c r="T132" s="79" t="s">
        <v>556</v>
      </c>
      <c r="U132" s="79"/>
      <c r="V132" s="83" t="s">
        <v>651</v>
      </c>
      <c r="W132" s="81">
        <v>43706.64971064815</v>
      </c>
      <c r="X132" s="85">
        <v>43706</v>
      </c>
      <c r="Y132" s="87" t="s">
        <v>729</v>
      </c>
      <c r="Z132" s="83" t="s">
        <v>873</v>
      </c>
      <c r="AA132" s="79"/>
      <c r="AB132" s="79"/>
      <c r="AC132" s="87" t="s">
        <v>1017</v>
      </c>
      <c r="AD132" s="79"/>
      <c r="AE132" s="79" t="b">
        <v>0</v>
      </c>
      <c r="AF132" s="79">
        <v>0</v>
      </c>
      <c r="AG132" s="87" t="s">
        <v>1107</v>
      </c>
      <c r="AH132" s="79" t="b">
        <v>0</v>
      </c>
      <c r="AI132" s="79" t="s">
        <v>1112</v>
      </c>
      <c r="AJ132" s="79"/>
      <c r="AK132" s="87" t="s">
        <v>1107</v>
      </c>
      <c r="AL132" s="79" t="b">
        <v>0</v>
      </c>
      <c r="AM132" s="79">
        <v>0</v>
      </c>
      <c r="AN132" s="87" t="s">
        <v>1107</v>
      </c>
      <c r="AO132" s="79" t="s">
        <v>1139</v>
      </c>
      <c r="AP132" s="79" t="b">
        <v>0</v>
      </c>
      <c r="AQ132" s="87" t="s">
        <v>1017</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7</v>
      </c>
      <c r="BE132" s="78" t="str">
        <f>REPLACE(INDEX(GroupVertices[Group],MATCH(Edges[[#This Row],[Vertex 2]],GroupVertices[Vertex],0)),1,1,"")</f>
        <v>7</v>
      </c>
      <c r="BF132" s="48">
        <v>0</v>
      </c>
      <c r="BG132" s="49">
        <v>0</v>
      </c>
      <c r="BH132" s="48">
        <v>0</v>
      </c>
      <c r="BI132" s="49">
        <v>0</v>
      </c>
      <c r="BJ132" s="48">
        <v>0</v>
      </c>
      <c r="BK132" s="49">
        <v>0</v>
      </c>
      <c r="BL132" s="48">
        <v>10</v>
      </c>
      <c r="BM132" s="49">
        <v>100</v>
      </c>
      <c r="BN132" s="48">
        <v>10</v>
      </c>
    </row>
    <row r="133" spans="1:66" ht="15">
      <c r="A133" s="64" t="s">
        <v>259</v>
      </c>
      <c r="B133" s="64" t="s">
        <v>259</v>
      </c>
      <c r="C133" s="65" t="s">
        <v>3053</v>
      </c>
      <c r="D133" s="66">
        <v>3</v>
      </c>
      <c r="E133" s="67" t="s">
        <v>132</v>
      </c>
      <c r="F133" s="68">
        <v>32</v>
      </c>
      <c r="G133" s="65"/>
      <c r="H133" s="69"/>
      <c r="I133" s="70"/>
      <c r="J133" s="70"/>
      <c r="K133" s="34" t="s">
        <v>65</v>
      </c>
      <c r="L133" s="77">
        <v>133</v>
      </c>
      <c r="M133" s="77"/>
      <c r="N133" s="72"/>
      <c r="O133" s="79" t="s">
        <v>176</v>
      </c>
      <c r="P133" s="81">
        <v>43706.78820601852</v>
      </c>
      <c r="Q133" s="79" t="s">
        <v>377</v>
      </c>
      <c r="R133" s="83" t="s">
        <v>440</v>
      </c>
      <c r="S133" s="79" t="s">
        <v>502</v>
      </c>
      <c r="T133" s="79" t="s">
        <v>557</v>
      </c>
      <c r="U133" s="79"/>
      <c r="V133" s="83" t="s">
        <v>652</v>
      </c>
      <c r="W133" s="81">
        <v>43706.78820601852</v>
      </c>
      <c r="X133" s="85">
        <v>43706</v>
      </c>
      <c r="Y133" s="87" t="s">
        <v>730</v>
      </c>
      <c r="Z133" s="83" t="s">
        <v>874</v>
      </c>
      <c r="AA133" s="79"/>
      <c r="AB133" s="79"/>
      <c r="AC133" s="87" t="s">
        <v>1018</v>
      </c>
      <c r="AD133" s="79"/>
      <c r="AE133" s="79" t="b">
        <v>0</v>
      </c>
      <c r="AF133" s="79">
        <v>3</v>
      </c>
      <c r="AG133" s="87" t="s">
        <v>1107</v>
      </c>
      <c r="AH133" s="79" t="b">
        <v>0</v>
      </c>
      <c r="AI133" s="79" t="s">
        <v>1112</v>
      </c>
      <c r="AJ133" s="79"/>
      <c r="AK133" s="87" t="s">
        <v>1107</v>
      </c>
      <c r="AL133" s="79" t="b">
        <v>0</v>
      </c>
      <c r="AM133" s="79">
        <v>1</v>
      </c>
      <c r="AN133" s="87" t="s">
        <v>1107</v>
      </c>
      <c r="AO133" s="79" t="s">
        <v>1135</v>
      </c>
      <c r="AP133" s="79" t="b">
        <v>0</v>
      </c>
      <c r="AQ133" s="87" t="s">
        <v>1018</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13</v>
      </c>
      <c r="BE133" s="78" t="str">
        <f>REPLACE(INDEX(GroupVertices[Group],MATCH(Edges[[#This Row],[Vertex 2]],GroupVertices[Vertex],0)),1,1,"")</f>
        <v>13</v>
      </c>
      <c r="BF133" s="48">
        <v>1</v>
      </c>
      <c r="BG133" s="49">
        <v>9.090909090909092</v>
      </c>
      <c r="BH133" s="48">
        <v>1</v>
      </c>
      <c r="BI133" s="49">
        <v>9.090909090909092</v>
      </c>
      <c r="BJ133" s="48">
        <v>0</v>
      </c>
      <c r="BK133" s="49">
        <v>0</v>
      </c>
      <c r="BL133" s="48">
        <v>9</v>
      </c>
      <c r="BM133" s="49">
        <v>81.81818181818181</v>
      </c>
      <c r="BN133" s="48">
        <v>11</v>
      </c>
    </row>
    <row r="134" spans="1:66" ht="15">
      <c r="A134" s="64" t="s">
        <v>260</v>
      </c>
      <c r="B134" s="64" t="s">
        <v>259</v>
      </c>
      <c r="C134" s="65" t="s">
        <v>3053</v>
      </c>
      <c r="D134" s="66">
        <v>3</v>
      </c>
      <c r="E134" s="67" t="s">
        <v>132</v>
      </c>
      <c r="F134" s="68">
        <v>32</v>
      </c>
      <c r="G134" s="65"/>
      <c r="H134" s="69"/>
      <c r="I134" s="70"/>
      <c r="J134" s="70"/>
      <c r="K134" s="34" t="s">
        <v>65</v>
      </c>
      <c r="L134" s="77">
        <v>134</v>
      </c>
      <c r="M134" s="77"/>
      <c r="N134" s="72"/>
      <c r="O134" s="79" t="s">
        <v>330</v>
      </c>
      <c r="P134" s="81">
        <v>43706.790347222224</v>
      </c>
      <c r="Q134" s="79" t="s">
        <v>377</v>
      </c>
      <c r="R134" s="83" t="s">
        <v>440</v>
      </c>
      <c r="S134" s="79" t="s">
        <v>502</v>
      </c>
      <c r="T134" s="79" t="s">
        <v>557</v>
      </c>
      <c r="U134" s="79"/>
      <c r="V134" s="83" t="s">
        <v>653</v>
      </c>
      <c r="W134" s="81">
        <v>43706.790347222224</v>
      </c>
      <c r="X134" s="85">
        <v>43706</v>
      </c>
      <c r="Y134" s="87" t="s">
        <v>731</v>
      </c>
      <c r="Z134" s="83" t="s">
        <v>875</v>
      </c>
      <c r="AA134" s="79"/>
      <c r="AB134" s="79"/>
      <c r="AC134" s="87" t="s">
        <v>1019</v>
      </c>
      <c r="AD134" s="79"/>
      <c r="AE134" s="79" t="b">
        <v>0</v>
      </c>
      <c r="AF134" s="79">
        <v>0</v>
      </c>
      <c r="AG134" s="87" t="s">
        <v>1107</v>
      </c>
      <c r="AH134" s="79" t="b">
        <v>0</v>
      </c>
      <c r="AI134" s="79" t="s">
        <v>1112</v>
      </c>
      <c r="AJ134" s="79"/>
      <c r="AK134" s="87" t="s">
        <v>1107</v>
      </c>
      <c r="AL134" s="79" t="b">
        <v>0</v>
      </c>
      <c r="AM134" s="79">
        <v>1</v>
      </c>
      <c r="AN134" s="87" t="s">
        <v>1018</v>
      </c>
      <c r="AO134" s="79" t="s">
        <v>1131</v>
      </c>
      <c r="AP134" s="79" t="b">
        <v>0</v>
      </c>
      <c r="AQ134" s="87" t="s">
        <v>1018</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13</v>
      </c>
      <c r="BE134" s="78" t="str">
        <f>REPLACE(INDEX(GroupVertices[Group],MATCH(Edges[[#This Row],[Vertex 2]],GroupVertices[Vertex],0)),1,1,"")</f>
        <v>13</v>
      </c>
      <c r="BF134" s="48">
        <v>1</v>
      </c>
      <c r="BG134" s="49">
        <v>9.090909090909092</v>
      </c>
      <c r="BH134" s="48">
        <v>1</v>
      </c>
      <c r="BI134" s="49">
        <v>9.090909090909092</v>
      </c>
      <c r="BJ134" s="48">
        <v>0</v>
      </c>
      <c r="BK134" s="49">
        <v>0</v>
      </c>
      <c r="BL134" s="48">
        <v>9</v>
      </c>
      <c r="BM134" s="49">
        <v>81.81818181818181</v>
      </c>
      <c r="BN134" s="48">
        <v>11</v>
      </c>
    </row>
    <row r="135" spans="1:66" ht="15">
      <c r="A135" s="64" t="s">
        <v>254</v>
      </c>
      <c r="B135" s="64" t="s">
        <v>254</v>
      </c>
      <c r="C135" s="65" t="s">
        <v>3053</v>
      </c>
      <c r="D135" s="66">
        <v>3</v>
      </c>
      <c r="E135" s="67" t="s">
        <v>132</v>
      </c>
      <c r="F135" s="68">
        <v>32</v>
      </c>
      <c r="G135" s="65"/>
      <c r="H135" s="69"/>
      <c r="I135" s="70"/>
      <c r="J135" s="70"/>
      <c r="K135" s="34" t="s">
        <v>65</v>
      </c>
      <c r="L135" s="77">
        <v>135</v>
      </c>
      <c r="M135" s="77"/>
      <c r="N135" s="72"/>
      <c r="O135" s="79" t="s">
        <v>176</v>
      </c>
      <c r="P135" s="81">
        <v>43681.654861111114</v>
      </c>
      <c r="Q135" s="79" t="s">
        <v>378</v>
      </c>
      <c r="R135" s="83" t="s">
        <v>441</v>
      </c>
      <c r="S135" s="79" t="s">
        <v>496</v>
      </c>
      <c r="T135" s="79" t="s">
        <v>558</v>
      </c>
      <c r="U135" s="79"/>
      <c r="V135" s="83" t="s">
        <v>647</v>
      </c>
      <c r="W135" s="81">
        <v>43681.654861111114</v>
      </c>
      <c r="X135" s="85">
        <v>43681</v>
      </c>
      <c r="Y135" s="87" t="s">
        <v>732</v>
      </c>
      <c r="Z135" s="83" t="s">
        <v>876</v>
      </c>
      <c r="AA135" s="79"/>
      <c r="AB135" s="79"/>
      <c r="AC135" s="87" t="s">
        <v>1020</v>
      </c>
      <c r="AD135" s="79"/>
      <c r="AE135" s="79" t="b">
        <v>0</v>
      </c>
      <c r="AF135" s="79">
        <v>38</v>
      </c>
      <c r="AG135" s="87" t="s">
        <v>1107</v>
      </c>
      <c r="AH135" s="79" t="b">
        <v>0</v>
      </c>
      <c r="AI135" s="79" t="s">
        <v>1112</v>
      </c>
      <c r="AJ135" s="79"/>
      <c r="AK135" s="87" t="s">
        <v>1107</v>
      </c>
      <c r="AL135" s="79" t="b">
        <v>0</v>
      </c>
      <c r="AM135" s="79">
        <v>15</v>
      </c>
      <c r="AN135" s="87" t="s">
        <v>1107</v>
      </c>
      <c r="AO135" s="79" t="s">
        <v>1135</v>
      </c>
      <c r="AP135" s="79" t="b">
        <v>0</v>
      </c>
      <c r="AQ135" s="87" t="s">
        <v>1020</v>
      </c>
      <c r="AR135" s="79" t="s">
        <v>330</v>
      </c>
      <c r="AS135" s="79">
        <v>0</v>
      </c>
      <c r="AT135" s="79">
        <v>0</v>
      </c>
      <c r="AU135" s="79"/>
      <c r="AV135" s="79"/>
      <c r="AW135" s="79"/>
      <c r="AX135" s="79"/>
      <c r="AY135" s="79"/>
      <c r="AZ135" s="79"/>
      <c r="BA135" s="79"/>
      <c r="BB135" s="79"/>
      <c r="BC135">
        <v>1</v>
      </c>
      <c r="BD135" s="78" t="str">
        <f>REPLACE(INDEX(GroupVertices[Group],MATCH(Edges[[#This Row],[Vertex 1]],GroupVertices[Vertex],0)),1,1,"")</f>
        <v>8</v>
      </c>
      <c r="BE135" s="78" t="str">
        <f>REPLACE(INDEX(GroupVertices[Group],MATCH(Edges[[#This Row],[Vertex 2]],GroupVertices[Vertex],0)),1,1,"")</f>
        <v>8</v>
      </c>
      <c r="BF135" s="48">
        <v>1</v>
      </c>
      <c r="BG135" s="49">
        <v>2.5641025641025643</v>
      </c>
      <c r="BH135" s="48">
        <v>1</v>
      </c>
      <c r="BI135" s="49">
        <v>2.5641025641025643</v>
      </c>
      <c r="BJ135" s="48">
        <v>0</v>
      </c>
      <c r="BK135" s="49">
        <v>0</v>
      </c>
      <c r="BL135" s="48">
        <v>37</v>
      </c>
      <c r="BM135" s="49">
        <v>94.87179487179488</v>
      </c>
      <c r="BN135" s="48">
        <v>39</v>
      </c>
    </row>
    <row r="136" spans="1:66" ht="15">
      <c r="A136" s="64" t="s">
        <v>261</v>
      </c>
      <c r="B136" s="64" t="s">
        <v>254</v>
      </c>
      <c r="C136" s="65" t="s">
        <v>3053</v>
      </c>
      <c r="D136" s="66">
        <v>3</v>
      </c>
      <c r="E136" s="67" t="s">
        <v>132</v>
      </c>
      <c r="F136" s="68">
        <v>32</v>
      </c>
      <c r="G136" s="65"/>
      <c r="H136" s="69"/>
      <c r="I136" s="70"/>
      <c r="J136" s="70"/>
      <c r="K136" s="34" t="s">
        <v>65</v>
      </c>
      <c r="L136" s="77">
        <v>136</v>
      </c>
      <c r="M136" s="77"/>
      <c r="N136" s="72"/>
      <c r="O136" s="79" t="s">
        <v>330</v>
      </c>
      <c r="P136" s="81">
        <v>43701.74988425926</v>
      </c>
      <c r="Q136" s="79" t="s">
        <v>378</v>
      </c>
      <c r="R136" s="79"/>
      <c r="S136" s="79"/>
      <c r="T136" s="79"/>
      <c r="U136" s="79"/>
      <c r="V136" s="83" t="s">
        <v>654</v>
      </c>
      <c r="W136" s="81">
        <v>43701.74988425926</v>
      </c>
      <c r="X136" s="85">
        <v>43701</v>
      </c>
      <c r="Y136" s="87" t="s">
        <v>733</v>
      </c>
      <c r="Z136" s="83" t="s">
        <v>877</v>
      </c>
      <c r="AA136" s="79"/>
      <c r="AB136" s="79"/>
      <c r="AC136" s="87" t="s">
        <v>1021</v>
      </c>
      <c r="AD136" s="79"/>
      <c r="AE136" s="79" t="b">
        <v>0</v>
      </c>
      <c r="AF136" s="79">
        <v>0</v>
      </c>
      <c r="AG136" s="87" t="s">
        <v>1107</v>
      </c>
      <c r="AH136" s="79" t="b">
        <v>0</v>
      </c>
      <c r="AI136" s="79" t="s">
        <v>1112</v>
      </c>
      <c r="AJ136" s="79"/>
      <c r="AK136" s="87" t="s">
        <v>1107</v>
      </c>
      <c r="AL136" s="79" t="b">
        <v>0</v>
      </c>
      <c r="AM136" s="79">
        <v>15</v>
      </c>
      <c r="AN136" s="87" t="s">
        <v>1020</v>
      </c>
      <c r="AO136" s="79" t="s">
        <v>1131</v>
      </c>
      <c r="AP136" s="79" t="b">
        <v>0</v>
      </c>
      <c r="AQ136" s="87" t="s">
        <v>1020</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8</v>
      </c>
      <c r="BF136" s="48">
        <v>1</v>
      </c>
      <c r="BG136" s="49">
        <v>2.5641025641025643</v>
      </c>
      <c r="BH136" s="48">
        <v>1</v>
      </c>
      <c r="BI136" s="49">
        <v>2.5641025641025643</v>
      </c>
      <c r="BJ136" s="48">
        <v>0</v>
      </c>
      <c r="BK136" s="49">
        <v>0</v>
      </c>
      <c r="BL136" s="48">
        <v>37</v>
      </c>
      <c r="BM136" s="49">
        <v>94.87179487179488</v>
      </c>
      <c r="BN136" s="48">
        <v>39</v>
      </c>
    </row>
    <row r="137" spans="1:66" ht="15">
      <c r="A137" s="64" t="s">
        <v>261</v>
      </c>
      <c r="B137" s="64" t="s">
        <v>315</v>
      </c>
      <c r="C137" s="65" t="s">
        <v>3054</v>
      </c>
      <c r="D137" s="66">
        <v>4</v>
      </c>
      <c r="E137" s="67" t="s">
        <v>136</v>
      </c>
      <c r="F137" s="68">
        <v>30.142857142857142</v>
      </c>
      <c r="G137" s="65"/>
      <c r="H137" s="69"/>
      <c r="I137" s="70"/>
      <c r="J137" s="70"/>
      <c r="K137" s="34" t="s">
        <v>65</v>
      </c>
      <c r="L137" s="77">
        <v>137</v>
      </c>
      <c r="M137" s="77"/>
      <c r="N137" s="72"/>
      <c r="O137" s="79" t="s">
        <v>329</v>
      </c>
      <c r="P137" s="81">
        <v>43657.71600694444</v>
      </c>
      <c r="Q137" s="79" t="s">
        <v>379</v>
      </c>
      <c r="R137" s="79" t="s">
        <v>442</v>
      </c>
      <c r="S137" s="79" t="s">
        <v>503</v>
      </c>
      <c r="T137" s="79" t="s">
        <v>559</v>
      </c>
      <c r="U137" s="79"/>
      <c r="V137" s="83" t="s">
        <v>654</v>
      </c>
      <c r="W137" s="81">
        <v>43657.71600694444</v>
      </c>
      <c r="X137" s="85">
        <v>43657</v>
      </c>
      <c r="Y137" s="87" t="s">
        <v>734</v>
      </c>
      <c r="Z137" s="83" t="s">
        <v>878</v>
      </c>
      <c r="AA137" s="79"/>
      <c r="AB137" s="79"/>
      <c r="AC137" s="87" t="s">
        <v>1022</v>
      </c>
      <c r="AD137" s="79"/>
      <c r="AE137" s="79" t="b">
        <v>0</v>
      </c>
      <c r="AF137" s="79">
        <v>6</v>
      </c>
      <c r="AG137" s="87" t="s">
        <v>1107</v>
      </c>
      <c r="AH137" s="79" t="b">
        <v>1</v>
      </c>
      <c r="AI137" s="79" t="s">
        <v>1112</v>
      </c>
      <c r="AJ137" s="79"/>
      <c r="AK137" s="87" t="s">
        <v>1119</v>
      </c>
      <c r="AL137" s="79" t="b">
        <v>0</v>
      </c>
      <c r="AM137" s="79">
        <v>4</v>
      </c>
      <c r="AN137" s="87" t="s">
        <v>1107</v>
      </c>
      <c r="AO137" s="79" t="s">
        <v>1135</v>
      </c>
      <c r="AP137" s="79" t="b">
        <v>0</v>
      </c>
      <c r="AQ137" s="87" t="s">
        <v>1022</v>
      </c>
      <c r="AR137" s="79" t="s">
        <v>330</v>
      </c>
      <c r="AS137" s="79">
        <v>0</v>
      </c>
      <c r="AT137" s="79">
        <v>0</v>
      </c>
      <c r="AU137" s="79"/>
      <c r="AV137" s="79"/>
      <c r="AW137" s="79"/>
      <c r="AX137" s="79"/>
      <c r="AY137" s="79"/>
      <c r="AZ137" s="79"/>
      <c r="BA137" s="79"/>
      <c r="BB137" s="79"/>
      <c r="BC137">
        <v>2</v>
      </c>
      <c r="BD137" s="78" t="str">
        <f>REPLACE(INDEX(GroupVertices[Group],MATCH(Edges[[#This Row],[Vertex 1]],GroupVertices[Vertex],0)),1,1,"")</f>
        <v>1</v>
      </c>
      <c r="BE137" s="78" t="str">
        <f>REPLACE(INDEX(GroupVertices[Group],MATCH(Edges[[#This Row],[Vertex 2]],GroupVertices[Vertex],0)),1,1,"")</f>
        <v>1</v>
      </c>
      <c r="BF137" s="48"/>
      <c r="BG137" s="49"/>
      <c r="BH137" s="48"/>
      <c r="BI137" s="49"/>
      <c r="BJ137" s="48"/>
      <c r="BK137" s="49"/>
      <c r="BL137" s="48"/>
      <c r="BM137" s="49"/>
      <c r="BN137" s="48"/>
    </row>
    <row r="138" spans="1:66" ht="15">
      <c r="A138" s="64" t="s">
        <v>261</v>
      </c>
      <c r="B138" s="64" t="s">
        <v>315</v>
      </c>
      <c r="C138" s="65" t="s">
        <v>3054</v>
      </c>
      <c r="D138" s="66">
        <v>4</v>
      </c>
      <c r="E138" s="67" t="s">
        <v>136</v>
      </c>
      <c r="F138" s="68">
        <v>30.142857142857142</v>
      </c>
      <c r="G138" s="65"/>
      <c r="H138" s="69"/>
      <c r="I138" s="70"/>
      <c r="J138" s="70"/>
      <c r="K138" s="34" t="s">
        <v>65</v>
      </c>
      <c r="L138" s="77">
        <v>138</v>
      </c>
      <c r="M138" s="77"/>
      <c r="N138" s="72"/>
      <c r="O138" s="79" t="s">
        <v>329</v>
      </c>
      <c r="P138" s="81">
        <v>43701.82310185185</v>
      </c>
      <c r="Q138" s="79" t="s">
        <v>379</v>
      </c>
      <c r="R138" s="79"/>
      <c r="S138" s="79"/>
      <c r="T138" s="79" t="s">
        <v>560</v>
      </c>
      <c r="U138" s="79"/>
      <c r="V138" s="83" t="s">
        <v>654</v>
      </c>
      <c r="W138" s="81">
        <v>43701.82310185185</v>
      </c>
      <c r="X138" s="85">
        <v>43701</v>
      </c>
      <c r="Y138" s="87" t="s">
        <v>735</v>
      </c>
      <c r="Z138" s="83" t="s">
        <v>879</v>
      </c>
      <c r="AA138" s="79"/>
      <c r="AB138" s="79"/>
      <c r="AC138" s="87" t="s">
        <v>1023</v>
      </c>
      <c r="AD138" s="79"/>
      <c r="AE138" s="79" t="b">
        <v>0</v>
      </c>
      <c r="AF138" s="79">
        <v>0</v>
      </c>
      <c r="AG138" s="87" t="s">
        <v>1107</v>
      </c>
      <c r="AH138" s="79" t="b">
        <v>1</v>
      </c>
      <c r="AI138" s="79" t="s">
        <v>1112</v>
      </c>
      <c r="AJ138" s="79"/>
      <c r="AK138" s="87" t="s">
        <v>1119</v>
      </c>
      <c r="AL138" s="79" t="b">
        <v>0</v>
      </c>
      <c r="AM138" s="79">
        <v>4</v>
      </c>
      <c r="AN138" s="87" t="s">
        <v>1022</v>
      </c>
      <c r="AO138" s="79" t="s">
        <v>1131</v>
      </c>
      <c r="AP138" s="79" t="b">
        <v>0</v>
      </c>
      <c r="AQ138" s="87" t="s">
        <v>1022</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1</v>
      </c>
      <c r="BE138" s="78" t="str">
        <f>REPLACE(INDEX(GroupVertices[Group],MATCH(Edges[[#This Row],[Vertex 2]],GroupVertices[Vertex],0)),1,1,"")</f>
        <v>1</v>
      </c>
      <c r="BF138" s="48"/>
      <c r="BG138" s="49"/>
      <c r="BH138" s="48"/>
      <c r="BI138" s="49"/>
      <c r="BJ138" s="48"/>
      <c r="BK138" s="49"/>
      <c r="BL138" s="48"/>
      <c r="BM138" s="49"/>
      <c r="BN138" s="48"/>
    </row>
    <row r="139" spans="1:66" ht="15">
      <c r="A139" s="64" t="s">
        <v>261</v>
      </c>
      <c r="B139" s="64" t="s">
        <v>316</v>
      </c>
      <c r="C139" s="65" t="s">
        <v>3054</v>
      </c>
      <c r="D139" s="66">
        <v>4</v>
      </c>
      <c r="E139" s="67" t="s">
        <v>136</v>
      </c>
      <c r="F139" s="68">
        <v>30.142857142857142</v>
      </c>
      <c r="G139" s="65"/>
      <c r="H139" s="69"/>
      <c r="I139" s="70"/>
      <c r="J139" s="70"/>
      <c r="K139" s="34" t="s">
        <v>65</v>
      </c>
      <c r="L139" s="77">
        <v>139</v>
      </c>
      <c r="M139" s="77"/>
      <c r="N139" s="72"/>
      <c r="O139" s="79" t="s">
        <v>329</v>
      </c>
      <c r="P139" s="81">
        <v>43657.71600694444</v>
      </c>
      <c r="Q139" s="79" t="s">
        <v>379</v>
      </c>
      <c r="R139" s="79" t="s">
        <v>442</v>
      </c>
      <c r="S139" s="79" t="s">
        <v>503</v>
      </c>
      <c r="T139" s="79" t="s">
        <v>559</v>
      </c>
      <c r="U139" s="79"/>
      <c r="V139" s="83" t="s">
        <v>654</v>
      </c>
      <c r="W139" s="81">
        <v>43657.71600694444</v>
      </c>
      <c r="X139" s="85">
        <v>43657</v>
      </c>
      <c r="Y139" s="87" t="s">
        <v>734</v>
      </c>
      <c r="Z139" s="83" t="s">
        <v>878</v>
      </c>
      <c r="AA139" s="79"/>
      <c r="AB139" s="79"/>
      <c r="AC139" s="87" t="s">
        <v>1022</v>
      </c>
      <c r="AD139" s="79"/>
      <c r="AE139" s="79" t="b">
        <v>0</v>
      </c>
      <c r="AF139" s="79">
        <v>6</v>
      </c>
      <c r="AG139" s="87" t="s">
        <v>1107</v>
      </c>
      <c r="AH139" s="79" t="b">
        <v>1</v>
      </c>
      <c r="AI139" s="79" t="s">
        <v>1112</v>
      </c>
      <c r="AJ139" s="79"/>
      <c r="AK139" s="87" t="s">
        <v>1119</v>
      </c>
      <c r="AL139" s="79" t="b">
        <v>0</v>
      </c>
      <c r="AM139" s="79">
        <v>4</v>
      </c>
      <c r="AN139" s="87" t="s">
        <v>1107</v>
      </c>
      <c r="AO139" s="79" t="s">
        <v>1135</v>
      </c>
      <c r="AP139" s="79" t="b">
        <v>0</v>
      </c>
      <c r="AQ139" s="87" t="s">
        <v>1022</v>
      </c>
      <c r="AR139" s="79" t="s">
        <v>330</v>
      </c>
      <c r="AS139" s="79">
        <v>0</v>
      </c>
      <c r="AT139" s="79">
        <v>0</v>
      </c>
      <c r="AU139" s="79"/>
      <c r="AV139" s="79"/>
      <c r="AW139" s="79"/>
      <c r="AX139" s="79"/>
      <c r="AY139" s="79"/>
      <c r="AZ139" s="79"/>
      <c r="BA139" s="79"/>
      <c r="BB139" s="79"/>
      <c r="BC139">
        <v>2</v>
      </c>
      <c r="BD139" s="78" t="str">
        <f>REPLACE(INDEX(GroupVertices[Group],MATCH(Edges[[#This Row],[Vertex 1]],GroupVertices[Vertex],0)),1,1,"")</f>
        <v>1</v>
      </c>
      <c r="BE139" s="78" t="str">
        <f>REPLACE(INDEX(GroupVertices[Group],MATCH(Edges[[#This Row],[Vertex 2]],GroupVertices[Vertex],0)),1,1,"")</f>
        <v>1</v>
      </c>
      <c r="BF139" s="48">
        <v>0</v>
      </c>
      <c r="BG139" s="49">
        <v>0</v>
      </c>
      <c r="BH139" s="48">
        <v>0</v>
      </c>
      <c r="BI139" s="49">
        <v>0</v>
      </c>
      <c r="BJ139" s="48">
        <v>0</v>
      </c>
      <c r="BK139" s="49">
        <v>0</v>
      </c>
      <c r="BL139" s="48">
        <v>33</v>
      </c>
      <c r="BM139" s="49">
        <v>100</v>
      </c>
      <c r="BN139" s="48">
        <v>33</v>
      </c>
    </row>
    <row r="140" spans="1:66" ht="15">
      <c r="A140" s="64" t="s">
        <v>261</v>
      </c>
      <c r="B140" s="64" t="s">
        <v>316</v>
      </c>
      <c r="C140" s="65" t="s">
        <v>3054</v>
      </c>
      <c r="D140" s="66">
        <v>4</v>
      </c>
      <c r="E140" s="67" t="s">
        <v>136</v>
      </c>
      <c r="F140" s="68">
        <v>30.142857142857142</v>
      </c>
      <c r="G140" s="65"/>
      <c r="H140" s="69"/>
      <c r="I140" s="70"/>
      <c r="J140" s="70"/>
      <c r="K140" s="34" t="s">
        <v>65</v>
      </c>
      <c r="L140" s="77">
        <v>140</v>
      </c>
      <c r="M140" s="77"/>
      <c r="N140" s="72"/>
      <c r="O140" s="79" t="s">
        <v>329</v>
      </c>
      <c r="P140" s="81">
        <v>43701.82310185185</v>
      </c>
      <c r="Q140" s="79" t="s">
        <v>379</v>
      </c>
      <c r="R140" s="79"/>
      <c r="S140" s="79"/>
      <c r="T140" s="79" t="s">
        <v>560</v>
      </c>
      <c r="U140" s="79"/>
      <c r="V140" s="83" t="s">
        <v>654</v>
      </c>
      <c r="W140" s="81">
        <v>43701.82310185185</v>
      </c>
      <c r="X140" s="85">
        <v>43701</v>
      </c>
      <c r="Y140" s="87" t="s">
        <v>735</v>
      </c>
      <c r="Z140" s="83" t="s">
        <v>879</v>
      </c>
      <c r="AA140" s="79"/>
      <c r="AB140" s="79"/>
      <c r="AC140" s="87" t="s">
        <v>1023</v>
      </c>
      <c r="AD140" s="79"/>
      <c r="AE140" s="79" t="b">
        <v>0</v>
      </c>
      <c r="AF140" s="79">
        <v>0</v>
      </c>
      <c r="AG140" s="87" t="s">
        <v>1107</v>
      </c>
      <c r="AH140" s="79" t="b">
        <v>1</v>
      </c>
      <c r="AI140" s="79" t="s">
        <v>1112</v>
      </c>
      <c r="AJ140" s="79"/>
      <c r="AK140" s="87" t="s">
        <v>1119</v>
      </c>
      <c r="AL140" s="79" t="b">
        <v>0</v>
      </c>
      <c r="AM140" s="79">
        <v>4</v>
      </c>
      <c r="AN140" s="87" t="s">
        <v>1022</v>
      </c>
      <c r="AO140" s="79" t="s">
        <v>1131</v>
      </c>
      <c r="AP140" s="79" t="b">
        <v>0</v>
      </c>
      <c r="AQ140" s="87" t="s">
        <v>1022</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1</v>
      </c>
      <c r="BE140" s="78" t="str">
        <f>REPLACE(INDEX(GroupVertices[Group],MATCH(Edges[[#This Row],[Vertex 2]],GroupVertices[Vertex],0)),1,1,"")</f>
        <v>1</v>
      </c>
      <c r="BF140" s="48">
        <v>0</v>
      </c>
      <c r="BG140" s="49">
        <v>0</v>
      </c>
      <c r="BH140" s="48">
        <v>0</v>
      </c>
      <c r="BI140" s="49">
        <v>0</v>
      </c>
      <c r="BJ140" s="48">
        <v>0</v>
      </c>
      <c r="BK140" s="49">
        <v>0</v>
      </c>
      <c r="BL140" s="48">
        <v>33</v>
      </c>
      <c r="BM140" s="49">
        <v>100</v>
      </c>
      <c r="BN140" s="48">
        <v>33</v>
      </c>
    </row>
    <row r="141" spans="1:66" ht="15">
      <c r="A141" s="64" t="s">
        <v>261</v>
      </c>
      <c r="B141" s="64" t="s">
        <v>317</v>
      </c>
      <c r="C141" s="65" t="s">
        <v>3054</v>
      </c>
      <c r="D141" s="66">
        <v>4</v>
      </c>
      <c r="E141" s="67" t="s">
        <v>136</v>
      </c>
      <c r="F141" s="68">
        <v>30.142857142857142</v>
      </c>
      <c r="G141" s="65"/>
      <c r="H141" s="69"/>
      <c r="I141" s="70"/>
      <c r="J141" s="70"/>
      <c r="K141" s="34" t="s">
        <v>65</v>
      </c>
      <c r="L141" s="77">
        <v>141</v>
      </c>
      <c r="M141" s="77"/>
      <c r="N141" s="72"/>
      <c r="O141" s="79" t="s">
        <v>329</v>
      </c>
      <c r="P141" s="81">
        <v>43652.01483796296</v>
      </c>
      <c r="Q141" s="79" t="s">
        <v>380</v>
      </c>
      <c r="R141" s="83" t="s">
        <v>443</v>
      </c>
      <c r="S141" s="79" t="s">
        <v>491</v>
      </c>
      <c r="T141" s="79" t="s">
        <v>561</v>
      </c>
      <c r="U141" s="79"/>
      <c r="V141" s="83" t="s">
        <v>654</v>
      </c>
      <c r="W141" s="81">
        <v>43652.01483796296</v>
      </c>
      <c r="X141" s="85">
        <v>43652</v>
      </c>
      <c r="Y141" s="87" t="s">
        <v>736</v>
      </c>
      <c r="Z141" s="83" t="s">
        <v>880</v>
      </c>
      <c r="AA141" s="79"/>
      <c r="AB141" s="79"/>
      <c r="AC141" s="87" t="s">
        <v>1024</v>
      </c>
      <c r="AD141" s="87" t="s">
        <v>1101</v>
      </c>
      <c r="AE141" s="79" t="b">
        <v>0</v>
      </c>
      <c r="AF141" s="79">
        <v>5</v>
      </c>
      <c r="AG141" s="87" t="s">
        <v>1109</v>
      </c>
      <c r="AH141" s="79" t="b">
        <v>1</v>
      </c>
      <c r="AI141" s="79" t="s">
        <v>1112</v>
      </c>
      <c r="AJ141" s="79"/>
      <c r="AK141" s="87" t="s">
        <v>1120</v>
      </c>
      <c r="AL141" s="79" t="b">
        <v>0</v>
      </c>
      <c r="AM141" s="79">
        <v>4</v>
      </c>
      <c r="AN141" s="87" t="s">
        <v>1107</v>
      </c>
      <c r="AO141" s="79" t="s">
        <v>1135</v>
      </c>
      <c r="AP141" s="79" t="b">
        <v>0</v>
      </c>
      <c r="AQ141" s="87" t="s">
        <v>1101</v>
      </c>
      <c r="AR141" s="79" t="s">
        <v>330</v>
      </c>
      <c r="AS141" s="79">
        <v>0</v>
      </c>
      <c r="AT141" s="79">
        <v>0</v>
      </c>
      <c r="AU141" s="79"/>
      <c r="AV141" s="79"/>
      <c r="AW141" s="79"/>
      <c r="AX141" s="79"/>
      <c r="AY141" s="79"/>
      <c r="AZ141" s="79"/>
      <c r="BA141" s="79"/>
      <c r="BB141" s="79"/>
      <c r="BC141">
        <v>2</v>
      </c>
      <c r="BD141" s="78" t="str">
        <f>REPLACE(INDEX(GroupVertices[Group],MATCH(Edges[[#This Row],[Vertex 1]],GroupVertices[Vertex],0)),1,1,"")</f>
        <v>1</v>
      </c>
      <c r="BE141" s="78" t="str">
        <f>REPLACE(INDEX(GroupVertices[Group],MATCH(Edges[[#This Row],[Vertex 2]],GroupVertices[Vertex],0)),1,1,"")</f>
        <v>1</v>
      </c>
      <c r="BF141" s="48">
        <v>0</v>
      </c>
      <c r="BG141" s="49">
        <v>0</v>
      </c>
      <c r="BH141" s="48">
        <v>0</v>
      </c>
      <c r="BI141" s="49">
        <v>0</v>
      </c>
      <c r="BJ141" s="48">
        <v>0</v>
      </c>
      <c r="BK141" s="49">
        <v>0</v>
      </c>
      <c r="BL141" s="48">
        <v>30</v>
      </c>
      <c r="BM141" s="49">
        <v>100</v>
      </c>
      <c r="BN141" s="48">
        <v>30</v>
      </c>
    </row>
    <row r="142" spans="1:66" ht="15">
      <c r="A142" s="64" t="s">
        <v>261</v>
      </c>
      <c r="B142" s="64" t="s">
        <v>317</v>
      </c>
      <c r="C142" s="65" t="s">
        <v>3054</v>
      </c>
      <c r="D142" s="66">
        <v>4</v>
      </c>
      <c r="E142" s="67" t="s">
        <v>136</v>
      </c>
      <c r="F142" s="68">
        <v>30.142857142857142</v>
      </c>
      <c r="G142" s="65"/>
      <c r="H142" s="69"/>
      <c r="I142" s="70"/>
      <c r="J142" s="70"/>
      <c r="K142" s="34" t="s">
        <v>65</v>
      </c>
      <c r="L142" s="77">
        <v>142</v>
      </c>
      <c r="M142" s="77"/>
      <c r="N142" s="72"/>
      <c r="O142" s="79" t="s">
        <v>329</v>
      </c>
      <c r="P142" s="81">
        <v>43702.00511574074</v>
      </c>
      <c r="Q142" s="79" t="s">
        <v>380</v>
      </c>
      <c r="R142" s="83" t="s">
        <v>443</v>
      </c>
      <c r="S142" s="79" t="s">
        <v>491</v>
      </c>
      <c r="T142" s="79" t="s">
        <v>562</v>
      </c>
      <c r="U142" s="79"/>
      <c r="V142" s="83" t="s">
        <v>654</v>
      </c>
      <c r="W142" s="81">
        <v>43702.00511574074</v>
      </c>
      <c r="X142" s="85">
        <v>43702</v>
      </c>
      <c r="Y142" s="87" t="s">
        <v>737</v>
      </c>
      <c r="Z142" s="83" t="s">
        <v>881</v>
      </c>
      <c r="AA142" s="79"/>
      <c r="AB142" s="79"/>
      <c r="AC142" s="87" t="s">
        <v>1025</v>
      </c>
      <c r="AD142" s="79"/>
      <c r="AE142" s="79" t="b">
        <v>0</v>
      </c>
      <c r="AF142" s="79">
        <v>0</v>
      </c>
      <c r="AG142" s="87" t="s">
        <v>1107</v>
      </c>
      <c r="AH142" s="79" t="b">
        <v>1</v>
      </c>
      <c r="AI142" s="79" t="s">
        <v>1112</v>
      </c>
      <c r="AJ142" s="79"/>
      <c r="AK142" s="87" t="s">
        <v>1120</v>
      </c>
      <c r="AL142" s="79" t="b">
        <v>0</v>
      </c>
      <c r="AM142" s="79">
        <v>4</v>
      </c>
      <c r="AN142" s="87" t="s">
        <v>1024</v>
      </c>
      <c r="AO142" s="79" t="s">
        <v>1131</v>
      </c>
      <c r="AP142" s="79" t="b">
        <v>0</v>
      </c>
      <c r="AQ142" s="87" t="s">
        <v>1024</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1</v>
      </c>
      <c r="BE142" s="78" t="str">
        <f>REPLACE(INDEX(GroupVertices[Group],MATCH(Edges[[#This Row],[Vertex 2]],GroupVertices[Vertex],0)),1,1,"")</f>
        <v>1</v>
      </c>
      <c r="BF142" s="48">
        <v>0</v>
      </c>
      <c r="BG142" s="49">
        <v>0</v>
      </c>
      <c r="BH142" s="48">
        <v>0</v>
      </c>
      <c r="BI142" s="49">
        <v>0</v>
      </c>
      <c r="BJ142" s="48">
        <v>0</v>
      </c>
      <c r="BK142" s="49">
        <v>0</v>
      </c>
      <c r="BL142" s="48">
        <v>30</v>
      </c>
      <c r="BM142" s="49">
        <v>100</v>
      </c>
      <c r="BN142" s="48">
        <v>30</v>
      </c>
    </row>
    <row r="143" spans="1:66" ht="15">
      <c r="A143" s="64" t="s">
        <v>261</v>
      </c>
      <c r="B143" s="64" t="s">
        <v>318</v>
      </c>
      <c r="C143" s="65" t="s">
        <v>3054</v>
      </c>
      <c r="D143" s="66">
        <v>4</v>
      </c>
      <c r="E143" s="67" t="s">
        <v>136</v>
      </c>
      <c r="F143" s="68">
        <v>30.142857142857142</v>
      </c>
      <c r="G143" s="65"/>
      <c r="H143" s="69"/>
      <c r="I143" s="70"/>
      <c r="J143" s="70"/>
      <c r="K143" s="34" t="s">
        <v>65</v>
      </c>
      <c r="L143" s="77">
        <v>143</v>
      </c>
      <c r="M143" s="77"/>
      <c r="N143" s="72"/>
      <c r="O143" s="79" t="s">
        <v>329</v>
      </c>
      <c r="P143" s="81">
        <v>43656.91142361111</v>
      </c>
      <c r="Q143" s="79" t="s">
        <v>381</v>
      </c>
      <c r="R143" s="79" t="s">
        <v>444</v>
      </c>
      <c r="S143" s="79" t="s">
        <v>504</v>
      </c>
      <c r="T143" s="79" t="s">
        <v>563</v>
      </c>
      <c r="U143" s="79"/>
      <c r="V143" s="83" t="s">
        <v>654</v>
      </c>
      <c r="W143" s="81">
        <v>43656.91142361111</v>
      </c>
      <c r="X143" s="85">
        <v>43656</v>
      </c>
      <c r="Y143" s="87" t="s">
        <v>738</v>
      </c>
      <c r="Z143" s="83" t="s">
        <v>882</v>
      </c>
      <c r="AA143" s="79"/>
      <c r="AB143" s="79"/>
      <c r="AC143" s="87" t="s">
        <v>1026</v>
      </c>
      <c r="AD143" s="87" t="s">
        <v>1101</v>
      </c>
      <c r="AE143" s="79" t="b">
        <v>0</v>
      </c>
      <c r="AF143" s="79">
        <v>7</v>
      </c>
      <c r="AG143" s="87" t="s">
        <v>1109</v>
      </c>
      <c r="AH143" s="79" t="b">
        <v>1</v>
      </c>
      <c r="AI143" s="79" t="s">
        <v>1112</v>
      </c>
      <c r="AJ143" s="79"/>
      <c r="AK143" s="87" t="s">
        <v>1121</v>
      </c>
      <c r="AL143" s="79" t="b">
        <v>0</v>
      </c>
      <c r="AM143" s="79">
        <v>5</v>
      </c>
      <c r="AN143" s="87" t="s">
        <v>1107</v>
      </c>
      <c r="AO143" s="79" t="s">
        <v>1135</v>
      </c>
      <c r="AP143" s="79" t="b">
        <v>0</v>
      </c>
      <c r="AQ143" s="87" t="s">
        <v>1101</v>
      </c>
      <c r="AR143" s="79" t="s">
        <v>330</v>
      </c>
      <c r="AS143" s="79">
        <v>0</v>
      </c>
      <c r="AT143" s="79">
        <v>0</v>
      </c>
      <c r="AU143" s="79"/>
      <c r="AV143" s="79"/>
      <c r="AW143" s="79"/>
      <c r="AX143" s="79"/>
      <c r="AY143" s="79"/>
      <c r="AZ143" s="79"/>
      <c r="BA143" s="79"/>
      <c r="BB143" s="79"/>
      <c r="BC143">
        <v>2</v>
      </c>
      <c r="BD143" s="78" t="str">
        <f>REPLACE(INDEX(GroupVertices[Group],MATCH(Edges[[#This Row],[Vertex 1]],GroupVertices[Vertex],0)),1,1,"")</f>
        <v>1</v>
      </c>
      <c r="BE143" s="78" t="str">
        <f>REPLACE(INDEX(GroupVertices[Group],MATCH(Edges[[#This Row],[Vertex 2]],GroupVertices[Vertex],0)),1,1,"")</f>
        <v>1</v>
      </c>
      <c r="BF143" s="48">
        <v>0</v>
      </c>
      <c r="BG143" s="49">
        <v>0</v>
      </c>
      <c r="BH143" s="48">
        <v>0</v>
      </c>
      <c r="BI143" s="49">
        <v>0</v>
      </c>
      <c r="BJ143" s="48">
        <v>0</v>
      </c>
      <c r="BK143" s="49">
        <v>0</v>
      </c>
      <c r="BL143" s="48">
        <v>27</v>
      </c>
      <c r="BM143" s="49">
        <v>100</v>
      </c>
      <c r="BN143" s="48">
        <v>27</v>
      </c>
    </row>
    <row r="144" spans="1:66" ht="15">
      <c r="A144" s="64" t="s">
        <v>261</v>
      </c>
      <c r="B144" s="64" t="s">
        <v>318</v>
      </c>
      <c r="C144" s="65" t="s">
        <v>3054</v>
      </c>
      <c r="D144" s="66">
        <v>4</v>
      </c>
      <c r="E144" s="67" t="s">
        <v>136</v>
      </c>
      <c r="F144" s="68">
        <v>30.142857142857142</v>
      </c>
      <c r="G144" s="65"/>
      <c r="H144" s="69"/>
      <c r="I144" s="70"/>
      <c r="J144" s="70"/>
      <c r="K144" s="34" t="s">
        <v>65</v>
      </c>
      <c r="L144" s="77">
        <v>144</v>
      </c>
      <c r="M144" s="77"/>
      <c r="N144" s="72"/>
      <c r="O144" s="79" t="s">
        <v>329</v>
      </c>
      <c r="P144" s="81">
        <v>43702.005324074074</v>
      </c>
      <c r="Q144" s="79" t="s">
        <v>381</v>
      </c>
      <c r="R144" s="79"/>
      <c r="S144" s="79"/>
      <c r="T144" s="79" t="s">
        <v>564</v>
      </c>
      <c r="U144" s="79"/>
      <c r="V144" s="83" t="s">
        <v>654</v>
      </c>
      <c r="W144" s="81">
        <v>43702.005324074074</v>
      </c>
      <c r="X144" s="85">
        <v>43702</v>
      </c>
      <c r="Y144" s="87" t="s">
        <v>739</v>
      </c>
      <c r="Z144" s="83" t="s">
        <v>883</v>
      </c>
      <c r="AA144" s="79"/>
      <c r="AB144" s="79"/>
      <c r="AC144" s="87" t="s">
        <v>1027</v>
      </c>
      <c r="AD144" s="79"/>
      <c r="AE144" s="79" t="b">
        <v>0</v>
      </c>
      <c r="AF144" s="79">
        <v>0</v>
      </c>
      <c r="AG144" s="87" t="s">
        <v>1107</v>
      </c>
      <c r="AH144" s="79" t="b">
        <v>1</v>
      </c>
      <c r="AI144" s="79" t="s">
        <v>1112</v>
      </c>
      <c r="AJ144" s="79"/>
      <c r="AK144" s="87" t="s">
        <v>1121</v>
      </c>
      <c r="AL144" s="79" t="b">
        <v>0</v>
      </c>
      <c r="AM144" s="79">
        <v>5</v>
      </c>
      <c r="AN144" s="87" t="s">
        <v>1026</v>
      </c>
      <c r="AO144" s="79" t="s">
        <v>1131</v>
      </c>
      <c r="AP144" s="79" t="b">
        <v>0</v>
      </c>
      <c r="AQ144" s="87" t="s">
        <v>1026</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1</v>
      </c>
      <c r="BE144" s="78" t="str">
        <f>REPLACE(INDEX(GroupVertices[Group],MATCH(Edges[[#This Row],[Vertex 2]],GroupVertices[Vertex],0)),1,1,"")</f>
        <v>1</v>
      </c>
      <c r="BF144" s="48">
        <v>0</v>
      </c>
      <c r="BG144" s="49">
        <v>0</v>
      </c>
      <c r="BH144" s="48">
        <v>0</v>
      </c>
      <c r="BI144" s="49">
        <v>0</v>
      </c>
      <c r="BJ144" s="48">
        <v>0</v>
      </c>
      <c r="BK144" s="49">
        <v>0</v>
      </c>
      <c r="BL144" s="48">
        <v>27</v>
      </c>
      <c r="BM144" s="49">
        <v>100</v>
      </c>
      <c r="BN144" s="48">
        <v>27</v>
      </c>
    </row>
    <row r="145" spans="1:66" ht="15">
      <c r="A145" s="64" t="s">
        <v>261</v>
      </c>
      <c r="B145" s="64" t="s">
        <v>296</v>
      </c>
      <c r="C145" s="65" t="s">
        <v>3056</v>
      </c>
      <c r="D145" s="66">
        <v>8</v>
      </c>
      <c r="E145" s="67" t="s">
        <v>136</v>
      </c>
      <c r="F145" s="68">
        <v>22.714285714285715</v>
      </c>
      <c r="G145" s="65"/>
      <c r="H145" s="69"/>
      <c r="I145" s="70"/>
      <c r="J145" s="70"/>
      <c r="K145" s="34" t="s">
        <v>65</v>
      </c>
      <c r="L145" s="77">
        <v>145</v>
      </c>
      <c r="M145" s="77"/>
      <c r="N145" s="72"/>
      <c r="O145" s="79" t="s">
        <v>329</v>
      </c>
      <c r="P145" s="81">
        <v>43652.01483796296</v>
      </c>
      <c r="Q145" s="79" t="s">
        <v>380</v>
      </c>
      <c r="R145" s="83" t="s">
        <v>443</v>
      </c>
      <c r="S145" s="79" t="s">
        <v>491</v>
      </c>
      <c r="T145" s="79" t="s">
        <v>561</v>
      </c>
      <c r="U145" s="79"/>
      <c r="V145" s="83" t="s">
        <v>654</v>
      </c>
      <c r="W145" s="81">
        <v>43652.01483796296</v>
      </c>
      <c r="X145" s="85">
        <v>43652</v>
      </c>
      <c r="Y145" s="87" t="s">
        <v>736</v>
      </c>
      <c r="Z145" s="83" t="s">
        <v>880</v>
      </c>
      <c r="AA145" s="79"/>
      <c r="AB145" s="79"/>
      <c r="AC145" s="87" t="s">
        <v>1024</v>
      </c>
      <c r="AD145" s="87" t="s">
        <v>1101</v>
      </c>
      <c r="AE145" s="79" t="b">
        <v>0</v>
      </c>
      <c r="AF145" s="79">
        <v>5</v>
      </c>
      <c r="AG145" s="87" t="s">
        <v>1109</v>
      </c>
      <c r="AH145" s="79" t="b">
        <v>1</v>
      </c>
      <c r="AI145" s="79" t="s">
        <v>1112</v>
      </c>
      <c r="AJ145" s="79"/>
      <c r="AK145" s="87" t="s">
        <v>1120</v>
      </c>
      <c r="AL145" s="79" t="b">
        <v>0</v>
      </c>
      <c r="AM145" s="79">
        <v>4</v>
      </c>
      <c r="AN145" s="87" t="s">
        <v>1107</v>
      </c>
      <c r="AO145" s="79" t="s">
        <v>1135</v>
      </c>
      <c r="AP145" s="79" t="b">
        <v>0</v>
      </c>
      <c r="AQ145" s="87" t="s">
        <v>1101</v>
      </c>
      <c r="AR145" s="79" t="s">
        <v>330</v>
      </c>
      <c r="AS145" s="79">
        <v>0</v>
      </c>
      <c r="AT145" s="79">
        <v>0</v>
      </c>
      <c r="AU145" s="79"/>
      <c r="AV145" s="79"/>
      <c r="AW145" s="79"/>
      <c r="AX145" s="79"/>
      <c r="AY145" s="79"/>
      <c r="AZ145" s="79"/>
      <c r="BA145" s="79"/>
      <c r="BB145" s="79"/>
      <c r="BC145">
        <v>6</v>
      </c>
      <c r="BD145" s="78" t="str">
        <f>REPLACE(INDEX(GroupVertices[Group],MATCH(Edges[[#This Row],[Vertex 1]],GroupVertices[Vertex],0)),1,1,"")</f>
        <v>1</v>
      </c>
      <c r="BE145" s="78" t="str">
        <f>REPLACE(INDEX(GroupVertices[Group],MATCH(Edges[[#This Row],[Vertex 2]],GroupVertices[Vertex],0)),1,1,"")</f>
        <v>1</v>
      </c>
      <c r="BF145" s="48"/>
      <c r="BG145" s="49"/>
      <c r="BH145" s="48"/>
      <c r="BI145" s="49"/>
      <c r="BJ145" s="48"/>
      <c r="BK145" s="49"/>
      <c r="BL145" s="48"/>
      <c r="BM145" s="49"/>
      <c r="BN145" s="48"/>
    </row>
    <row r="146" spans="1:66" ht="15">
      <c r="A146" s="64" t="s">
        <v>261</v>
      </c>
      <c r="B146" s="64" t="s">
        <v>296</v>
      </c>
      <c r="C146" s="65" t="s">
        <v>3056</v>
      </c>
      <c r="D146" s="66">
        <v>8</v>
      </c>
      <c r="E146" s="67" t="s">
        <v>136</v>
      </c>
      <c r="F146" s="68">
        <v>22.714285714285715</v>
      </c>
      <c r="G146" s="65"/>
      <c r="H146" s="69"/>
      <c r="I146" s="70"/>
      <c r="J146" s="70"/>
      <c r="K146" s="34" t="s">
        <v>65</v>
      </c>
      <c r="L146" s="77">
        <v>146</v>
      </c>
      <c r="M146" s="77"/>
      <c r="N146" s="72"/>
      <c r="O146" s="79" t="s">
        <v>329</v>
      </c>
      <c r="P146" s="81">
        <v>43656.91142361111</v>
      </c>
      <c r="Q146" s="79" t="s">
        <v>381</v>
      </c>
      <c r="R146" s="79" t="s">
        <v>444</v>
      </c>
      <c r="S146" s="79" t="s">
        <v>504</v>
      </c>
      <c r="T146" s="79" t="s">
        <v>563</v>
      </c>
      <c r="U146" s="79"/>
      <c r="V146" s="83" t="s">
        <v>654</v>
      </c>
      <c r="W146" s="81">
        <v>43656.91142361111</v>
      </c>
      <c r="X146" s="85">
        <v>43656</v>
      </c>
      <c r="Y146" s="87" t="s">
        <v>738</v>
      </c>
      <c r="Z146" s="83" t="s">
        <v>882</v>
      </c>
      <c r="AA146" s="79"/>
      <c r="AB146" s="79"/>
      <c r="AC146" s="87" t="s">
        <v>1026</v>
      </c>
      <c r="AD146" s="87" t="s">
        <v>1101</v>
      </c>
      <c r="AE146" s="79" t="b">
        <v>0</v>
      </c>
      <c r="AF146" s="79">
        <v>7</v>
      </c>
      <c r="AG146" s="87" t="s">
        <v>1109</v>
      </c>
      <c r="AH146" s="79" t="b">
        <v>1</v>
      </c>
      <c r="AI146" s="79" t="s">
        <v>1112</v>
      </c>
      <c r="AJ146" s="79"/>
      <c r="AK146" s="87" t="s">
        <v>1121</v>
      </c>
      <c r="AL146" s="79" t="b">
        <v>0</v>
      </c>
      <c r="AM146" s="79">
        <v>5</v>
      </c>
      <c r="AN146" s="87" t="s">
        <v>1107</v>
      </c>
      <c r="AO146" s="79" t="s">
        <v>1135</v>
      </c>
      <c r="AP146" s="79" t="b">
        <v>0</v>
      </c>
      <c r="AQ146" s="87" t="s">
        <v>1101</v>
      </c>
      <c r="AR146" s="79" t="s">
        <v>330</v>
      </c>
      <c r="AS146" s="79">
        <v>0</v>
      </c>
      <c r="AT146" s="79">
        <v>0</v>
      </c>
      <c r="AU146" s="79"/>
      <c r="AV146" s="79"/>
      <c r="AW146" s="79"/>
      <c r="AX146" s="79"/>
      <c r="AY146" s="79"/>
      <c r="AZ146" s="79"/>
      <c r="BA146" s="79"/>
      <c r="BB146" s="79"/>
      <c r="BC146">
        <v>6</v>
      </c>
      <c r="BD146" s="78" t="str">
        <f>REPLACE(INDEX(GroupVertices[Group],MATCH(Edges[[#This Row],[Vertex 1]],GroupVertices[Vertex],0)),1,1,"")</f>
        <v>1</v>
      </c>
      <c r="BE146" s="78" t="str">
        <f>REPLACE(INDEX(GroupVertices[Group],MATCH(Edges[[#This Row],[Vertex 2]],GroupVertices[Vertex],0)),1,1,"")</f>
        <v>1</v>
      </c>
      <c r="BF146" s="48"/>
      <c r="BG146" s="49"/>
      <c r="BH146" s="48"/>
      <c r="BI146" s="49"/>
      <c r="BJ146" s="48"/>
      <c r="BK146" s="49"/>
      <c r="BL146" s="48"/>
      <c r="BM146" s="49"/>
      <c r="BN146" s="48"/>
    </row>
    <row r="147" spans="1:66" ht="15">
      <c r="A147" s="64" t="s">
        <v>261</v>
      </c>
      <c r="B147" s="64" t="s">
        <v>296</v>
      </c>
      <c r="C147" s="65" t="s">
        <v>3056</v>
      </c>
      <c r="D147" s="66">
        <v>8</v>
      </c>
      <c r="E147" s="67" t="s">
        <v>136</v>
      </c>
      <c r="F147" s="68">
        <v>22.714285714285715</v>
      </c>
      <c r="G147" s="65"/>
      <c r="H147" s="69"/>
      <c r="I147" s="70"/>
      <c r="J147" s="70"/>
      <c r="K147" s="34" t="s">
        <v>65</v>
      </c>
      <c r="L147" s="77">
        <v>147</v>
      </c>
      <c r="M147" s="77"/>
      <c r="N147" s="72"/>
      <c r="O147" s="79" t="s">
        <v>329</v>
      </c>
      <c r="P147" s="81">
        <v>43658.87972222222</v>
      </c>
      <c r="Q147" s="79" t="s">
        <v>352</v>
      </c>
      <c r="R147" s="79" t="s">
        <v>445</v>
      </c>
      <c r="S147" s="79" t="s">
        <v>504</v>
      </c>
      <c r="T147" s="79" t="s">
        <v>565</v>
      </c>
      <c r="U147" s="79"/>
      <c r="V147" s="83" t="s">
        <v>654</v>
      </c>
      <c r="W147" s="81">
        <v>43658.87972222222</v>
      </c>
      <c r="X147" s="85">
        <v>43658</v>
      </c>
      <c r="Y147" s="87" t="s">
        <v>740</v>
      </c>
      <c r="Z147" s="83" t="s">
        <v>884</v>
      </c>
      <c r="AA147" s="79"/>
      <c r="AB147" s="79"/>
      <c r="AC147" s="87" t="s">
        <v>1028</v>
      </c>
      <c r="AD147" s="87" t="s">
        <v>1101</v>
      </c>
      <c r="AE147" s="79" t="b">
        <v>0</v>
      </c>
      <c r="AF147" s="79">
        <v>4</v>
      </c>
      <c r="AG147" s="87" t="s">
        <v>1109</v>
      </c>
      <c r="AH147" s="79" t="b">
        <v>1</v>
      </c>
      <c r="AI147" s="79" t="s">
        <v>1112</v>
      </c>
      <c r="AJ147" s="79"/>
      <c r="AK147" s="87" t="s">
        <v>1116</v>
      </c>
      <c r="AL147" s="79" t="b">
        <v>0</v>
      </c>
      <c r="AM147" s="79">
        <v>8</v>
      </c>
      <c r="AN147" s="87" t="s">
        <v>1107</v>
      </c>
      <c r="AO147" s="79" t="s">
        <v>1135</v>
      </c>
      <c r="AP147" s="79" t="b">
        <v>0</v>
      </c>
      <c r="AQ147" s="87" t="s">
        <v>1101</v>
      </c>
      <c r="AR147" s="79" t="s">
        <v>330</v>
      </c>
      <c r="AS147" s="79">
        <v>0</v>
      </c>
      <c r="AT147" s="79">
        <v>0</v>
      </c>
      <c r="AU147" s="79"/>
      <c r="AV147" s="79"/>
      <c r="AW147" s="79"/>
      <c r="AX147" s="79"/>
      <c r="AY147" s="79"/>
      <c r="AZ147" s="79"/>
      <c r="BA147" s="79"/>
      <c r="BB147" s="79"/>
      <c r="BC147">
        <v>6</v>
      </c>
      <c r="BD147" s="78" t="str">
        <f>REPLACE(INDEX(GroupVertices[Group],MATCH(Edges[[#This Row],[Vertex 1]],GroupVertices[Vertex],0)),1,1,"")</f>
        <v>1</v>
      </c>
      <c r="BE147" s="78" t="str">
        <f>REPLACE(INDEX(GroupVertices[Group],MATCH(Edges[[#This Row],[Vertex 2]],GroupVertices[Vertex],0)),1,1,"")</f>
        <v>1</v>
      </c>
      <c r="BF147" s="48"/>
      <c r="BG147" s="49"/>
      <c r="BH147" s="48"/>
      <c r="BI147" s="49"/>
      <c r="BJ147" s="48"/>
      <c r="BK147" s="49"/>
      <c r="BL147" s="48"/>
      <c r="BM147" s="49"/>
      <c r="BN147" s="48"/>
    </row>
    <row r="148" spans="1:66" ht="15">
      <c r="A148" s="64" t="s">
        <v>261</v>
      </c>
      <c r="B148" s="64" t="s">
        <v>296</v>
      </c>
      <c r="C148" s="65" t="s">
        <v>3056</v>
      </c>
      <c r="D148" s="66">
        <v>8</v>
      </c>
      <c r="E148" s="67" t="s">
        <v>136</v>
      </c>
      <c r="F148" s="68">
        <v>22.714285714285715</v>
      </c>
      <c r="G148" s="65"/>
      <c r="H148" s="69"/>
      <c r="I148" s="70"/>
      <c r="J148" s="70"/>
      <c r="K148" s="34" t="s">
        <v>65</v>
      </c>
      <c r="L148" s="77">
        <v>148</v>
      </c>
      <c r="M148" s="77"/>
      <c r="N148" s="72"/>
      <c r="O148" s="79" t="s">
        <v>329</v>
      </c>
      <c r="P148" s="81">
        <v>43702.00511574074</v>
      </c>
      <c r="Q148" s="79" t="s">
        <v>380</v>
      </c>
      <c r="R148" s="83" t="s">
        <v>443</v>
      </c>
      <c r="S148" s="79" t="s">
        <v>491</v>
      </c>
      <c r="T148" s="79" t="s">
        <v>562</v>
      </c>
      <c r="U148" s="79"/>
      <c r="V148" s="83" t="s">
        <v>654</v>
      </c>
      <c r="W148" s="81">
        <v>43702.00511574074</v>
      </c>
      <c r="X148" s="85">
        <v>43702</v>
      </c>
      <c r="Y148" s="87" t="s">
        <v>737</v>
      </c>
      <c r="Z148" s="83" t="s">
        <v>881</v>
      </c>
      <c r="AA148" s="79"/>
      <c r="AB148" s="79"/>
      <c r="AC148" s="87" t="s">
        <v>1025</v>
      </c>
      <c r="AD148" s="79"/>
      <c r="AE148" s="79" t="b">
        <v>0</v>
      </c>
      <c r="AF148" s="79">
        <v>0</v>
      </c>
      <c r="AG148" s="87" t="s">
        <v>1107</v>
      </c>
      <c r="AH148" s="79" t="b">
        <v>1</v>
      </c>
      <c r="AI148" s="79" t="s">
        <v>1112</v>
      </c>
      <c r="AJ148" s="79"/>
      <c r="AK148" s="87" t="s">
        <v>1120</v>
      </c>
      <c r="AL148" s="79" t="b">
        <v>0</v>
      </c>
      <c r="AM148" s="79">
        <v>4</v>
      </c>
      <c r="AN148" s="87" t="s">
        <v>1024</v>
      </c>
      <c r="AO148" s="79" t="s">
        <v>1131</v>
      </c>
      <c r="AP148" s="79" t="b">
        <v>0</v>
      </c>
      <c r="AQ148" s="87" t="s">
        <v>1024</v>
      </c>
      <c r="AR148" s="79" t="s">
        <v>176</v>
      </c>
      <c r="AS148" s="79">
        <v>0</v>
      </c>
      <c r="AT148" s="79">
        <v>0</v>
      </c>
      <c r="AU148" s="79"/>
      <c r="AV148" s="79"/>
      <c r="AW148" s="79"/>
      <c r="AX148" s="79"/>
      <c r="AY148" s="79"/>
      <c r="AZ148" s="79"/>
      <c r="BA148" s="79"/>
      <c r="BB148" s="79"/>
      <c r="BC148">
        <v>6</v>
      </c>
      <c r="BD148" s="78" t="str">
        <f>REPLACE(INDEX(GroupVertices[Group],MATCH(Edges[[#This Row],[Vertex 1]],GroupVertices[Vertex],0)),1,1,"")</f>
        <v>1</v>
      </c>
      <c r="BE148" s="78" t="str">
        <f>REPLACE(INDEX(GroupVertices[Group],MATCH(Edges[[#This Row],[Vertex 2]],GroupVertices[Vertex],0)),1,1,"")</f>
        <v>1</v>
      </c>
      <c r="BF148" s="48"/>
      <c r="BG148" s="49"/>
      <c r="BH148" s="48"/>
      <c r="BI148" s="49"/>
      <c r="BJ148" s="48"/>
      <c r="BK148" s="49"/>
      <c r="BL148" s="48"/>
      <c r="BM148" s="49"/>
      <c r="BN148" s="48"/>
    </row>
    <row r="149" spans="1:66" ht="15">
      <c r="A149" s="64" t="s">
        <v>261</v>
      </c>
      <c r="B149" s="64" t="s">
        <v>296</v>
      </c>
      <c r="C149" s="65" t="s">
        <v>3056</v>
      </c>
      <c r="D149" s="66">
        <v>8</v>
      </c>
      <c r="E149" s="67" t="s">
        <v>136</v>
      </c>
      <c r="F149" s="68">
        <v>22.714285714285715</v>
      </c>
      <c r="G149" s="65"/>
      <c r="H149" s="69"/>
      <c r="I149" s="70"/>
      <c r="J149" s="70"/>
      <c r="K149" s="34" t="s">
        <v>65</v>
      </c>
      <c r="L149" s="77">
        <v>149</v>
      </c>
      <c r="M149" s="77"/>
      <c r="N149" s="72"/>
      <c r="O149" s="79" t="s">
        <v>329</v>
      </c>
      <c r="P149" s="81">
        <v>43702.005324074074</v>
      </c>
      <c r="Q149" s="79" t="s">
        <v>381</v>
      </c>
      <c r="R149" s="79"/>
      <c r="S149" s="79"/>
      <c r="T149" s="79" t="s">
        <v>564</v>
      </c>
      <c r="U149" s="79"/>
      <c r="V149" s="83" t="s">
        <v>654</v>
      </c>
      <c r="W149" s="81">
        <v>43702.005324074074</v>
      </c>
      <c r="X149" s="85">
        <v>43702</v>
      </c>
      <c r="Y149" s="87" t="s">
        <v>739</v>
      </c>
      <c r="Z149" s="83" t="s">
        <v>883</v>
      </c>
      <c r="AA149" s="79"/>
      <c r="AB149" s="79"/>
      <c r="AC149" s="87" t="s">
        <v>1027</v>
      </c>
      <c r="AD149" s="79"/>
      <c r="AE149" s="79" t="b">
        <v>0</v>
      </c>
      <c r="AF149" s="79">
        <v>0</v>
      </c>
      <c r="AG149" s="87" t="s">
        <v>1107</v>
      </c>
      <c r="AH149" s="79" t="b">
        <v>1</v>
      </c>
      <c r="AI149" s="79" t="s">
        <v>1112</v>
      </c>
      <c r="AJ149" s="79"/>
      <c r="AK149" s="87" t="s">
        <v>1121</v>
      </c>
      <c r="AL149" s="79" t="b">
        <v>0</v>
      </c>
      <c r="AM149" s="79">
        <v>5</v>
      </c>
      <c r="AN149" s="87" t="s">
        <v>1026</v>
      </c>
      <c r="AO149" s="79" t="s">
        <v>1131</v>
      </c>
      <c r="AP149" s="79" t="b">
        <v>0</v>
      </c>
      <c r="AQ149" s="87" t="s">
        <v>1026</v>
      </c>
      <c r="AR149" s="79" t="s">
        <v>176</v>
      </c>
      <c r="AS149" s="79">
        <v>0</v>
      </c>
      <c r="AT149" s="79">
        <v>0</v>
      </c>
      <c r="AU149" s="79"/>
      <c r="AV149" s="79"/>
      <c r="AW149" s="79"/>
      <c r="AX149" s="79"/>
      <c r="AY149" s="79"/>
      <c r="AZ149" s="79"/>
      <c r="BA149" s="79"/>
      <c r="BB149" s="79"/>
      <c r="BC149">
        <v>6</v>
      </c>
      <c r="BD149" s="78" t="str">
        <f>REPLACE(INDEX(GroupVertices[Group],MATCH(Edges[[#This Row],[Vertex 1]],GroupVertices[Vertex],0)),1,1,"")</f>
        <v>1</v>
      </c>
      <c r="BE149" s="78" t="str">
        <f>REPLACE(INDEX(GroupVertices[Group],MATCH(Edges[[#This Row],[Vertex 2]],GroupVertices[Vertex],0)),1,1,"")</f>
        <v>1</v>
      </c>
      <c r="BF149" s="48"/>
      <c r="BG149" s="49"/>
      <c r="BH149" s="48"/>
      <c r="BI149" s="49"/>
      <c r="BJ149" s="48"/>
      <c r="BK149" s="49"/>
      <c r="BL149" s="48"/>
      <c r="BM149" s="49"/>
      <c r="BN149" s="48"/>
    </row>
    <row r="150" spans="1:66" ht="15">
      <c r="A150" s="64" t="s">
        <v>261</v>
      </c>
      <c r="B150" s="64" t="s">
        <v>296</v>
      </c>
      <c r="C150" s="65" t="s">
        <v>3056</v>
      </c>
      <c r="D150" s="66">
        <v>8</v>
      </c>
      <c r="E150" s="67" t="s">
        <v>136</v>
      </c>
      <c r="F150" s="68">
        <v>22.714285714285715</v>
      </c>
      <c r="G150" s="65"/>
      <c r="H150" s="69"/>
      <c r="I150" s="70"/>
      <c r="J150" s="70"/>
      <c r="K150" s="34" t="s">
        <v>65</v>
      </c>
      <c r="L150" s="77">
        <v>150</v>
      </c>
      <c r="M150" s="77"/>
      <c r="N150" s="72"/>
      <c r="O150" s="79" t="s">
        <v>329</v>
      </c>
      <c r="P150" s="81">
        <v>43702.005428240744</v>
      </c>
      <c r="Q150" s="79" t="s">
        <v>352</v>
      </c>
      <c r="R150" s="79"/>
      <c r="S150" s="79"/>
      <c r="T150" s="79" t="s">
        <v>536</v>
      </c>
      <c r="U150" s="79"/>
      <c r="V150" s="83" t="s">
        <v>654</v>
      </c>
      <c r="W150" s="81">
        <v>43702.005428240744</v>
      </c>
      <c r="X150" s="85">
        <v>43702</v>
      </c>
      <c r="Y150" s="87" t="s">
        <v>741</v>
      </c>
      <c r="Z150" s="83" t="s">
        <v>885</v>
      </c>
      <c r="AA150" s="79"/>
      <c r="AB150" s="79"/>
      <c r="AC150" s="87" t="s">
        <v>1029</v>
      </c>
      <c r="AD150" s="79"/>
      <c r="AE150" s="79" t="b">
        <v>0</v>
      </c>
      <c r="AF150" s="79">
        <v>0</v>
      </c>
      <c r="AG150" s="87" t="s">
        <v>1107</v>
      </c>
      <c r="AH150" s="79" t="b">
        <v>1</v>
      </c>
      <c r="AI150" s="79" t="s">
        <v>1112</v>
      </c>
      <c r="AJ150" s="79"/>
      <c r="AK150" s="87" t="s">
        <v>1116</v>
      </c>
      <c r="AL150" s="79" t="b">
        <v>0</v>
      </c>
      <c r="AM150" s="79">
        <v>8</v>
      </c>
      <c r="AN150" s="87" t="s">
        <v>1028</v>
      </c>
      <c r="AO150" s="79" t="s">
        <v>1131</v>
      </c>
      <c r="AP150" s="79" t="b">
        <v>0</v>
      </c>
      <c r="AQ150" s="87" t="s">
        <v>1028</v>
      </c>
      <c r="AR150" s="79" t="s">
        <v>176</v>
      </c>
      <c r="AS150" s="79">
        <v>0</v>
      </c>
      <c r="AT150" s="79">
        <v>0</v>
      </c>
      <c r="AU150" s="79"/>
      <c r="AV150" s="79"/>
      <c r="AW150" s="79"/>
      <c r="AX150" s="79"/>
      <c r="AY150" s="79"/>
      <c r="AZ150" s="79"/>
      <c r="BA150" s="79"/>
      <c r="BB150" s="79"/>
      <c r="BC150">
        <v>6</v>
      </c>
      <c r="BD150" s="78" t="str">
        <f>REPLACE(INDEX(GroupVertices[Group],MATCH(Edges[[#This Row],[Vertex 1]],GroupVertices[Vertex],0)),1,1,"")</f>
        <v>1</v>
      </c>
      <c r="BE150" s="78" t="str">
        <f>REPLACE(INDEX(GroupVertices[Group],MATCH(Edges[[#This Row],[Vertex 2]],GroupVertices[Vertex],0)),1,1,"")</f>
        <v>1</v>
      </c>
      <c r="BF150" s="48"/>
      <c r="BG150" s="49"/>
      <c r="BH150" s="48"/>
      <c r="BI150" s="49"/>
      <c r="BJ150" s="48"/>
      <c r="BK150" s="49"/>
      <c r="BL150" s="48"/>
      <c r="BM150" s="49"/>
      <c r="BN150" s="48"/>
    </row>
    <row r="151" spans="1:66" ht="15">
      <c r="A151" s="64" t="s">
        <v>261</v>
      </c>
      <c r="B151" s="64" t="s">
        <v>298</v>
      </c>
      <c r="C151" s="65" t="s">
        <v>3054</v>
      </c>
      <c r="D151" s="66">
        <v>4</v>
      </c>
      <c r="E151" s="67" t="s">
        <v>136</v>
      </c>
      <c r="F151" s="68">
        <v>30.142857142857142</v>
      </c>
      <c r="G151" s="65"/>
      <c r="H151" s="69"/>
      <c r="I151" s="70"/>
      <c r="J151" s="70"/>
      <c r="K151" s="34" t="s">
        <v>65</v>
      </c>
      <c r="L151" s="77">
        <v>151</v>
      </c>
      <c r="M151" s="77"/>
      <c r="N151" s="72"/>
      <c r="O151" s="79" t="s">
        <v>329</v>
      </c>
      <c r="P151" s="81">
        <v>43658.87972222222</v>
      </c>
      <c r="Q151" s="79" t="s">
        <v>352</v>
      </c>
      <c r="R151" s="79" t="s">
        <v>445</v>
      </c>
      <c r="S151" s="79" t="s">
        <v>504</v>
      </c>
      <c r="T151" s="79" t="s">
        <v>565</v>
      </c>
      <c r="U151" s="79"/>
      <c r="V151" s="83" t="s">
        <v>654</v>
      </c>
      <c r="W151" s="81">
        <v>43658.87972222222</v>
      </c>
      <c r="X151" s="85">
        <v>43658</v>
      </c>
      <c r="Y151" s="87" t="s">
        <v>740</v>
      </c>
      <c r="Z151" s="83" t="s">
        <v>884</v>
      </c>
      <c r="AA151" s="79"/>
      <c r="AB151" s="79"/>
      <c r="AC151" s="87" t="s">
        <v>1028</v>
      </c>
      <c r="AD151" s="87" t="s">
        <v>1101</v>
      </c>
      <c r="AE151" s="79" t="b">
        <v>0</v>
      </c>
      <c r="AF151" s="79">
        <v>4</v>
      </c>
      <c r="AG151" s="87" t="s">
        <v>1109</v>
      </c>
      <c r="AH151" s="79" t="b">
        <v>1</v>
      </c>
      <c r="AI151" s="79" t="s">
        <v>1112</v>
      </c>
      <c r="AJ151" s="79"/>
      <c r="AK151" s="87" t="s">
        <v>1116</v>
      </c>
      <c r="AL151" s="79" t="b">
        <v>0</v>
      </c>
      <c r="AM151" s="79">
        <v>8</v>
      </c>
      <c r="AN151" s="87" t="s">
        <v>1107</v>
      </c>
      <c r="AO151" s="79" t="s">
        <v>1135</v>
      </c>
      <c r="AP151" s="79" t="b">
        <v>0</v>
      </c>
      <c r="AQ151" s="87" t="s">
        <v>1101</v>
      </c>
      <c r="AR151" s="79" t="s">
        <v>330</v>
      </c>
      <c r="AS151" s="79">
        <v>0</v>
      </c>
      <c r="AT151" s="79">
        <v>0</v>
      </c>
      <c r="AU151" s="79"/>
      <c r="AV151" s="79"/>
      <c r="AW151" s="79"/>
      <c r="AX151" s="79"/>
      <c r="AY151" s="79"/>
      <c r="AZ151" s="79"/>
      <c r="BA151" s="79"/>
      <c r="BB151" s="79"/>
      <c r="BC151">
        <v>2</v>
      </c>
      <c r="BD151" s="78" t="str">
        <f>REPLACE(INDEX(GroupVertices[Group],MATCH(Edges[[#This Row],[Vertex 1]],GroupVertices[Vertex],0)),1,1,"")</f>
        <v>1</v>
      </c>
      <c r="BE151" s="78" t="str">
        <f>REPLACE(INDEX(GroupVertices[Group],MATCH(Edges[[#This Row],[Vertex 2]],GroupVertices[Vertex],0)),1,1,"")</f>
        <v>1</v>
      </c>
      <c r="BF151" s="48">
        <v>0</v>
      </c>
      <c r="BG151" s="49">
        <v>0</v>
      </c>
      <c r="BH151" s="48">
        <v>0</v>
      </c>
      <c r="BI151" s="49">
        <v>0</v>
      </c>
      <c r="BJ151" s="48">
        <v>0</v>
      </c>
      <c r="BK151" s="49">
        <v>0</v>
      </c>
      <c r="BL151" s="48">
        <v>26</v>
      </c>
      <c r="BM151" s="49">
        <v>100</v>
      </c>
      <c r="BN151" s="48">
        <v>26</v>
      </c>
    </row>
    <row r="152" spans="1:66" ht="15">
      <c r="A152" s="64" t="s">
        <v>261</v>
      </c>
      <c r="B152" s="64" t="s">
        <v>298</v>
      </c>
      <c r="C152" s="65" t="s">
        <v>3054</v>
      </c>
      <c r="D152" s="66">
        <v>4</v>
      </c>
      <c r="E152" s="67" t="s">
        <v>136</v>
      </c>
      <c r="F152" s="68">
        <v>30.142857142857142</v>
      </c>
      <c r="G152" s="65"/>
      <c r="H152" s="69"/>
      <c r="I152" s="70"/>
      <c r="J152" s="70"/>
      <c r="K152" s="34" t="s">
        <v>65</v>
      </c>
      <c r="L152" s="77">
        <v>152</v>
      </c>
      <c r="M152" s="77"/>
      <c r="N152" s="72"/>
      <c r="O152" s="79" t="s">
        <v>329</v>
      </c>
      <c r="P152" s="81">
        <v>43702.005428240744</v>
      </c>
      <c r="Q152" s="79" t="s">
        <v>352</v>
      </c>
      <c r="R152" s="79"/>
      <c r="S152" s="79"/>
      <c r="T152" s="79" t="s">
        <v>536</v>
      </c>
      <c r="U152" s="79"/>
      <c r="V152" s="83" t="s">
        <v>654</v>
      </c>
      <c r="W152" s="81">
        <v>43702.005428240744</v>
      </c>
      <c r="X152" s="85">
        <v>43702</v>
      </c>
      <c r="Y152" s="87" t="s">
        <v>741</v>
      </c>
      <c r="Z152" s="83" t="s">
        <v>885</v>
      </c>
      <c r="AA152" s="79"/>
      <c r="AB152" s="79"/>
      <c r="AC152" s="87" t="s">
        <v>1029</v>
      </c>
      <c r="AD152" s="79"/>
      <c r="AE152" s="79" t="b">
        <v>0</v>
      </c>
      <c r="AF152" s="79">
        <v>0</v>
      </c>
      <c r="AG152" s="87" t="s">
        <v>1107</v>
      </c>
      <c r="AH152" s="79" t="b">
        <v>1</v>
      </c>
      <c r="AI152" s="79" t="s">
        <v>1112</v>
      </c>
      <c r="AJ152" s="79"/>
      <c r="AK152" s="87" t="s">
        <v>1116</v>
      </c>
      <c r="AL152" s="79" t="b">
        <v>0</v>
      </c>
      <c r="AM152" s="79">
        <v>8</v>
      </c>
      <c r="AN152" s="87" t="s">
        <v>1028</v>
      </c>
      <c r="AO152" s="79" t="s">
        <v>1131</v>
      </c>
      <c r="AP152" s="79" t="b">
        <v>0</v>
      </c>
      <c r="AQ152" s="87" t="s">
        <v>1028</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1</v>
      </c>
      <c r="BE152" s="78" t="str">
        <f>REPLACE(INDEX(GroupVertices[Group],MATCH(Edges[[#This Row],[Vertex 2]],GroupVertices[Vertex],0)),1,1,"")</f>
        <v>1</v>
      </c>
      <c r="BF152" s="48">
        <v>0</v>
      </c>
      <c r="BG152" s="49">
        <v>0</v>
      </c>
      <c r="BH152" s="48">
        <v>0</v>
      </c>
      <c r="BI152" s="49">
        <v>0</v>
      </c>
      <c r="BJ152" s="48">
        <v>0</v>
      </c>
      <c r="BK152" s="49">
        <v>0</v>
      </c>
      <c r="BL152" s="48">
        <v>26</v>
      </c>
      <c r="BM152" s="49">
        <v>100</v>
      </c>
      <c r="BN152" s="48">
        <v>26</v>
      </c>
    </row>
    <row r="153" spans="1:66" ht="15">
      <c r="A153" s="64" t="s">
        <v>261</v>
      </c>
      <c r="B153" s="64" t="s">
        <v>319</v>
      </c>
      <c r="C153" s="65" t="s">
        <v>3054</v>
      </c>
      <c r="D153" s="66">
        <v>4</v>
      </c>
      <c r="E153" s="67" t="s">
        <v>136</v>
      </c>
      <c r="F153" s="68">
        <v>30.142857142857142</v>
      </c>
      <c r="G153" s="65"/>
      <c r="H153" s="69"/>
      <c r="I153" s="70"/>
      <c r="J153" s="70"/>
      <c r="K153" s="34" t="s">
        <v>65</v>
      </c>
      <c r="L153" s="77">
        <v>153</v>
      </c>
      <c r="M153" s="77"/>
      <c r="N153" s="72"/>
      <c r="O153" s="79" t="s">
        <v>329</v>
      </c>
      <c r="P153" s="81">
        <v>43704.673622685186</v>
      </c>
      <c r="Q153" s="79" t="s">
        <v>382</v>
      </c>
      <c r="R153" s="79" t="s">
        <v>446</v>
      </c>
      <c r="S153" s="79" t="s">
        <v>505</v>
      </c>
      <c r="T153" s="79" t="s">
        <v>566</v>
      </c>
      <c r="U153" s="79"/>
      <c r="V153" s="83" t="s">
        <v>654</v>
      </c>
      <c r="W153" s="81">
        <v>43704.673622685186</v>
      </c>
      <c r="X153" s="85">
        <v>43704</v>
      </c>
      <c r="Y153" s="87" t="s">
        <v>742</v>
      </c>
      <c r="Z153" s="83" t="s">
        <v>886</v>
      </c>
      <c r="AA153" s="79"/>
      <c r="AB153" s="79"/>
      <c r="AC153" s="87" t="s">
        <v>1030</v>
      </c>
      <c r="AD153" s="87" t="s">
        <v>1048</v>
      </c>
      <c r="AE153" s="79" t="b">
        <v>0</v>
      </c>
      <c r="AF153" s="79">
        <v>5</v>
      </c>
      <c r="AG153" s="87" t="s">
        <v>1109</v>
      </c>
      <c r="AH153" s="79" t="b">
        <v>1</v>
      </c>
      <c r="AI153" s="79" t="s">
        <v>1112</v>
      </c>
      <c r="AJ153" s="79"/>
      <c r="AK153" s="87" t="s">
        <v>1122</v>
      </c>
      <c r="AL153" s="79" t="b">
        <v>0</v>
      </c>
      <c r="AM153" s="79">
        <v>2</v>
      </c>
      <c r="AN153" s="87" t="s">
        <v>1107</v>
      </c>
      <c r="AO153" s="79" t="s">
        <v>1131</v>
      </c>
      <c r="AP153" s="79" t="b">
        <v>0</v>
      </c>
      <c r="AQ153" s="87" t="s">
        <v>1048</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1</v>
      </c>
      <c r="BE153" s="78" t="str">
        <f>REPLACE(INDEX(GroupVertices[Group],MATCH(Edges[[#This Row],[Vertex 2]],GroupVertices[Vertex],0)),1,1,"")</f>
        <v>1</v>
      </c>
      <c r="BF153" s="48">
        <v>0</v>
      </c>
      <c r="BG153" s="49">
        <v>0</v>
      </c>
      <c r="BH153" s="48">
        <v>0</v>
      </c>
      <c r="BI153" s="49">
        <v>0</v>
      </c>
      <c r="BJ153" s="48">
        <v>0</v>
      </c>
      <c r="BK153" s="49">
        <v>0</v>
      </c>
      <c r="BL153" s="48">
        <v>28</v>
      </c>
      <c r="BM153" s="49">
        <v>100</v>
      </c>
      <c r="BN153" s="48">
        <v>28</v>
      </c>
    </row>
    <row r="154" spans="1:66" ht="15">
      <c r="A154" s="64" t="s">
        <v>261</v>
      </c>
      <c r="B154" s="64" t="s">
        <v>319</v>
      </c>
      <c r="C154" s="65" t="s">
        <v>3054</v>
      </c>
      <c r="D154" s="66">
        <v>4</v>
      </c>
      <c r="E154" s="67" t="s">
        <v>136</v>
      </c>
      <c r="F154" s="68">
        <v>30.142857142857142</v>
      </c>
      <c r="G154" s="65"/>
      <c r="H154" s="69"/>
      <c r="I154" s="70"/>
      <c r="J154" s="70"/>
      <c r="K154" s="34" t="s">
        <v>65</v>
      </c>
      <c r="L154" s="77">
        <v>154</v>
      </c>
      <c r="M154" s="77"/>
      <c r="N154" s="72"/>
      <c r="O154" s="79" t="s">
        <v>329</v>
      </c>
      <c r="P154" s="81">
        <v>43704.67381944445</v>
      </c>
      <c r="Q154" s="79" t="s">
        <v>382</v>
      </c>
      <c r="R154" s="79"/>
      <c r="S154" s="79"/>
      <c r="T154" s="79" t="s">
        <v>567</v>
      </c>
      <c r="U154" s="79"/>
      <c r="V154" s="83" t="s">
        <v>654</v>
      </c>
      <c r="W154" s="81">
        <v>43704.67381944445</v>
      </c>
      <c r="X154" s="85">
        <v>43704</v>
      </c>
      <c r="Y154" s="87" t="s">
        <v>743</v>
      </c>
      <c r="Z154" s="83" t="s">
        <v>887</v>
      </c>
      <c r="AA154" s="79"/>
      <c r="AB154" s="79"/>
      <c r="AC154" s="87" t="s">
        <v>1031</v>
      </c>
      <c r="AD154" s="79"/>
      <c r="AE154" s="79" t="b">
        <v>0</v>
      </c>
      <c r="AF154" s="79">
        <v>0</v>
      </c>
      <c r="AG154" s="87" t="s">
        <v>1107</v>
      </c>
      <c r="AH154" s="79" t="b">
        <v>1</v>
      </c>
      <c r="AI154" s="79" t="s">
        <v>1112</v>
      </c>
      <c r="AJ154" s="79"/>
      <c r="AK154" s="87" t="s">
        <v>1122</v>
      </c>
      <c r="AL154" s="79" t="b">
        <v>0</v>
      </c>
      <c r="AM154" s="79">
        <v>2</v>
      </c>
      <c r="AN154" s="87" t="s">
        <v>1030</v>
      </c>
      <c r="AO154" s="79" t="s">
        <v>1131</v>
      </c>
      <c r="AP154" s="79" t="b">
        <v>0</v>
      </c>
      <c r="AQ154" s="87" t="s">
        <v>1030</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1</v>
      </c>
      <c r="BE154" s="78" t="str">
        <f>REPLACE(INDEX(GroupVertices[Group],MATCH(Edges[[#This Row],[Vertex 2]],GroupVertices[Vertex],0)),1,1,"")</f>
        <v>1</v>
      </c>
      <c r="BF154" s="48">
        <v>0</v>
      </c>
      <c r="BG154" s="49">
        <v>0</v>
      </c>
      <c r="BH154" s="48">
        <v>0</v>
      </c>
      <c r="BI154" s="49">
        <v>0</v>
      </c>
      <c r="BJ154" s="48">
        <v>0</v>
      </c>
      <c r="BK154" s="49">
        <v>0</v>
      </c>
      <c r="BL154" s="48">
        <v>28</v>
      </c>
      <c r="BM154" s="49">
        <v>100</v>
      </c>
      <c r="BN154" s="48">
        <v>28</v>
      </c>
    </row>
    <row r="155" spans="1:66" ht="15">
      <c r="A155" s="64" t="s">
        <v>261</v>
      </c>
      <c r="B155" s="64" t="s">
        <v>297</v>
      </c>
      <c r="C155" s="65" t="s">
        <v>3057</v>
      </c>
      <c r="D155" s="66">
        <v>10</v>
      </c>
      <c r="E155" s="67" t="s">
        <v>136</v>
      </c>
      <c r="F155" s="68">
        <v>19</v>
      </c>
      <c r="G155" s="65"/>
      <c r="H155" s="69"/>
      <c r="I155" s="70"/>
      <c r="J155" s="70"/>
      <c r="K155" s="34" t="s">
        <v>65</v>
      </c>
      <c r="L155" s="77">
        <v>155</v>
      </c>
      <c r="M155" s="77"/>
      <c r="N155" s="72"/>
      <c r="O155" s="79" t="s">
        <v>329</v>
      </c>
      <c r="P155" s="81">
        <v>43652.01483796296</v>
      </c>
      <c r="Q155" s="79" t="s">
        <v>380</v>
      </c>
      <c r="R155" s="83" t="s">
        <v>443</v>
      </c>
      <c r="S155" s="79" t="s">
        <v>491</v>
      </c>
      <c r="T155" s="79" t="s">
        <v>561</v>
      </c>
      <c r="U155" s="79"/>
      <c r="V155" s="83" t="s">
        <v>654</v>
      </c>
      <c r="W155" s="81">
        <v>43652.01483796296</v>
      </c>
      <c r="X155" s="85">
        <v>43652</v>
      </c>
      <c r="Y155" s="87" t="s">
        <v>736</v>
      </c>
      <c r="Z155" s="83" t="s">
        <v>880</v>
      </c>
      <c r="AA155" s="79"/>
      <c r="AB155" s="79"/>
      <c r="AC155" s="87" t="s">
        <v>1024</v>
      </c>
      <c r="AD155" s="87" t="s">
        <v>1101</v>
      </c>
      <c r="AE155" s="79" t="b">
        <v>0</v>
      </c>
      <c r="AF155" s="79">
        <v>5</v>
      </c>
      <c r="AG155" s="87" t="s">
        <v>1109</v>
      </c>
      <c r="AH155" s="79" t="b">
        <v>1</v>
      </c>
      <c r="AI155" s="79" t="s">
        <v>1112</v>
      </c>
      <c r="AJ155" s="79"/>
      <c r="AK155" s="87" t="s">
        <v>1120</v>
      </c>
      <c r="AL155" s="79" t="b">
        <v>0</v>
      </c>
      <c r="AM155" s="79">
        <v>4</v>
      </c>
      <c r="AN155" s="87" t="s">
        <v>1107</v>
      </c>
      <c r="AO155" s="79" t="s">
        <v>1135</v>
      </c>
      <c r="AP155" s="79" t="b">
        <v>0</v>
      </c>
      <c r="AQ155" s="87" t="s">
        <v>1101</v>
      </c>
      <c r="AR155" s="79" t="s">
        <v>330</v>
      </c>
      <c r="AS155" s="79">
        <v>0</v>
      </c>
      <c r="AT155" s="79">
        <v>0</v>
      </c>
      <c r="AU155" s="79"/>
      <c r="AV155" s="79"/>
      <c r="AW155" s="79"/>
      <c r="AX155" s="79"/>
      <c r="AY155" s="79"/>
      <c r="AZ155" s="79"/>
      <c r="BA155" s="79"/>
      <c r="BB155" s="79"/>
      <c r="BC155">
        <v>8</v>
      </c>
      <c r="BD155" s="78" t="str">
        <f>REPLACE(INDEX(GroupVertices[Group],MATCH(Edges[[#This Row],[Vertex 1]],GroupVertices[Vertex],0)),1,1,"")</f>
        <v>1</v>
      </c>
      <c r="BE155" s="78" t="str">
        <f>REPLACE(INDEX(GroupVertices[Group],MATCH(Edges[[#This Row],[Vertex 2]],GroupVertices[Vertex],0)),1,1,"")</f>
        <v>1</v>
      </c>
      <c r="BF155" s="48"/>
      <c r="BG155" s="49"/>
      <c r="BH155" s="48"/>
      <c r="BI155" s="49"/>
      <c r="BJ155" s="48"/>
      <c r="BK155" s="49"/>
      <c r="BL155" s="48"/>
      <c r="BM155" s="49"/>
      <c r="BN155" s="48"/>
    </row>
    <row r="156" spans="1:66" ht="15">
      <c r="A156" s="64" t="s">
        <v>261</v>
      </c>
      <c r="B156" s="64" t="s">
        <v>297</v>
      </c>
      <c r="C156" s="65" t="s">
        <v>3057</v>
      </c>
      <c r="D156" s="66">
        <v>10</v>
      </c>
      <c r="E156" s="67" t="s">
        <v>136</v>
      </c>
      <c r="F156" s="68">
        <v>19</v>
      </c>
      <c r="G156" s="65"/>
      <c r="H156" s="69"/>
      <c r="I156" s="70"/>
      <c r="J156" s="70"/>
      <c r="K156" s="34" t="s">
        <v>65</v>
      </c>
      <c r="L156" s="77">
        <v>156</v>
      </c>
      <c r="M156" s="77"/>
      <c r="N156" s="72"/>
      <c r="O156" s="79" t="s">
        <v>329</v>
      </c>
      <c r="P156" s="81">
        <v>43656.91142361111</v>
      </c>
      <c r="Q156" s="79" t="s">
        <v>381</v>
      </c>
      <c r="R156" s="79" t="s">
        <v>444</v>
      </c>
      <c r="S156" s="79" t="s">
        <v>504</v>
      </c>
      <c r="T156" s="79" t="s">
        <v>563</v>
      </c>
      <c r="U156" s="79"/>
      <c r="V156" s="83" t="s">
        <v>654</v>
      </c>
      <c r="W156" s="81">
        <v>43656.91142361111</v>
      </c>
      <c r="X156" s="85">
        <v>43656</v>
      </c>
      <c r="Y156" s="87" t="s">
        <v>738</v>
      </c>
      <c r="Z156" s="83" t="s">
        <v>882</v>
      </c>
      <c r="AA156" s="79"/>
      <c r="AB156" s="79"/>
      <c r="AC156" s="87" t="s">
        <v>1026</v>
      </c>
      <c r="AD156" s="87" t="s">
        <v>1101</v>
      </c>
      <c r="AE156" s="79" t="b">
        <v>0</v>
      </c>
      <c r="AF156" s="79">
        <v>7</v>
      </c>
      <c r="AG156" s="87" t="s">
        <v>1109</v>
      </c>
      <c r="AH156" s="79" t="b">
        <v>1</v>
      </c>
      <c r="AI156" s="79" t="s">
        <v>1112</v>
      </c>
      <c r="AJ156" s="79"/>
      <c r="AK156" s="87" t="s">
        <v>1121</v>
      </c>
      <c r="AL156" s="79" t="b">
        <v>0</v>
      </c>
      <c r="AM156" s="79">
        <v>5</v>
      </c>
      <c r="AN156" s="87" t="s">
        <v>1107</v>
      </c>
      <c r="AO156" s="79" t="s">
        <v>1135</v>
      </c>
      <c r="AP156" s="79" t="b">
        <v>0</v>
      </c>
      <c r="AQ156" s="87" t="s">
        <v>1101</v>
      </c>
      <c r="AR156" s="79" t="s">
        <v>330</v>
      </c>
      <c r="AS156" s="79">
        <v>0</v>
      </c>
      <c r="AT156" s="79">
        <v>0</v>
      </c>
      <c r="AU156" s="79"/>
      <c r="AV156" s="79"/>
      <c r="AW156" s="79"/>
      <c r="AX156" s="79"/>
      <c r="AY156" s="79"/>
      <c r="AZ156" s="79"/>
      <c r="BA156" s="79"/>
      <c r="BB156" s="79"/>
      <c r="BC156">
        <v>8</v>
      </c>
      <c r="BD156" s="78" t="str">
        <f>REPLACE(INDEX(GroupVertices[Group],MATCH(Edges[[#This Row],[Vertex 1]],GroupVertices[Vertex],0)),1,1,"")</f>
        <v>1</v>
      </c>
      <c r="BE156" s="78" t="str">
        <f>REPLACE(INDEX(GroupVertices[Group],MATCH(Edges[[#This Row],[Vertex 2]],GroupVertices[Vertex],0)),1,1,"")</f>
        <v>1</v>
      </c>
      <c r="BF156" s="48"/>
      <c r="BG156" s="49"/>
      <c r="BH156" s="48"/>
      <c r="BI156" s="49"/>
      <c r="BJ156" s="48"/>
      <c r="BK156" s="49"/>
      <c r="BL156" s="48"/>
      <c r="BM156" s="49"/>
      <c r="BN156" s="48"/>
    </row>
    <row r="157" spans="1:66" ht="15">
      <c r="A157" s="64" t="s">
        <v>261</v>
      </c>
      <c r="B157" s="64" t="s">
        <v>297</v>
      </c>
      <c r="C157" s="65" t="s">
        <v>3057</v>
      </c>
      <c r="D157" s="66">
        <v>10</v>
      </c>
      <c r="E157" s="67" t="s">
        <v>136</v>
      </c>
      <c r="F157" s="68">
        <v>19</v>
      </c>
      <c r="G157" s="65"/>
      <c r="H157" s="69"/>
      <c r="I157" s="70"/>
      <c r="J157" s="70"/>
      <c r="K157" s="34" t="s">
        <v>65</v>
      </c>
      <c r="L157" s="77">
        <v>157</v>
      </c>
      <c r="M157" s="77"/>
      <c r="N157" s="72"/>
      <c r="O157" s="79" t="s">
        <v>329</v>
      </c>
      <c r="P157" s="81">
        <v>43658.87972222222</v>
      </c>
      <c r="Q157" s="79" t="s">
        <v>352</v>
      </c>
      <c r="R157" s="79" t="s">
        <v>445</v>
      </c>
      <c r="S157" s="79" t="s">
        <v>504</v>
      </c>
      <c r="T157" s="79" t="s">
        <v>565</v>
      </c>
      <c r="U157" s="79"/>
      <c r="V157" s="83" t="s">
        <v>654</v>
      </c>
      <c r="W157" s="81">
        <v>43658.87972222222</v>
      </c>
      <c r="X157" s="85">
        <v>43658</v>
      </c>
      <c r="Y157" s="87" t="s">
        <v>740</v>
      </c>
      <c r="Z157" s="83" t="s">
        <v>884</v>
      </c>
      <c r="AA157" s="79"/>
      <c r="AB157" s="79"/>
      <c r="AC157" s="87" t="s">
        <v>1028</v>
      </c>
      <c r="AD157" s="87" t="s">
        <v>1101</v>
      </c>
      <c r="AE157" s="79" t="b">
        <v>0</v>
      </c>
      <c r="AF157" s="79">
        <v>4</v>
      </c>
      <c r="AG157" s="87" t="s">
        <v>1109</v>
      </c>
      <c r="AH157" s="79" t="b">
        <v>1</v>
      </c>
      <c r="AI157" s="79" t="s">
        <v>1112</v>
      </c>
      <c r="AJ157" s="79"/>
      <c r="AK157" s="87" t="s">
        <v>1116</v>
      </c>
      <c r="AL157" s="79" t="b">
        <v>0</v>
      </c>
      <c r="AM157" s="79">
        <v>8</v>
      </c>
      <c r="AN157" s="87" t="s">
        <v>1107</v>
      </c>
      <c r="AO157" s="79" t="s">
        <v>1135</v>
      </c>
      <c r="AP157" s="79" t="b">
        <v>0</v>
      </c>
      <c r="AQ157" s="87" t="s">
        <v>1101</v>
      </c>
      <c r="AR157" s="79" t="s">
        <v>330</v>
      </c>
      <c r="AS157" s="79">
        <v>0</v>
      </c>
      <c r="AT157" s="79">
        <v>0</v>
      </c>
      <c r="AU157" s="79"/>
      <c r="AV157" s="79"/>
      <c r="AW157" s="79"/>
      <c r="AX157" s="79"/>
      <c r="AY157" s="79"/>
      <c r="AZ157" s="79"/>
      <c r="BA157" s="79"/>
      <c r="BB157" s="79"/>
      <c r="BC157">
        <v>8</v>
      </c>
      <c r="BD157" s="78" t="str">
        <f>REPLACE(INDEX(GroupVertices[Group],MATCH(Edges[[#This Row],[Vertex 1]],GroupVertices[Vertex],0)),1,1,"")</f>
        <v>1</v>
      </c>
      <c r="BE157" s="78" t="str">
        <f>REPLACE(INDEX(GroupVertices[Group],MATCH(Edges[[#This Row],[Vertex 2]],GroupVertices[Vertex],0)),1,1,"")</f>
        <v>1</v>
      </c>
      <c r="BF157" s="48"/>
      <c r="BG157" s="49"/>
      <c r="BH157" s="48"/>
      <c r="BI157" s="49"/>
      <c r="BJ157" s="48"/>
      <c r="BK157" s="49"/>
      <c r="BL157" s="48"/>
      <c r="BM157" s="49"/>
      <c r="BN157" s="48"/>
    </row>
    <row r="158" spans="1:66" ht="15">
      <c r="A158" s="64" t="s">
        <v>261</v>
      </c>
      <c r="B158" s="64" t="s">
        <v>297</v>
      </c>
      <c r="C158" s="65" t="s">
        <v>3057</v>
      </c>
      <c r="D158" s="66">
        <v>10</v>
      </c>
      <c r="E158" s="67" t="s">
        <v>136</v>
      </c>
      <c r="F158" s="68">
        <v>19</v>
      </c>
      <c r="G158" s="65"/>
      <c r="H158" s="69"/>
      <c r="I158" s="70"/>
      <c r="J158" s="70"/>
      <c r="K158" s="34" t="s">
        <v>65</v>
      </c>
      <c r="L158" s="77">
        <v>158</v>
      </c>
      <c r="M158" s="77"/>
      <c r="N158" s="72"/>
      <c r="O158" s="79" t="s">
        <v>329</v>
      </c>
      <c r="P158" s="81">
        <v>43702.00511574074</v>
      </c>
      <c r="Q158" s="79" t="s">
        <v>380</v>
      </c>
      <c r="R158" s="83" t="s">
        <v>443</v>
      </c>
      <c r="S158" s="79" t="s">
        <v>491</v>
      </c>
      <c r="T158" s="79" t="s">
        <v>562</v>
      </c>
      <c r="U158" s="79"/>
      <c r="V158" s="83" t="s">
        <v>654</v>
      </c>
      <c r="W158" s="81">
        <v>43702.00511574074</v>
      </c>
      <c r="X158" s="85">
        <v>43702</v>
      </c>
      <c r="Y158" s="87" t="s">
        <v>737</v>
      </c>
      <c r="Z158" s="83" t="s">
        <v>881</v>
      </c>
      <c r="AA158" s="79"/>
      <c r="AB158" s="79"/>
      <c r="AC158" s="87" t="s">
        <v>1025</v>
      </c>
      <c r="AD158" s="79"/>
      <c r="AE158" s="79" t="b">
        <v>0</v>
      </c>
      <c r="AF158" s="79">
        <v>0</v>
      </c>
      <c r="AG158" s="87" t="s">
        <v>1107</v>
      </c>
      <c r="AH158" s="79" t="b">
        <v>1</v>
      </c>
      <c r="AI158" s="79" t="s">
        <v>1112</v>
      </c>
      <c r="AJ158" s="79"/>
      <c r="AK158" s="87" t="s">
        <v>1120</v>
      </c>
      <c r="AL158" s="79" t="b">
        <v>0</v>
      </c>
      <c r="AM158" s="79">
        <v>4</v>
      </c>
      <c r="AN158" s="87" t="s">
        <v>1024</v>
      </c>
      <c r="AO158" s="79" t="s">
        <v>1131</v>
      </c>
      <c r="AP158" s="79" t="b">
        <v>0</v>
      </c>
      <c r="AQ158" s="87" t="s">
        <v>1024</v>
      </c>
      <c r="AR158" s="79" t="s">
        <v>176</v>
      </c>
      <c r="AS158" s="79">
        <v>0</v>
      </c>
      <c r="AT158" s="79">
        <v>0</v>
      </c>
      <c r="AU158" s="79"/>
      <c r="AV158" s="79"/>
      <c r="AW158" s="79"/>
      <c r="AX158" s="79"/>
      <c r="AY158" s="79"/>
      <c r="AZ158" s="79"/>
      <c r="BA158" s="79"/>
      <c r="BB158" s="79"/>
      <c r="BC158">
        <v>8</v>
      </c>
      <c r="BD158" s="78" t="str">
        <f>REPLACE(INDEX(GroupVertices[Group],MATCH(Edges[[#This Row],[Vertex 1]],GroupVertices[Vertex],0)),1,1,"")</f>
        <v>1</v>
      </c>
      <c r="BE158" s="78" t="str">
        <f>REPLACE(INDEX(GroupVertices[Group],MATCH(Edges[[#This Row],[Vertex 2]],GroupVertices[Vertex],0)),1,1,"")</f>
        <v>1</v>
      </c>
      <c r="BF158" s="48"/>
      <c r="BG158" s="49"/>
      <c r="BH158" s="48"/>
      <c r="BI158" s="49"/>
      <c r="BJ158" s="48"/>
      <c r="BK158" s="49"/>
      <c r="BL158" s="48"/>
      <c r="BM158" s="49"/>
      <c r="BN158" s="48"/>
    </row>
    <row r="159" spans="1:66" ht="15">
      <c r="A159" s="64" t="s">
        <v>261</v>
      </c>
      <c r="B159" s="64" t="s">
        <v>297</v>
      </c>
      <c r="C159" s="65" t="s">
        <v>3057</v>
      </c>
      <c r="D159" s="66">
        <v>10</v>
      </c>
      <c r="E159" s="67" t="s">
        <v>136</v>
      </c>
      <c r="F159" s="68">
        <v>19</v>
      </c>
      <c r="G159" s="65"/>
      <c r="H159" s="69"/>
      <c r="I159" s="70"/>
      <c r="J159" s="70"/>
      <c r="K159" s="34" t="s">
        <v>65</v>
      </c>
      <c r="L159" s="77">
        <v>159</v>
      </c>
      <c r="M159" s="77"/>
      <c r="N159" s="72"/>
      <c r="O159" s="79" t="s">
        <v>329</v>
      </c>
      <c r="P159" s="81">
        <v>43702.005324074074</v>
      </c>
      <c r="Q159" s="79" t="s">
        <v>381</v>
      </c>
      <c r="R159" s="79"/>
      <c r="S159" s="79"/>
      <c r="T159" s="79" t="s">
        <v>564</v>
      </c>
      <c r="U159" s="79"/>
      <c r="V159" s="83" t="s">
        <v>654</v>
      </c>
      <c r="W159" s="81">
        <v>43702.005324074074</v>
      </c>
      <c r="X159" s="85">
        <v>43702</v>
      </c>
      <c r="Y159" s="87" t="s">
        <v>739</v>
      </c>
      <c r="Z159" s="83" t="s">
        <v>883</v>
      </c>
      <c r="AA159" s="79"/>
      <c r="AB159" s="79"/>
      <c r="AC159" s="87" t="s">
        <v>1027</v>
      </c>
      <c r="AD159" s="79"/>
      <c r="AE159" s="79" t="b">
        <v>0</v>
      </c>
      <c r="AF159" s="79">
        <v>0</v>
      </c>
      <c r="AG159" s="87" t="s">
        <v>1107</v>
      </c>
      <c r="AH159" s="79" t="b">
        <v>1</v>
      </c>
      <c r="AI159" s="79" t="s">
        <v>1112</v>
      </c>
      <c r="AJ159" s="79"/>
      <c r="AK159" s="87" t="s">
        <v>1121</v>
      </c>
      <c r="AL159" s="79" t="b">
        <v>0</v>
      </c>
      <c r="AM159" s="79">
        <v>5</v>
      </c>
      <c r="AN159" s="87" t="s">
        <v>1026</v>
      </c>
      <c r="AO159" s="79" t="s">
        <v>1131</v>
      </c>
      <c r="AP159" s="79" t="b">
        <v>0</v>
      </c>
      <c r="AQ159" s="87" t="s">
        <v>1026</v>
      </c>
      <c r="AR159" s="79" t="s">
        <v>176</v>
      </c>
      <c r="AS159" s="79">
        <v>0</v>
      </c>
      <c r="AT159" s="79">
        <v>0</v>
      </c>
      <c r="AU159" s="79"/>
      <c r="AV159" s="79"/>
      <c r="AW159" s="79"/>
      <c r="AX159" s="79"/>
      <c r="AY159" s="79"/>
      <c r="AZ159" s="79"/>
      <c r="BA159" s="79"/>
      <c r="BB159" s="79"/>
      <c r="BC159">
        <v>8</v>
      </c>
      <c r="BD159" s="78" t="str">
        <f>REPLACE(INDEX(GroupVertices[Group],MATCH(Edges[[#This Row],[Vertex 1]],GroupVertices[Vertex],0)),1,1,"")</f>
        <v>1</v>
      </c>
      <c r="BE159" s="78" t="str">
        <f>REPLACE(INDEX(GroupVertices[Group],MATCH(Edges[[#This Row],[Vertex 2]],GroupVertices[Vertex],0)),1,1,"")</f>
        <v>1</v>
      </c>
      <c r="BF159" s="48"/>
      <c r="BG159" s="49"/>
      <c r="BH159" s="48"/>
      <c r="BI159" s="49"/>
      <c r="BJ159" s="48"/>
      <c r="BK159" s="49"/>
      <c r="BL159" s="48"/>
      <c r="BM159" s="49"/>
      <c r="BN159" s="48"/>
    </row>
    <row r="160" spans="1:66" ht="15">
      <c r="A160" s="64" t="s">
        <v>261</v>
      </c>
      <c r="B160" s="64" t="s">
        <v>297</v>
      </c>
      <c r="C160" s="65" t="s">
        <v>3057</v>
      </c>
      <c r="D160" s="66">
        <v>10</v>
      </c>
      <c r="E160" s="67" t="s">
        <v>136</v>
      </c>
      <c r="F160" s="68">
        <v>19</v>
      </c>
      <c r="G160" s="65"/>
      <c r="H160" s="69"/>
      <c r="I160" s="70"/>
      <c r="J160" s="70"/>
      <c r="K160" s="34" t="s">
        <v>65</v>
      </c>
      <c r="L160" s="77">
        <v>160</v>
      </c>
      <c r="M160" s="77"/>
      <c r="N160" s="72"/>
      <c r="O160" s="79" t="s">
        <v>329</v>
      </c>
      <c r="P160" s="81">
        <v>43702.005428240744</v>
      </c>
      <c r="Q160" s="79" t="s">
        <v>352</v>
      </c>
      <c r="R160" s="79"/>
      <c r="S160" s="79"/>
      <c r="T160" s="79" t="s">
        <v>536</v>
      </c>
      <c r="U160" s="79"/>
      <c r="V160" s="83" t="s">
        <v>654</v>
      </c>
      <c r="W160" s="81">
        <v>43702.005428240744</v>
      </c>
      <c r="X160" s="85">
        <v>43702</v>
      </c>
      <c r="Y160" s="87" t="s">
        <v>741</v>
      </c>
      <c r="Z160" s="83" t="s">
        <v>885</v>
      </c>
      <c r="AA160" s="79"/>
      <c r="AB160" s="79"/>
      <c r="AC160" s="87" t="s">
        <v>1029</v>
      </c>
      <c r="AD160" s="79"/>
      <c r="AE160" s="79" t="b">
        <v>0</v>
      </c>
      <c r="AF160" s="79">
        <v>0</v>
      </c>
      <c r="AG160" s="87" t="s">
        <v>1107</v>
      </c>
      <c r="AH160" s="79" t="b">
        <v>1</v>
      </c>
      <c r="AI160" s="79" t="s">
        <v>1112</v>
      </c>
      <c r="AJ160" s="79"/>
      <c r="AK160" s="87" t="s">
        <v>1116</v>
      </c>
      <c r="AL160" s="79" t="b">
        <v>0</v>
      </c>
      <c r="AM160" s="79">
        <v>8</v>
      </c>
      <c r="AN160" s="87" t="s">
        <v>1028</v>
      </c>
      <c r="AO160" s="79" t="s">
        <v>1131</v>
      </c>
      <c r="AP160" s="79" t="b">
        <v>0</v>
      </c>
      <c r="AQ160" s="87" t="s">
        <v>1028</v>
      </c>
      <c r="AR160" s="79" t="s">
        <v>176</v>
      </c>
      <c r="AS160" s="79">
        <v>0</v>
      </c>
      <c r="AT160" s="79">
        <v>0</v>
      </c>
      <c r="AU160" s="79"/>
      <c r="AV160" s="79"/>
      <c r="AW160" s="79"/>
      <c r="AX160" s="79"/>
      <c r="AY160" s="79"/>
      <c r="AZ160" s="79"/>
      <c r="BA160" s="79"/>
      <c r="BB160" s="79"/>
      <c r="BC160">
        <v>8</v>
      </c>
      <c r="BD160" s="78" t="str">
        <f>REPLACE(INDEX(GroupVertices[Group],MATCH(Edges[[#This Row],[Vertex 1]],GroupVertices[Vertex],0)),1,1,"")</f>
        <v>1</v>
      </c>
      <c r="BE160" s="78" t="str">
        <f>REPLACE(INDEX(GroupVertices[Group],MATCH(Edges[[#This Row],[Vertex 2]],GroupVertices[Vertex],0)),1,1,"")</f>
        <v>1</v>
      </c>
      <c r="BF160" s="48"/>
      <c r="BG160" s="49"/>
      <c r="BH160" s="48"/>
      <c r="BI160" s="49"/>
      <c r="BJ160" s="48"/>
      <c r="BK160" s="49"/>
      <c r="BL160" s="48"/>
      <c r="BM160" s="49"/>
      <c r="BN160" s="48"/>
    </row>
    <row r="161" spans="1:66" ht="15">
      <c r="A161" s="64" t="s">
        <v>261</v>
      </c>
      <c r="B161" s="64" t="s">
        <v>297</v>
      </c>
      <c r="C161" s="65" t="s">
        <v>3057</v>
      </c>
      <c r="D161" s="66">
        <v>10</v>
      </c>
      <c r="E161" s="67" t="s">
        <v>136</v>
      </c>
      <c r="F161" s="68">
        <v>19</v>
      </c>
      <c r="G161" s="65"/>
      <c r="H161" s="69"/>
      <c r="I161" s="70"/>
      <c r="J161" s="70"/>
      <c r="K161" s="34" t="s">
        <v>65</v>
      </c>
      <c r="L161" s="77">
        <v>161</v>
      </c>
      <c r="M161" s="77"/>
      <c r="N161" s="72"/>
      <c r="O161" s="79" t="s">
        <v>329</v>
      </c>
      <c r="P161" s="81">
        <v>43702.87006944444</v>
      </c>
      <c r="Q161" s="79" t="s">
        <v>383</v>
      </c>
      <c r="R161" s="79" t="s">
        <v>447</v>
      </c>
      <c r="S161" s="79" t="s">
        <v>506</v>
      </c>
      <c r="T161" s="79" t="s">
        <v>568</v>
      </c>
      <c r="U161" s="79"/>
      <c r="V161" s="83" t="s">
        <v>654</v>
      </c>
      <c r="W161" s="81">
        <v>43702.87006944444</v>
      </c>
      <c r="X161" s="85">
        <v>43702</v>
      </c>
      <c r="Y161" s="87" t="s">
        <v>744</v>
      </c>
      <c r="Z161" s="83" t="s">
        <v>888</v>
      </c>
      <c r="AA161" s="79"/>
      <c r="AB161" s="79"/>
      <c r="AC161" s="87" t="s">
        <v>1032</v>
      </c>
      <c r="AD161" s="87" t="s">
        <v>1035</v>
      </c>
      <c r="AE161" s="79" t="b">
        <v>0</v>
      </c>
      <c r="AF161" s="79">
        <v>2</v>
      </c>
      <c r="AG161" s="87" t="s">
        <v>1109</v>
      </c>
      <c r="AH161" s="79" t="b">
        <v>1</v>
      </c>
      <c r="AI161" s="79" t="s">
        <v>1112</v>
      </c>
      <c r="AJ161" s="79"/>
      <c r="AK161" s="87" t="s">
        <v>1123</v>
      </c>
      <c r="AL161" s="79" t="b">
        <v>0</v>
      </c>
      <c r="AM161" s="79">
        <v>2</v>
      </c>
      <c r="AN161" s="87" t="s">
        <v>1107</v>
      </c>
      <c r="AO161" s="79" t="s">
        <v>1131</v>
      </c>
      <c r="AP161" s="79" t="b">
        <v>0</v>
      </c>
      <c r="AQ161" s="87" t="s">
        <v>1035</v>
      </c>
      <c r="AR161" s="79" t="s">
        <v>176</v>
      </c>
      <c r="AS161" s="79">
        <v>0</v>
      </c>
      <c r="AT161" s="79">
        <v>0</v>
      </c>
      <c r="AU161" s="79"/>
      <c r="AV161" s="79"/>
      <c r="AW161" s="79"/>
      <c r="AX161" s="79"/>
      <c r="AY161" s="79"/>
      <c r="AZ161" s="79"/>
      <c r="BA161" s="79"/>
      <c r="BB161" s="79"/>
      <c r="BC161">
        <v>8</v>
      </c>
      <c r="BD161" s="78" t="str">
        <f>REPLACE(INDEX(GroupVertices[Group],MATCH(Edges[[#This Row],[Vertex 1]],GroupVertices[Vertex],0)),1,1,"")</f>
        <v>1</v>
      </c>
      <c r="BE161" s="78" t="str">
        <f>REPLACE(INDEX(GroupVertices[Group],MATCH(Edges[[#This Row],[Vertex 2]],GroupVertices[Vertex],0)),1,1,"")</f>
        <v>1</v>
      </c>
      <c r="BF161" s="48"/>
      <c r="BG161" s="49"/>
      <c r="BH161" s="48"/>
      <c r="BI161" s="49"/>
      <c r="BJ161" s="48"/>
      <c r="BK161" s="49"/>
      <c r="BL161" s="48"/>
      <c r="BM161" s="49"/>
      <c r="BN161" s="48"/>
    </row>
    <row r="162" spans="1:66" ht="15">
      <c r="A162" s="64" t="s">
        <v>261</v>
      </c>
      <c r="B162" s="64" t="s">
        <v>297</v>
      </c>
      <c r="C162" s="65" t="s">
        <v>3057</v>
      </c>
      <c r="D162" s="66">
        <v>10</v>
      </c>
      <c r="E162" s="67" t="s">
        <v>136</v>
      </c>
      <c r="F162" s="68">
        <v>19</v>
      </c>
      <c r="G162" s="65"/>
      <c r="H162" s="69"/>
      <c r="I162" s="70"/>
      <c r="J162" s="70"/>
      <c r="K162" s="34" t="s">
        <v>65</v>
      </c>
      <c r="L162" s="77">
        <v>162</v>
      </c>
      <c r="M162" s="77"/>
      <c r="N162" s="72"/>
      <c r="O162" s="79" t="s">
        <v>329</v>
      </c>
      <c r="P162" s="81">
        <v>43706.64324074074</v>
      </c>
      <c r="Q162" s="79" t="s">
        <v>383</v>
      </c>
      <c r="R162" s="79"/>
      <c r="S162" s="79"/>
      <c r="T162" s="79" t="s">
        <v>569</v>
      </c>
      <c r="U162" s="79"/>
      <c r="V162" s="83" t="s">
        <v>654</v>
      </c>
      <c r="W162" s="81">
        <v>43706.64324074074</v>
      </c>
      <c r="X162" s="85">
        <v>43706</v>
      </c>
      <c r="Y162" s="87" t="s">
        <v>745</v>
      </c>
      <c r="Z162" s="83" t="s">
        <v>889</v>
      </c>
      <c r="AA162" s="79"/>
      <c r="AB162" s="79"/>
      <c r="AC162" s="87" t="s">
        <v>1033</v>
      </c>
      <c r="AD162" s="79"/>
      <c r="AE162" s="79" t="b">
        <v>0</v>
      </c>
      <c r="AF162" s="79">
        <v>0</v>
      </c>
      <c r="AG162" s="87" t="s">
        <v>1107</v>
      </c>
      <c r="AH162" s="79" t="b">
        <v>1</v>
      </c>
      <c r="AI162" s="79" t="s">
        <v>1112</v>
      </c>
      <c r="AJ162" s="79"/>
      <c r="AK162" s="87" t="s">
        <v>1123</v>
      </c>
      <c r="AL162" s="79" t="b">
        <v>0</v>
      </c>
      <c r="AM162" s="79">
        <v>2</v>
      </c>
      <c r="AN162" s="87" t="s">
        <v>1032</v>
      </c>
      <c r="AO162" s="79" t="s">
        <v>1131</v>
      </c>
      <c r="AP162" s="79" t="b">
        <v>0</v>
      </c>
      <c r="AQ162" s="87" t="s">
        <v>1032</v>
      </c>
      <c r="AR162" s="79" t="s">
        <v>176</v>
      </c>
      <c r="AS162" s="79">
        <v>0</v>
      </c>
      <c r="AT162" s="79">
        <v>0</v>
      </c>
      <c r="AU162" s="79"/>
      <c r="AV162" s="79"/>
      <c r="AW162" s="79"/>
      <c r="AX162" s="79"/>
      <c r="AY162" s="79"/>
      <c r="AZ162" s="79"/>
      <c r="BA162" s="79"/>
      <c r="BB162" s="79"/>
      <c r="BC162">
        <v>8</v>
      </c>
      <c r="BD162" s="78" t="str">
        <f>REPLACE(INDEX(GroupVertices[Group],MATCH(Edges[[#This Row],[Vertex 1]],GroupVertices[Vertex],0)),1,1,"")</f>
        <v>1</v>
      </c>
      <c r="BE162" s="78" t="str">
        <f>REPLACE(INDEX(GroupVertices[Group],MATCH(Edges[[#This Row],[Vertex 2]],GroupVertices[Vertex],0)),1,1,"")</f>
        <v>1</v>
      </c>
      <c r="BF162" s="48"/>
      <c r="BG162" s="49"/>
      <c r="BH162" s="48"/>
      <c r="BI162" s="49"/>
      <c r="BJ162" s="48"/>
      <c r="BK162" s="49"/>
      <c r="BL162" s="48"/>
      <c r="BM162" s="49"/>
      <c r="BN162" s="48"/>
    </row>
    <row r="163" spans="1:66" ht="15">
      <c r="A163" s="64" t="s">
        <v>261</v>
      </c>
      <c r="B163" s="64" t="s">
        <v>320</v>
      </c>
      <c r="C163" s="65" t="s">
        <v>3054</v>
      </c>
      <c r="D163" s="66">
        <v>4</v>
      </c>
      <c r="E163" s="67" t="s">
        <v>136</v>
      </c>
      <c r="F163" s="68">
        <v>30.142857142857142</v>
      </c>
      <c r="G163" s="65"/>
      <c r="H163" s="69"/>
      <c r="I163" s="70"/>
      <c r="J163" s="70"/>
      <c r="K163" s="34" t="s">
        <v>65</v>
      </c>
      <c r="L163" s="77">
        <v>163</v>
      </c>
      <c r="M163" s="77"/>
      <c r="N163" s="72"/>
      <c r="O163" s="79" t="s">
        <v>329</v>
      </c>
      <c r="P163" s="81">
        <v>43702.87006944444</v>
      </c>
      <c r="Q163" s="79" t="s">
        <v>383</v>
      </c>
      <c r="R163" s="79" t="s">
        <v>447</v>
      </c>
      <c r="S163" s="79" t="s">
        <v>506</v>
      </c>
      <c r="T163" s="79" t="s">
        <v>568</v>
      </c>
      <c r="U163" s="79"/>
      <c r="V163" s="83" t="s">
        <v>654</v>
      </c>
      <c r="W163" s="81">
        <v>43702.87006944444</v>
      </c>
      <c r="X163" s="85">
        <v>43702</v>
      </c>
      <c r="Y163" s="87" t="s">
        <v>744</v>
      </c>
      <c r="Z163" s="83" t="s">
        <v>888</v>
      </c>
      <c r="AA163" s="79"/>
      <c r="AB163" s="79"/>
      <c r="AC163" s="87" t="s">
        <v>1032</v>
      </c>
      <c r="AD163" s="87" t="s">
        <v>1035</v>
      </c>
      <c r="AE163" s="79" t="b">
        <v>0</v>
      </c>
      <c r="AF163" s="79">
        <v>2</v>
      </c>
      <c r="AG163" s="87" t="s">
        <v>1109</v>
      </c>
      <c r="AH163" s="79" t="b">
        <v>1</v>
      </c>
      <c r="AI163" s="79" t="s">
        <v>1112</v>
      </c>
      <c r="AJ163" s="79"/>
      <c r="AK163" s="87" t="s">
        <v>1123</v>
      </c>
      <c r="AL163" s="79" t="b">
        <v>0</v>
      </c>
      <c r="AM163" s="79">
        <v>2</v>
      </c>
      <c r="AN163" s="87" t="s">
        <v>1107</v>
      </c>
      <c r="AO163" s="79" t="s">
        <v>1131</v>
      </c>
      <c r="AP163" s="79" t="b">
        <v>0</v>
      </c>
      <c r="AQ163" s="87" t="s">
        <v>1035</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1</v>
      </c>
      <c r="BE163" s="78" t="str">
        <f>REPLACE(INDEX(GroupVertices[Group],MATCH(Edges[[#This Row],[Vertex 2]],GroupVertices[Vertex],0)),1,1,"")</f>
        <v>1</v>
      </c>
      <c r="BF163" s="48">
        <v>0</v>
      </c>
      <c r="BG163" s="49">
        <v>0</v>
      </c>
      <c r="BH163" s="48">
        <v>0</v>
      </c>
      <c r="BI163" s="49">
        <v>0</v>
      </c>
      <c r="BJ163" s="48">
        <v>0</v>
      </c>
      <c r="BK163" s="49">
        <v>0</v>
      </c>
      <c r="BL163" s="48">
        <v>28</v>
      </c>
      <c r="BM163" s="49">
        <v>100</v>
      </c>
      <c r="BN163" s="48">
        <v>28</v>
      </c>
    </row>
    <row r="164" spans="1:66" ht="15">
      <c r="A164" s="64" t="s">
        <v>261</v>
      </c>
      <c r="B164" s="64" t="s">
        <v>320</v>
      </c>
      <c r="C164" s="65" t="s">
        <v>3054</v>
      </c>
      <c r="D164" s="66">
        <v>4</v>
      </c>
      <c r="E164" s="67" t="s">
        <v>136</v>
      </c>
      <c r="F164" s="68">
        <v>30.142857142857142</v>
      </c>
      <c r="G164" s="65"/>
      <c r="H164" s="69"/>
      <c r="I164" s="70"/>
      <c r="J164" s="70"/>
      <c r="K164" s="34" t="s">
        <v>65</v>
      </c>
      <c r="L164" s="77">
        <v>164</v>
      </c>
      <c r="M164" s="77"/>
      <c r="N164" s="72"/>
      <c r="O164" s="79" t="s">
        <v>329</v>
      </c>
      <c r="P164" s="81">
        <v>43706.64324074074</v>
      </c>
      <c r="Q164" s="79" t="s">
        <v>383</v>
      </c>
      <c r="R164" s="79"/>
      <c r="S164" s="79"/>
      <c r="T164" s="79" t="s">
        <v>569</v>
      </c>
      <c r="U164" s="79"/>
      <c r="V164" s="83" t="s">
        <v>654</v>
      </c>
      <c r="W164" s="81">
        <v>43706.64324074074</v>
      </c>
      <c r="X164" s="85">
        <v>43706</v>
      </c>
      <c r="Y164" s="87" t="s">
        <v>745</v>
      </c>
      <c r="Z164" s="83" t="s">
        <v>889</v>
      </c>
      <c r="AA164" s="79"/>
      <c r="AB164" s="79"/>
      <c r="AC164" s="87" t="s">
        <v>1033</v>
      </c>
      <c r="AD164" s="79"/>
      <c r="AE164" s="79" t="b">
        <v>0</v>
      </c>
      <c r="AF164" s="79">
        <v>0</v>
      </c>
      <c r="AG164" s="87" t="s">
        <v>1107</v>
      </c>
      <c r="AH164" s="79" t="b">
        <v>1</v>
      </c>
      <c r="AI164" s="79" t="s">
        <v>1112</v>
      </c>
      <c r="AJ164" s="79"/>
      <c r="AK164" s="87" t="s">
        <v>1123</v>
      </c>
      <c r="AL164" s="79" t="b">
        <v>0</v>
      </c>
      <c r="AM164" s="79">
        <v>2</v>
      </c>
      <c r="AN164" s="87" t="s">
        <v>1032</v>
      </c>
      <c r="AO164" s="79" t="s">
        <v>1131</v>
      </c>
      <c r="AP164" s="79" t="b">
        <v>0</v>
      </c>
      <c r="AQ164" s="87" t="s">
        <v>1032</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1</v>
      </c>
      <c r="BE164" s="78" t="str">
        <f>REPLACE(INDEX(GroupVertices[Group],MATCH(Edges[[#This Row],[Vertex 2]],GroupVertices[Vertex],0)),1,1,"")</f>
        <v>1</v>
      </c>
      <c r="BF164" s="48">
        <v>0</v>
      </c>
      <c r="BG164" s="49">
        <v>0</v>
      </c>
      <c r="BH164" s="48">
        <v>0</v>
      </c>
      <c r="BI164" s="49">
        <v>0</v>
      </c>
      <c r="BJ164" s="48">
        <v>0</v>
      </c>
      <c r="BK164" s="49">
        <v>0</v>
      </c>
      <c r="BL164" s="48">
        <v>28</v>
      </c>
      <c r="BM164" s="49">
        <v>100</v>
      </c>
      <c r="BN164" s="48">
        <v>28</v>
      </c>
    </row>
    <row r="165" spans="1:66" ht="15">
      <c r="A165" s="64" t="s">
        <v>261</v>
      </c>
      <c r="B165" s="64" t="s">
        <v>294</v>
      </c>
      <c r="C165" s="65" t="s">
        <v>3056</v>
      </c>
      <c r="D165" s="66">
        <v>8</v>
      </c>
      <c r="E165" s="67" t="s">
        <v>136</v>
      </c>
      <c r="F165" s="68">
        <v>22.714285714285715</v>
      </c>
      <c r="G165" s="65"/>
      <c r="H165" s="69"/>
      <c r="I165" s="70"/>
      <c r="J165" s="70"/>
      <c r="K165" s="34" t="s">
        <v>65</v>
      </c>
      <c r="L165" s="77">
        <v>165</v>
      </c>
      <c r="M165" s="77"/>
      <c r="N165" s="72"/>
      <c r="O165" s="79" t="s">
        <v>329</v>
      </c>
      <c r="P165" s="81">
        <v>43696.72969907407</v>
      </c>
      <c r="Q165" s="79" t="s">
        <v>384</v>
      </c>
      <c r="R165" s="79" t="s">
        <v>448</v>
      </c>
      <c r="S165" s="79" t="s">
        <v>506</v>
      </c>
      <c r="T165" s="79" t="s">
        <v>570</v>
      </c>
      <c r="U165" s="79"/>
      <c r="V165" s="83" t="s">
        <v>654</v>
      </c>
      <c r="W165" s="81">
        <v>43696.72969907407</v>
      </c>
      <c r="X165" s="85">
        <v>43696</v>
      </c>
      <c r="Y165" s="87" t="s">
        <v>746</v>
      </c>
      <c r="Z165" s="83" t="s">
        <v>890</v>
      </c>
      <c r="AA165" s="79"/>
      <c r="AB165" s="79"/>
      <c r="AC165" s="87" t="s">
        <v>1034</v>
      </c>
      <c r="AD165" s="87" t="s">
        <v>1038</v>
      </c>
      <c r="AE165" s="79" t="b">
        <v>0</v>
      </c>
      <c r="AF165" s="79">
        <v>3</v>
      </c>
      <c r="AG165" s="87" t="s">
        <v>1109</v>
      </c>
      <c r="AH165" s="79" t="b">
        <v>1</v>
      </c>
      <c r="AI165" s="79" t="s">
        <v>1112</v>
      </c>
      <c r="AJ165" s="79"/>
      <c r="AK165" s="87" t="s">
        <v>1124</v>
      </c>
      <c r="AL165" s="79" t="b">
        <v>0</v>
      </c>
      <c r="AM165" s="79">
        <v>2</v>
      </c>
      <c r="AN165" s="87" t="s">
        <v>1107</v>
      </c>
      <c r="AO165" s="79" t="s">
        <v>1131</v>
      </c>
      <c r="AP165" s="79" t="b">
        <v>0</v>
      </c>
      <c r="AQ165" s="87" t="s">
        <v>1038</v>
      </c>
      <c r="AR165" s="79" t="s">
        <v>330</v>
      </c>
      <c r="AS165" s="79">
        <v>0</v>
      </c>
      <c r="AT165" s="79">
        <v>0</v>
      </c>
      <c r="AU165" s="79"/>
      <c r="AV165" s="79"/>
      <c r="AW165" s="79"/>
      <c r="AX165" s="79"/>
      <c r="AY165" s="79"/>
      <c r="AZ165" s="79"/>
      <c r="BA165" s="79"/>
      <c r="BB165" s="79"/>
      <c r="BC165">
        <v>6</v>
      </c>
      <c r="BD165" s="78" t="str">
        <f>REPLACE(INDEX(GroupVertices[Group],MATCH(Edges[[#This Row],[Vertex 1]],GroupVertices[Vertex],0)),1,1,"")</f>
        <v>1</v>
      </c>
      <c r="BE165" s="78" t="str">
        <f>REPLACE(INDEX(GroupVertices[Group],MATCH(Edges[[#This Row],[Vertex 2]],GroupVertices[Vertex],0)),1,1,"")</f>
        <v>2</v>
      </c>
      <c r="BF165" s="48"/>
      <c r="BG165" s="49"/>
      <c r="BH165" s="48"/>
      <c r="BI165" s="49"/>
      <c r="BJ165" s="48"/>
      <c r="BK165" s="49"/>
      <c r="BL165" s="48"/>
      <c r="BM165" s="49"/>
      <c r="BN165" s="48"/>
    </row>
    <row r="166" spans="1:66" ht="15">
      <c r="A166" s="64" t="s">
        <v>261</v>
      </c>
      <c r="B166" s="64" t="s">
        <v>294</v>
      </c>
      <c r="C166" s="65" t="s">
        <v>3056</v>
      </c>
      <c r="D166" s="66">
        <v>8</v>
      </c>
      <c r="E166" s="67" t="s">
        <v>136</v>
      </c>
      <c r="F166" s="68">
        <v>22.714285714285715</v>
      </c>
      <c r="G166" s="65"/>
      <c r="H166" s="69"/>
      <c r="I166" s="70"/>
      <c r="J166" s="70"/>
      <c r="K166" s="34" t="s">
        <v>65</v>
      </c>
      <c r="L166" s="77">
        <v>166</v>
      </c>
      <c r="M166" s="77"/>
      <c r="N166" s="72"/>
      <c r="O166" s="79" t="s">
        <v>329</v>
      </c>
      <c r="P166" s="81">
        <v>43700.85633101852</v>
      </c>
      <c r="Q166" s="79" t="s">
        <v>351</v>
      </c>
      <c r="R166" s="79" t="s">
        <v>449</v>
      </c>
      <c r="S166" s="79" t="s">
        <v>506</v>
      </c>
      <c r="T166" s="79" t="s">
        <v>571</v>
      </c>
      <c r="U166" s="79"/>
      <c r="V166" s="83" t="s">
        <v>654</v>
      </c>
      <c r="W166" s="81">
        <v>43700.85633101852</v>
      </c>
      <c r="X166" s="85">
        <v>43700</v>
      </c>
      <c r="Y166" s="87" t="s">
        <v>747</v>
      </c>
      <c r="Z166" s="83" t="s">
        <v>891</v>
      </c>
      <c r="AA166" s="79"/>
      <c r="AB166" s="79"/>
      <c r="AC166" s="87" t="s">
        <v>1035</v>
      </c>
      <c r="AD166" s="87" t="s">
        <v>1034</v>
      </c>
      <c r="AE166" s="79" t="b">
        <v>0</v>
      </c>
      <c r="AF166" s="79">
        <v>2</v>
      </c>
      <c r="AG166" s="87" t="s">
        <v>1109</v>
      </c>
      <c r="AH166" s="79" t="b">
        <v>1</v>
      </c>
      <c r="AI166" s="79" t="s">
        <v>1112</v>
      </c>
      <c r="AJ166" s="79"/>
      <c r="AK166" s="87" t="s">
        <v>1115</v>
      </c>
      <c r="AL166" s="79" t="b">
        <v>0</v>
      </c>
      <c r="AM166" s="79">
        <v>3</v>
      </c>
      <c r="AN166" s="87" t="s">
        <v>1107</v>
      </c>
      <c r="AO166" s="79" t="s">
        <v>1131</v>
      </c>
      <c r="AP166" s="79" t="b">
        <v>0</v>
      </c>
      <c r="AQ166" s="87" t="s">
        <v>1034</v>
      </c>
      <c r="AR166" s="79" t="s">
        <v>176</v>
      </c>
      <c r="AS166" s="79">
        <v>0</v>
      </c>
      <c r="AT166" s="79">
        <v>0</v>
      </c>
      <c r="AU166" s="79"/>
      <c r="AV166" s="79"/>
      <c r="AW166" s="79"/>
      <c r="AX166" s="79"/>
      <c r="AY166" s="79"/>
      <c r="AZ166" s="79"/>
      <c r="BA166" s="79"/>
      <c r="BB166" s="79"/>
      <c r="BC166">
        <v>6</v>
      </c>
      <c r="BD166" s="78" t="str">
        <f>REPLACE(INDEX(GroupVertices[Group],MATCH(Edges[[#This Row],[Vertex 1]],GroupVertices[Vertex],0)),1,1,"")</f>
        <v>1</v>
      </c>
      <c r="BE166" s="78" t="str">
        <f>REPLACE(INDEX(GroupVertices[Group],MATCH(Edges[[#This Row],[Vertex 2]],GroupVertices[Vertex],0)),1,1,"")</f>
        <v>2</v>
      </c>
      <c r="BF166" s="48"/>
      <c r="BG166" s="49"/>
      <c r="BH166" s="48"/>
      <c r="BI166" s="49"/>
      <c r="BJ166" s="48"/>
      <c r="BK166" s="49"/>
      <c r="BL166" s="48"/>
      <c r="BM166" s="49"/>
      <c r="BN166" s="48"/>
    </row>
    <row r="167" spans="1:66" ht="15">
      <c r="A167" s="64" t="s">
        <v>261</v>
      </c>
      <c r="B167" s="64" t="s">
        <v>294</v>
      </c>
      <c r="C167" s="65" t="s">
        <v>3056</v>
      </c>
      <c r="D167" s="66">
        <v>8</v>
      </c>
      <c r="E167" s="67" t="s">
        <v>136</v>
      </c>
      <c r="F167" s="68">
        <v>22.714285714285715</v>
      </c>
      <c r="G167" s="65"/>
      <c r="H167" s="69"/>
      <c r="I167" s="70"/>
      <c r="J167" s="70"/>
      <c r="K167" s="34" t="s">
        <v>65</v>
      </c>
      <c r="L167" s="77">
        <v>167</v>
      </c>
      <c r="M167" s="77"/>
      <c r="N167" s="72"/>
      <c r="O167" s="79" t="s">
        <v>329</v>
      </c>
      <c r="P167" s="81">
        <v>43702.87006944444</v>
      </c>
      <c r="Q167" s="79" t="s">
        <v>383</v>
      </c>
      <c r="R167" s="79" t="s">
        <v>447</v>
      </c>
      <c r="S167" s="79" t="s">
        <v>506</v>
      </c>
      <c r="T167" s="79" t="s">
        <v>568</v>
      </c>
      <c r="U167" s="79"/>
      <c r="V167" s="83" t="s">
        <v>654</v>
      </c>
      <c r="W167" s="81">
        <v>43702.87006944444</v>
      </c>
      <c r="X167" s="85">
        <v>43702</v>
      </c>
      <c r="Y167" s="87" t="s">
        <v>744</v>
      </c>
      <c r="Z167" s="83" t="s">
        <v>888</v>
      </c>
      <c r="AA167" s="79"/>
      <c r="AB167" s="79"/>
      <c r="AC167" s="87" t="s">
        <v>1032</v>
      </c>
      <c r="AD167" s="87" t="s">
        <v>1035</v>
      </c>
      <c r="AE167" s="79" t="b">
        <v>0</v>
      </c>
      <c r="AF167" s="79">
        <v>2</v>
      </c>
      <c r="AG167" s="87" t="s">
        <v>1109</v>
      </c>
      <c r="AH167" s="79" t="b">
        <v>1</v>
      </c>
      <c r="AI167" s="79" t="s">
        <v>1112</v>
      </c>
      <c r="AJ167" s="79"/>
      <c r="AK167" s="87" t="s">
        <v>1123</v>
      </c>
      <c r="AL167" s="79" t="b">
        <v>0</v>
      </c>
      <c r="AM167" s="79">
        <v>2</v>
      </c>
      <c r="AN167" s="87" t="s">
        <v>1107</v>
      </c>
      <c r="AO167" s="79" t="s">
        <v>1131</v>
      </c>
      <c r="AP167" s="79" t="b">
        <v>0</v>
      </c>
      <c r="AQ167" s="87" t="s">
        <v>1035</v>
      </c>
      <c r="AR167" s="79" t="s">
        <v>176</v>
      </c>
      <c r="AS167" s="79">
        <v>0</v>
      </c>
      <c r="AT167" s="79">
        <v>0</v>
      </c>
      <c r="AU167" s="79"/>
      <c r="AV167" s="79"/>
      <c r="AW167" s="79"/>
      <c r="AX167" s="79"/>
      <c r="AY167" s="79"/>
      <c r="AZ167" s="79"/>
      <c r="BA167" s="79"/>
      <c r="BB167" s="79"/>
      <c r="BC167">
        <v>6</v>
      </c>
      <c r="BD167" s="78" t="str">
        <f>REPLACE(INDEX(GroupVertices[Group],MATCH(Edges[[#This Row],[Vertex 1]],GroupVertices[Vertex],0)),1,1,"")</f>
        <v>1</v>
      </c>
      <c r="BE167" s="78" t="str">
        <f>REPLACE(INDEX(GroupVertices[Group],MATCH(Edges[[#This Row],[Vertex 2]],GroupVertices[Vertex],0)),1,1,"")</f>
        <v>2</v>
      </c>
      <c r="BF167" s="48"/>
      <c r="BG167" s="49"/>
      <c r="BH167" s="48"/>
      <c r="BI167" s="49"/>
      <c r="BJ167" s="48"/>
      <c r="BK167" s="49"/>
      <c r="BL167" s="48"/>
      <c r="BM167" s="49"/>
      <c r="BN167" s="48"/>
    </row>
    <row r="168" spans="1:66" ht="15">
      <c r="A168" s="64" t="s">
        <v>261</v>
      </c>
      <c r="B168" s="64" t="s">
        <v>294</v>
      </c>
      <c r="C168" s="65" t="s">
        <v>3056</v>
      </c>
      <c r="D168" s="66">
        <v>8</v>
      </c>
      <c r="E168" s="67" t="s">
        <v>136</v>
      </c>
      <c r="F168" s="68">
        <v>22.714285714285715</v>
      </c>
      <c r="G168" s="65"/>
      <c r="H168" s="69"/>
      <c r="I168" s="70"/>
      <c r="J168" s="70"/>
      <c r="K168" s="34" t="s">
        <v>65</v>
      </c>
      <c r="L168" s="77">
        <v>168</v>
      </c>
      <c r="M168" s="77"/>
      <c r="N168" s="72"/>
      <c r="O168" s="79" t="s">
        <v>329</v>
      </c>
      <c r="P168" s="81">
        <v>43706.642384259256</v>
      </c>
      <c r="Q168" s="79" t="s">
        <v>351</v>
      </c>
      <c r="R168" s="79"/>
      <c r="S168" s="79"/>
      <c r="T168" s="79" t="s">
        <v>535</v>
      </c>
      <c r="U168" s="79"/>
      <c r="V168" s="83" t="s">
        <v>654</v>
      </c>
      <c r="W168" s="81">
        <v>43706.642384259256</v>
      </c>
      <c r="X168" s="85">
        <v>43706</v>
      </c>
      <c r="Y168" s="87" t="s">
        <v>748</v>
      </c>
      <c r="Z168" s="83" t="s">
        <v>892</v>
      </c>
      <c r="AA168" s="79"/>
      <c r="AB168" s="79"/>
      <c r="AC168" s="87" t="s">
        <v>1036</v>
      </c>
      <c r="AD168" s="79"/>
      <c r="AE168" s="79" t="b">
        <v>0</v>
      </c>
      <c r="AF168" s="79">
        <v>0</v>
      </c>
      <c r="AG168" s="87" t="s">
        <v>1107</v>
      </c>
      <c r="AH168" s="79" t="b">
        <v>1</v>
      </c>
      <c r="AI168" s="79" t="s">
        <v>1112</v>
      </c>
      <c r="AJ168" s="79"/>
      <c r="AK168" s="87" t="s">
        <v>1115</v>
      </c>
      <c r="AL168" s="79" t="b">
        <v>0</v>
      </c>
      <c r="AM168" s="79">
        <v>3</v>
      </c>
      <c r="AN168" s="87" t="s">
        <v>1035</v>
      </c>
      <c r="AO168" s="79" t="s">
        <v>1131</v>
      </c>
      <c r="AP168" s="79" t="b">
        <v>0</v>
      </c>
      <c r="AQ168" s="87" t="s">
        <v>1035</v>
      </c>
      <c r="AR168" s="79" t="s">
        <v>176</v>
      </c>
      <c r="AS168" s="79">
        <v>0</v>
      </c>
      <c r="AT168" s="79">
        <v>0</v>
      </c>
      <c r="AU168" s="79"/>
      <c r="AV168" s="79"/>
      <c r="AW168" s="79"/>
      <c r="AX168" s="79"/>
      <c r="AY168" s="79"/>
      <c r="AZ168" s="79"/>
      <c r="BA168" s="79"/>
      <c r="BB168" s="79"/>
      <c r="BC168">
        <v>6</v>
      </c>
      <c r="BD168" s="78" t="str">
        <f>REPLACE(INDEX(GroupVertices[Group],MATCH(Edges[[#This Row],[Vertex 1]],GroupVertices[Vertex],0)),1,1,"")</f>
        <v>1</v>
      </c>
      <c r="BE168" s="78" t="str">
        <f>REPLACE(INDEX(GroupVertices[Group],MATCH(Edges[[#This Row],[Vertex 2]],GroupVertices[Vertex],0)),1,1,"")</f>
        <v>2</v>
      </c>
      <c r="BF168" s="48"/>
      <c r="BG168" s="49"/>
      <c r="BH168" s="48"/>
      <c r="BI168" s="49"/>
      <c r="BJ168" s="48"/>
      <c r="BK168" s="49"/>
      <c r="BL168" s="48"/>
      <c r="BM168" s="49"/>
      <c r="BN168" s="48"/>
    </row>
    <row r="169" spans="1:66" ht="15">
      <c r="A169" s="64" t="s">
        <v>261</v>
      </c>
      <c r="B169" s="64" t="s">
        <v>294</v>
      </c>
      <c r="C169" s="65" t="s">
        <v>3056</v>
      </c>
      <c r="D169" s="66">
        <v>8</v>
      </c>
      <c r="E169" s="67" t="s">
        <v>136</v>
      </c>
      <c r="F169" s="68">
        <v>22.714285714285715</v>
      </c>
      <c r="G169" s="65"/>
      <c r="H169" s="69"/>
      <c r="I169" s="70"/>
      <c r="J169" s="70"/>
      <c r="K169" s="34" t="s">
        <v>65</v>
      </c>
      <c r="L169" s="77">
        <v>169</v>
      </c>
      <c r="M169" s="77"/>
      <c r="N169" s="72"/>
      <c r="O169" s="79" t="s">
        <v>329</v>
      </c>
      <c r="P169" s="81">
        <v>43706.64266203704</v>
      </c>
      <c r="Q169" s="79" t="s">
        <v>384</v>
      </c>
      <c r="R169" s="79"/>
      <c r="S169" s="79"/>
      <c r="T169" s="79" t="s">
        <v>572</v>
      </c>
      <c r="U169" s="79"/>
      <c r="V169" s="83" t="s">
        <v>654</v>
      </c>
      <c r="W169" s="81">
        <v>43706.64266203704</v>
      </c>
      <c r="X169" s="85">
        <v>43706</v>
      </c>
      <c r="Y169" s="87" t="s">
        <v>749</v>
      </c>
      <c r="Z169" s="83" t="s">
        <v>893</v>
      </c>
      <c r="AA169" s="79"/>
      <c r="AB169" s="79"/>
      <c r="AC169" s="87" t="s">
        <v>1037</v>
      </c>
      <c r="AD169" s="79"/>
      <c r="AE169" s="79" t="b">
        <v>0</v>
      </c>
      <c r="AF169" s="79">
        <v>0</v>
      </c>
      <c r="AG169" s="87" t="s">
        <v>1107</v>
      </c>
      <c r="AH169" s="79" t="b">
        <v>1</v>
      </c>
      <c r="AI169" s="79" t="s">
        <v>1112</v>
      </c>
      <c r="AJ169" s="79"/>
      <c r="AK169" s="87" t="s">
        <v>1124</v>
      </c>
      <c r="AL169" s="79" t="b">
        <v>0</v>
      </c>
      <c r="AM169" s="79">
        <v>2</v>
      </c>
      <c r="AN169" s="87" t="s">
        <v>1034</v>
      </c>
      <c r="AO169" s="79" t="s">
        <v>1131</v>
      </c>
      <c r="AP169" s="79" t="b">
        <v>0</v>
      </c>
      <c r="AQ169" s="87" t="s">
        <v>1034</v>
      </c>
      <c r="AR169" s="79" t="s">
        <v>176</v>
      </c>
      <c r="AS169" s="79">
        <v>0</v>
      </c>
      <c r="AT169" s="79">
        <v>0</v>
      </c>
      <c r="AU169" s="79"/>
      <c r="AV169" s="79"/>
      <c r="AW169" s="79"/>
      <c r="AX169" s="79"/>
      <c r="AY169" s="79"/>
      <c r="AZ169" s="79"/>
      <c r="BA169" s="79"/>
      <c r="BB169" s="79"/>
      <c r="BC169">
        <v>6</v>
      </c>
      <c r="BD169" s="78" t="str">
        <f>REPLACE(INDEX(GroupVertices[Group],MATCH(Edges[[#This Row],[Vertex 1]],GroupVertices[Vertex],0)),1,1,"")</f>
        <v>1</v>
      </c>
      <c r="BE169" s="78" t="str">
        <f>REPLACE(INDEX(GroupVertices[Group],MATCH(Edges[[#This Row],[Vertex 2]],GroupVertices[Vertex],0)),1,1,"")</f>
        <v>2</v>
      </c>
      <c r="BF169" s="48"/>
      <c r="BG169" s="49"/>
      <c r="BH169" s="48"/>
      <c r="BI169" s="49"/>
      <c r="BJ169" s="48"/>
      <c r="BK169" s="49"/>
      <c r="BL169" s="48"/>
      <c r="BM169" s="49"/>
      <c r="BN169" s="48"/>
    </row>
    <row r="170" spans="1:66" ht="15">
      <c r="A170" s="64" t="s">
        <v>261</v>
      </c>
      <c r="B170" s="64" t="s">
        <v>294</v>
      </c>
      <c r="C170" s="65" t="s">
        <v>3056</v>
      </c>
      <c r="D170" s="66">
        <v>8</v>
      </c>
      <c r="E170" s="67" t="s">
        <v>136</v>
      </c>
      <c r="F170" s="68">
        <v>22.714285714285715</v>
      </c>
      <c r="G170" s="65"/>
      <c r="H170" s="69"/>
      <c r="I170" s="70"/>
      <c r="J170" s="70"/>
      <c r="K170" s="34" t="s">
        <v>65</v>
      </c>
      <c r="L170" s="77">
        <v>170</v>
      </c>
      <c r="M170" s="77"/>
      <c r="N170" s="72"/>
      <c r="O170" s="79" t="s">
        <v>329</v>
      </c>
      <c r="P170" s="81">
        <v>43706.64324074074</v>
      </c>
      <c r="Q170" s="79" t="s">
        <v>383</v>
      </c>
      <c r="R170" s="79"/>
      <c r="S170" s="79"/>
      <c r="T170" s="79" t="s">
        <v>569</v>
      </c>
      <c r="U170" s="79"/>
      <c r="V170" s="83" t="s">
        <v>654</v>
      </c>
      <c r="W170" s="81">
        <v>43706.64324074074</v>
      </c>
      <c r="X170" s="85">
        <v>43706</v>
      </c>
      <c r="Y170" s="87" t="s">
        <v>745</v>
      </c>
      <c r="Z170" s="83" t="s">
        <v>889</v>
      </c>
      <c r="AA170" s="79"/>
      <c r="AB170" s="79"/>
      <c r="AC170" s="87" t="s">
        <v>1033</v>
      </c>
      <c r="AD170" s="79"/>
      <c r="AE170" s="79" t="b">
        <v>0</v>
      </c>
      <c r="AF170" s="79">
        <v>0</v>
      </c>
      <c r="AG170" s="87" t="s">
        <v>1107</v>
      </c>
      <c r="AH170" s="79" t="b">
        <v>1</v>
      </c>
      <c r="AI170" s="79" t="s">
        <v>1112</v>
      </c>
      <c r="AJ170" s="79"/>
      <c r="AK170" s="87" t="s">
        <v>1123</v>
      </c>
      <c r="AL170" s="79" t="b">
        <v>0</v>
      </c>
      <c r="AM170" s="79">
        <v>2</v>
      </c>
      <c r="AN170" s="87" t="s">
        <v>1032</v>
      </c>
      <c r="AO170" s="79" t="s">
        <v>1131</v>
      </c>
      <c r="AP170" s="79" t="b">
        <v>0</v>
      </c>
      <c r="AQ170" s="87" t="s">
        <v>1032</v>
      </c>
      <c r="AR170" s="79" t="s">
        <v>176</v>
      </c>
      <c r="AS170" s="79">
        <v>0</v>
      </c>
      <c r="AT170" s="79">
        <v>0</v>
      </c>
      <c r="AU170" s="79"/>
      <c r="AV170" s="79"/>
      <c r="AW170" s="79"/>
      <c r="AX170" s="79"/>
      <c r="AY170" s="79"/>
      <c r="AZ170" s="79"/>
      <c r="BA170" s="79"/>
      <c r="BB170" s="79"/>
      <c r="BC170">
        <v>6</v>
      </c>
      <c r="BD170" s="78" t="str">
        <f>REPLACE(INDEX(GroupVertices[Group],MATCH(Edges[[#This Row],[Vertex 1]],GroupVertices[Vertex],0)),1,1,"")</f>
        <v>1</v>
      </c>
      <c r="BE170" s="78" t="str">
        <f>REPLACE(INDEX(GroupVertices[Group],MATCH(Edges[[#This Row],[Vertex 2]],GroupVertices[Vertex],0)),1,1,"")</f>
        <v>2</v>
      </c>
      <c r="BF170" s="48"/>
      <c r="BG170" s="49"/>
      <c r="BH170" s="48"/>
      <c r="BI170" s="49"/>
      <c r="BJ170" s="48"/>
      <c r="BK170" s="49"/>
      <c r="BL170" s="48"/>
      <c r="BM170" s="49"/>
      <c r="BN170" s="48"/>
    </row>
    <row r="171" spans="1:66" ht="15">
      <c r="A171" s="64" t="s">
        <v>261</v>
      </c>
      <c r="B171" s="64" t="s">
        <v>295</v>
      </c>
      <c r="C171" s="65" t="s">
        <v>3057</v>
      </c>
      <c r="D171" s="66">
        <v>10</v>
      </c>
      <c r="E171" s="67" t="s">
        <v>136</v>
      </c>
      <c r="F171" s="68">
        <v>19</v>
      </c>
      <c r="G171" s="65"/>
      <c r="H171" s="69"/>
      <c r="I171" s="70"/>
      <c r="J171" s="70"/>
      <c r="K171" s="34" t="s">
        <v>65</v>
      </c>
      <c r="L171" s="77">
        <v>171</v>
      </c>
      <c r="M171" s="77"/>
      <c r="N171" s="72"/>
      <c r="O171" s="79" t="s">
        <v>331</v>
      </c>
      <c r="P171" s="81">
        <v>43696.72969907407</v>
      </c>
      <c r="Q171" s="79" t="s">
        <v>384</v>
      </c>
      <c r="R171" s="79" t="s">
        <v>448</v>
      </c>
      <c r="S171" s="79" t="s">
        <v>506</v>
      </c>
      <c r="T171" s="79" t="s">
        <v>570</v>
      </c>
      <c r="U171" s="79"/>
      <c r="V171" s="83" t="s">
        <v>654</v>
      </c>
      <c r="W171" s="81">
        <v>43696.72969907407</v>
      </c>
      <c r="X171" s="85">
        <v>43696</v>
      </c>
      <c r="Y171" s="87" t="s">
        <v>746</v>
      </c>
      <c r="Z171" s="83" t="s">
        <v>890</v>
      </c>
      <c r="AA171" s="79"/>
      <c r="AB171" s="79"/>
      <c r="AC171" s="87" t="s">
        <v>1034</v>
      </c>
      <c r="AD171" s="87" t="s">
        <v>1038</v>
      </c>
      <c r="AE171" s="79" t="b">
        <v>0</v>
      </c>
      <c r="AF171" s="79">
        <v>3</v>
      </c>
      <c r="AG171" s="87" t="s">
        <v>1109</v>
      </c>
      <c r="AH171" s="79" t="b">
        <v>1</v>
      </c>
      <c r="AI171" s="79" t="s">
        <v>1112</v>
      </c>
      <c r="AJ171" s="79"/>
      <c r="AK171" s="87" t="s">
        <v>1124</v>
      </c>
      <c r="AL171" s="79" t="b">
        <v>0</v>
      </c>
      <c r="AM171" s="79">
        <v>2</v>
      </c>
      <c r="AN171" s="87" t="s">
        <v>1107</v>
      </c>
      <c r="AO171" s="79" t="s">
        <v>1131</v>
      </c>
      <c r="AP171" s="79" t="b">
        <v>0</v>
      </c>
      <c r="AQ171" s="87" t="s">
        <v>1038</v>
      </c>
      <c r="AR171" s="79" t="s">
        <v>330</v>
      </c>
      <c r="AS171" s="79">
        <v>0</v>
      </c>
      <c r="AT171" s="79">
        <v>0</v>
      </c>
      <c r="AU171" s="79"/>
      <c r="AV171" s="79"/>
      <c r="AW171" s="79"/>
      <c r="AX171" s="79"/>
      <c r="AY171" s="79"/>
      <c r="AZ171" s="79"/>
      <c r="BA171" s="79"/>
      <c r="BB171" s="79"/>
      <c r="BC171">
        <v>8</v>
      </c>
      <c r="BD171" s="78" t="str">
        <f>REPLACE(INDEX(GroupVertices[Group],MATCH(Edges[[#This Row],[Vertex 1]],GroupVertices[Vertex],0)),1,1,"")</f>
        <v>1</v>
      </c>
      <c r="BE171" s="78" t="str">
        <f>REPLACE(INDEX(GroupVertices[Group],MATCH(Edges[[#This Row],[Vertex 2]],GroupVertices[Vertex],0)),1,1,"")</f>
        <v>2</v>
      </c>
      <c r="BF171" s="48">
        <v>0</v>
      </c>
      <c r="BG171" s="49">
        <v>0</v>
      </c>
      <c r="BH171" s="48">
        <v>0</v>
      </c>
      <c r="BI171" s="49">
        <v>0</v>
      </c>
      <c r="BJ171" s="48">
        <v>0</v>
      </c>
      <c r="BK171" s="49">
        <v>0</v>
      </c>
      <c r="BL171" s="48">
        <v>29</v>
      </c>
      <c r="BM171" s="49">
        <v>100</v>
      </c>
      <c r="BN171" s="48">
        <v>29</v>
      </c>
    </row>
    <row r="172" spans="1:66" ht="15">
      <c r="A172" s="64" t="s">
        <v>261</v>
      </c>
      <c r="B172" s="64" t="s">
        <v>295</v>
      </c>
      <c r="C172" s="65" t="s">
        <v>3054</v>
      </c>
      <c r="D172" s="66">
        <v>4</v>
      </c>
      <c r="E172" s="67" t="s">
        <v>136</v>
      </c>
      <c r="F172" s="68">
        <v>30.142857142857142</v>
      </c>
      <c r="G172" s="65"/>
      <c r="H172" s="69"/>
      <c r="I172" s="70"/>
      <c r="J172" s="70"/>
      <c r="K172" s="34" t="s">
        <v>65</v>
      </c>
      <c r="L172" s="77">
        <v>172</v>
      </c>
      <c r="M172" s="77"/>
      <c r="N172" s="72"/>
      <c r="O172" s="79" t="s">
        <v>329</v>
      </c>
      <c r="P172" s="81">
        <v>43655.97206018519</v>
      </c>
      <c r="Q172" s="79" t="s">
        <v>385</v>
      </c>
      <c r="R172" s="83" t="s">
        <v>450</v>
      </c>
      <c r="S172" s="79" t="s">
        <v>491</v>
      </c>
      <c r="T172" s="79" t="s">
        <v>573</v>
      </c>
      <c r="U172" s="79"/>
      <c r="V172" s="83" t="s">
        <v>654</v>
      </c>
      <c r="W172" s="81">
        <v>43655.97206018519</v>
      </c>
      <c r="X172" s="85">
        <v>43655</v>
      </c>
      <c r="Y172" s="87" t="s">
        <v>750</v>
      </c>
      <c r="Z172" s="83" t="s">
        <v>894</v>
      </c>
      <c r="AA172" s="79"/>
      <c r="AB172" s="79"/>
      <c r="AC172" s="87" t="s">
        <v>1038</v>
      </c>
      <c r="AD172" s="79"/>
      <c r="AE172" s="79" t="b">
        <v>0</v>
      </c>
      <c r="AF172" s="79">
        <v>7</v>
      </c>
      <c r="AG172" s="87" t="s">
        <v>1107</v>
      </c>
      <c r="AH172" s="79" t="b">
        <v>1</v>
      </c>
      <c r="AI172" s="79" t="s">
        <v>1112</v>
      </c>
      <c r="AJ172" s="79"/>
      <c r="AK172" s="87" t="s">
        <v>1125</v>
      </c>
      <c r="AL172" s="79" t="b">
        <v>0</v>
      </c>
      <c r="AM172" s="79">
        <v>5</v>
      </c>
      <c r="AN172" s="87" t="s">
        <v>1107</v>
      </c>
      <c r="AO172" s="79" t="s">
        <v>1135</v>
      </c>
      <c r="AP172" s="79" t="b">
        <v>0</v>
      </c>
      <c r="AQ172" s="87" t="s">
        <v>1038</v>
      </c>
      <c r="AR172" s="79" t="s">
        <v>330</v>
      </c>
      <c r="AS172" s="79">
        <v>0</v>
      </c>
      <c r="AT172" s="79">
        <v>0</v>
      </c>
      <c r="AU172" s="79"/>
      <c r="AV172" s="79"/>
      <c r="AW172" s="79"/>
      <c r="AX172" s="79"/>
      <c r="AY172" s="79"/>
      <c r="AZ172" s="79"/>
      <c r="BA172" s="79"/>
      <c r="BB172" s="79"/>
      <c r="BC172">
        <v>2</v>
      </c>
      <c r="BD172" s="78" t="str">
        <f>REPLACE(INDEX(GroupVertices[Group],MATCH(Edges[[#This Row],[Vertex 1]],GroupVertices[Vertex],0)),1,1,"")</f>
        <v>1</v>
      </c>
      <c r="BE172" s="78" t="str">
        <f>REPLACE(INDEX(GroupVertices[Group],MATCH(Edges[[#This Row],[Vertex 2]],GroupVertices[Vertex],0)),1,1,"")</f>
        <v>2</v>
      </c>
      <c r="BF172" s="48">
        <v>0</v>
      </c>
      <c r="BG172" s="49">
        <v>0</v>
      </c>
      <c r="BH172" s="48">
        <v>1</v>
      </c>
      <c r="BI172" s="49">
        <v>3.125</v>
      </c>
      <c r="BJ172" s="48">
        <v>0</v>
      </c>
      <c r="BK172" s="49">
        <v>0</v>
      </c>
      <c r="BL172" s="48">
        <v>31</v>
      </c>
      <c r="BM172" s="49">
        <v>96.875</v>
      </c>
      <c r="BN172" s="48">
        <v>32</v>
      </c>
    </row>
    <row r="173" spans="1:66" ht="15">
      <c r="A173" s="64" t="s">
        <v>261</v>
      </c>
      <c r="B173" s="64" t="s">
        <v>295</v>
      </c>
      <c r="C173" s="65" t="s">
        <v>3057</v>
      </c>
      <c r="D173" s="66">
        <v>10</v>
      </c>
      <c r="E173" s="67" t="s">
        <v>136</v>
      </c>
      <c r="F173" s="68">
        <v>19</v>
      </c>
      <c r="G173" s="65"/>
      <c r="H173" s="69"/>
      <c r="I173" s="70"/>
      <c r="J173" s="70"/>
      <c r="K173" s="34" t="s">
        <v>65</v>
      </c>
      <c r="L173" s="77">
        <v>173</v>
      </c>
      <c r="M173" s="77"/>
      <c r="N173" s="72"/>
      <c r="O173" s="79" t="s">
        <v>331</v>
      </c>
      <c r="P173" s="81">
        <v>43683.81775462963</v>
      </c>
      <c r="Q173" s="79" t="s">
        <v>386</v>
      </c>
      <c r="R173" s="79" t="s">
        <v>451</v>
      </c>
      <c r="S173" s="79" t="s">
        <v>507</v>
      </c>
      <c r="T173" s="79" t="s">
        <v>574</v>
      </c>
      <c r="U173" s="79"/>
      <c r="V173" s="83" t="s">
        <v>654</v>
      </c>
      <c r="W173" s="81">
        <v>43683.81775462963</v>
      </c>
      <c r="X173" s="85">
        <v>43683</v>
      </c>
      <c r="Y173" s="87" t="s">
        <v>751</v>
      </c>
      <c r="Z173" s="83" t="s">
        <v>895</v>
      </c>
      <c r="AA173" s="79"/>
      <c r="AB173" s="79"/>
      <c r="AC173" s="87" t="s">
        <v>1039</v>
      </c>
      <c r="AD173" s="87" t="s">
        <v>1102</v>
      </c>
      <c r="AE173" s="79" t="b">
        <v>0</v>
      </c>
      <c r="AF173" s="79">
        <v>3</v>
      </c>
      <c r="AG173" s="87" t="s">
        <v>1109</v>
      </c>
      <c r="AH173" s="79" t="b">
        <v>1</v>
      </c>
      <c r="AI173" s="79" t="s">
        <v>1112</v>
      </c>
      <c r="AJ173" s="79"/>
      <c r="AK173" s="87" t="s">
        <v>1126</v>
      </c>
      <c r="AL173" s="79" t="b">
        <v>0</v>
      </c>
      <c r="AM173" s="79">
        <v>4</v>
      </c>
      <c r="AN173" s="87" t="s">
        <v>1107</v>
      </c>
      <c r="AO173" s="79" t="s">
        <v>1131</v>
      </c>
      <c r="AP173" s="79" t="b">
        <v>0</v>
      </c>
      <c r="AQ173" s="87" t="s">
        <v>1102</v>
      </c>
      <c r="AR173" s="79" t="s">
        <v>330</v>
      </c>
      <c r="AS173" s="79">
        <v>0</v>
      </c>
      <c r="AT173" s="79">
        <v>0</v>
      </c>
      <c r="AU173" s="79"/>
      <c r="AV173" s="79"/>
      <c r="AW173" s="79"/>
      <c r="AX173" s="79"/>
      <c r="AY173" s="79"/>
      <c r="AZ173" s="79"/>
      <c r="BA173" s="79"/>
      <c r="BB173" s="79"/>
      <c r="BC173">
        <v>8</v>
      </c>
      <c r="BD173" s="78" t="str">
        <f>REPLACE(INDEX(GroupVertices[Group],MATCH(Edges[[#This Row],[Vertex 1]],GroupVertices[Vertex],0)),1,1,"")</f>
        <v>1</v>
      </c>
      <c r="BE173" s="78" t="str">
        <f>REPLACE(INDEX(GroupVertices[Group],MATCH(Edges[[#This Row],[Vertex 2]],GroupVertices[Vertex],0)),1,1,"")</f>
        <v>2</v>
      </c>
      <c r="BF173" s="48">
        <v>0</v>
      </c>
      <c r="BG173" s="49">
        <v>0</v>
      </c>
      <c r="BH173" s="48">
        <v>0</v>
      </c>
      <c r="BI173" s="49">
        <v>0</v>
      </c>
      <c r="BJ173" s="48">
        <v>0</v>
      </c>
      <c r="BK173" s="49">
        <v>0</v>
      </c>
      <c r="BL173" s="48">
        <v>23</v>
      </c>
      <c r="BM173" s="49">
        <v>100</v>
      </c>
      <c r="BN173" s="48">
        <v>23</v>
      </c>
    </row>
    <row r="174" spans="1:66" ht="15">
      <c r="A174" s="64" t="s">
        <v>261</v>
      </c>
      <c r="B174" s="64" t="s">
        <v>295</v>
      </c>
      <c r="C174" s="65" t="s">
        <v>3057</v>
      </c>
      <c r="D174" s="66">
        <v>10</v>
      </c>
      <c r="E174" s="67" t="s">
        <v>136</v>
      </c>
      <c r="F174" s="68">
        <v>19</v>
      </c>
      <c r="G174" s="65"/>
      <c r="H174" s="69"/>
      <c r="I174" s="70"/>
      <c r="J174" s="70"/>
      <c r="K174" s="34" t="s">
        <v>65</v>
      </c>
      <c r="L174" s="77">
        <v>174</v>
      </c>
      <c r="M174" s="77"/>
      <c r="N174" s="72"/>
      <c r="O174" s="79" t="s">
        <v>331</v>
      </c>
      <c r="P174" s="81">
        <v>43700.85633101852</v>
      </c>
      <c r="Q174" s="79" t="s">
        <v>351</v>
      </c>
      <c r="R174" s="79" t="s">
        <v>449</v>
      </c>
      <c r="S174" s="79" t="s">
        <v>506</v>
      </c>
      <c r="T174" s="79" t="s">
        <v>571</v>
      </c>
      <c r="U174" s="79"/>
      <c r="V174" s="83" t="s">
        <v>654</v>
      </c>
      <c r="W174" s="81">
        <v>43700.85633101852</v>
      </c>
      <c r="X174" s="85">
        <v>43700</v>
      </c>
      <c r="Y174" s="87" t="s">
        <v>747</v>
      </c>
      <c r="Z174" s="83" t="s">
        <v>891</v>
      </c>
      <c r="AA174" s="79"/>
      <c r="AB174" s="79"/>
      <c r="AC174" s="87" t="s">
        <v>1035</v>
      </c>
      <c r="AD174" s="87" t="s">
        <v>1034</v>
      </c>
      <c r="AE174" s="79" t="b">
        <v>0</v>
      </c>
      <c r="AF174" s="79">
        <v>2</v>
      </c>
      <c r="AG174" s="87" t="s">
        <v>1109</v>
      </c>
      <c r="AH174" s="79" t="b">
        <v>1</v>
      </c>
      <c r="AI174" s="79" t="s">
        <v>1112</v>
      </c>
      <c r="AJ174" s="79"/>
      <c r="AK174" s="87" t="s">
        <v>1115</v>
      </c>
      <c r="AL174" s="79" t="b">
        <v>0</v>
      </c>
      <c r="AM174" s="79">
        <v>3</v>
      </c>
      <c r="AN174" s="87" t="s">
        <v>1107</v>
      </c>
      <c r="AO174" s="79" t="s">
        <v>1131</v>
      </c>
      <c r="AP174" s="79" t="b">
        <v>0</v>
      </c>
      <c r="AQ174" s="87" t="s">
        <v>1034</v>
      </c>
      <c r="AR174" s="79" t="s">
        <v>176</v>
      </c>
      <c r="AS174" s="79">
        <v>0</v>
      </c>
      <c r="AT174" s="79">
        <v>0</v>
      </c>
      <c r="AU174" s="79"/>
      <c r="AV174" s="79"/>
      <c r="AW174" s="79"/>
      <c r="AX174" s="79"/>
      <c r="AY174" s="79"/>
      <c r="AZ174" s="79"/>
      <c r="BA174" s="79"/>
      <c r="BB174" s="79"/>
      <c r="BC174">
        <v>8</v>
      </c>
      <c r="BD174" s="78" t="str">
        <f>REPLACE(INDEX(GroupVertices[Group],MATCH(Edges[[#This Row],[Vertex 1]],GroupVertices[Vertex],0)),1,1,"")</f>
        <v>1</v>
      </c>
      <c r="BE174" s="78" t="str">
        <f>REPLACE(INDEX(GroupVertices[Group],MATCH(Edges[[#This Row],[Vertex 2]],GroupVertices[Vertex],0)),1,1,"")</f>
        <v>2</v>
      </c>
      <c r="BF174" s="48">
        <v>0</v>
      </c>
      <c r="BG174" s="49">
        <v>0</v>
      </c>
      <c r="BH174" s="48">
        <v>0</v>
      </c>
      <c r="BI174" s="49">
        <v>0</v>
      </c>
      <c r="BJ174" s="48">
        <v>0</v>
      </c>
      <c r="BK174" s="49">
        <v>0</v>
      </c>
      <c r="BL174" s="48">
        <v>27</v>
      </c>
      <c r="BM174" s="49">
        <v>100</v>
      </c>
      <c r="BN174" s="48">
        <v>27</v>
      </c>
    </row>
    <row r="175" spans="1:66" ht="15">
      <c r="A175" s="64" t="s">
        <v>261</v>
      </c>
      <c r="B175" s="64" t="s">
        <v>295</v>
      </c>
      <c r="C175" s="65" t="s">
        <v>3057</v>
      </c>
      <c r="D175" s="66">
        <v>10</v>
      </c>
      <c r="E175" s="67" t="s">
        <v>136</v>
      </c>
      <c r="F175" s="68">
        <v>19</v>
      </c>
      <c r="G175" s="65"/>
      <c r="H175" s="69"/>
      <c r="I175" s="70"/>
      <c r="J175" s="70"/>
      <c r="K175" s="34" t="s">
        <v>65</v>
      </c>
      <c r="L175" s="77">
        <v>175</v>
      </c>
      <c r="M175" s="77"/>
      <c r="N175" s="72"/>
      <c r="O175" s="79" t="s">
        <v>331</v>
      </c>
      <c r="P175" s="81">
        <v>43702.87006944444</v>
      </c>
      <c r="Q175" s="79" t="s">
        <v>383</v>
      </c>
      <c r="R175" s="79" t="s">
        <v>447</v>
      </c>
      <c r="S175" s="79" t="s">
        <v>506</v>
      </c>
      <c r="T175" s="79" t="s">
        <v>568</v>
      </c>
      <c r="U175" s="79"/>
      <c r="V175" s="83" t="s">
        <v>654</v>
      </c>
      <c r="W175" s="81">
        <v>43702.87006944444</v>
      </c>
      <c r="X175" s="85">
        <v>43702</v>
      </c>
      <c r="Y175" s="87" t="s">
        <v>744</v>
      </c>
      <c r="Z175" s="83" t="s">
        <v>888</v>
      </c>
      <c r="AA175" s="79"/>
      <c r="AB175" s="79"/>
      <c r="AC175" s="87" t="s">
        <v>1032</v>
      </c>
      <c r="AD175" s="87" t="s">
        <v>1035</v>
      </c>
      <c r="AE175" s="79" t="b">
        <v>0</v>
      </c>
      <c r="AF175" s="79">
        <v>2</v>
      </c>
      <c r="AG175" s="87" t="s">
        <v>1109</v>
      </c>
      <c r="AH175" s="79" t="b">
        <v>1</v>
      </c>
      <c r="AI175" s="79" t="s">
        <v>1112</v>
      </c>
      <c r="AJ175" s="79"/>
      <c r="AK175" s="87" t="s">
        <v>1123</v>
      </c>
      <c r="AL175" s="79" t="b">
        <v>0</v>
      </c>
      <c r="AM175" s="79">
        <v>2</v>
      </c>
      <c r="AN175" s="87" t="s">
        <v>1107</v>
      </c>
      <c r="AO175" s="79" t="s">
        <v>1131</v>
      </c>
      <c r="AP175" s="79" t="b">
        <v>0</v>
      </c>
      <c r="AQ175" s="87" t="s">
        <v>1035</v>
      </c>
      <c r="AR175" s="79" t="s">
        <v>176</v>
      </c>
      <c r="AS175" s="79">
        <v>0</v>
      </c>
      <c r="AT175" s="79">
        <v>0</v>
      </c>
      <c r="AU175" s="79"/>
      <c r="AV175" s="79"/>
      <c r="AW175" s="79"/>
      <c r="AX175" s="79"/>
      <c r="AY175" s="79"/>
      <c r="AZ175" s="79"/>
      <c r="BA175" s="79"/>
      <c r="BB175" s="79"/>
      <c r="BC175">
        <v>8</v>
      </c>
      <c r="BD175" s="78" t="str">
        <f>REPLACE(INDEX(GroupVertices[Group],MATCH(Edges[[#This Row],[Vertex 1]],GroupVertices[Vertex],0)),1,1,"")</f>
        <v>1</v>
      </c>
      <c r="BE175" s="78" t="str">
        <f>REPLACE(INDEX(GroupVertices[Group],MATCH(Edges[[#This Row],[Vertex 2]],GroupVertices[Vertex],0)),1,1,"")</f>
        <v>2</v>
      </c>
      <c r="BF175" s="48"/>
      <c r="BG175" s="49"/>
      <c r="BH175" s="48"/>
      <c r="BI175" s="49"/>
      <c r="BJ175" s="48"/>
      <c r="BK175" s="49"/>
      <c r="BL175" s="48"/>
      <c r="BM175" s="49"/>
      <c r="BN175" s="48"/>
    </row>
    <row r="176" spans="1:66" ht="15">
      <c r="A176" s="64" t="s">
        <v>261</v>
      </c>
      <c r="B176" s="64" t="s">
        <v>295</v>
      </c>
      <c r="C176" s="65" t="s">
        <v>3057</v>
      </c>
      <c r="D176" s="66">
        <v>10</v>
      </c>
      <c r="E176" s="67" t="s">
        <v>136</v>
      </c>
      <c r="F176" s="68">
        <v>19</v>
      </c>
      <c r="G176" s="65"/>
      <c r="H176" s="69"/>
      <c r="I176" s="70"/>
      <c r="J176" s="70"/>
      <c r="K176" s="34" t="s">
        <v>65</v>
      </c>
      <c r="L176" s="77">
        <v>176</v>
      </c>
      <c r="M176" s="77"/>
      <c r="N176" s="72"/>
      <c r="O176" s="79" t="s">
        <v>331</v>
      </c>
      <c r="P176" s="81">
        <v>43706.642384259256</v>
      </c>
      <c r="Q176" s="79" t="s">
        <v>351</v>
      </c>
      <c r="R176" s="79"/>
      <c r="S176" s="79"/>
      <c r="T176" s="79" t="s">
        <v>535</v>
      </c>
      <c r="U176" s="79"/>
      <c r="V176" s="83" t="s">
        <v>654</v>
      </c>
      <c r="W176" s="81">
        <v>43706.642384259256</v>
      </c>
      <c r="X176" s="85">
        <v>43706</v>
      </c>
      <c r="Y176" s="87" t="s">
        <v>748</v>
      </c>
      <c r="Z176" s="83" t="s">
        <v>892</v>
      </c>
      <c r="AA176" s="79"/>
      <c r="AB176" s="79"/>
      <c r="AC176" s="87" t="s">
        <v>1036</v>
      </c>
      <c r="AD176" s="79"/>
      <c r="AE176" s="79" t="b">
        <v>0</v>
      </c>
      <c r="AF176" s="79">
        <v>0</v>
      </c>
      <c r="AG176" s="87" t="s">
        <v>1107</v>
      </c>
      <c r="AH176" s="79" t="b">
        <v>1</v>
      </c>
      <c r="AI176" s="79" t="s">
        <v>1112</v>
      </c>
      <c r="AJ176" s="79"/>
      <c r="AK176" s="87" t="s">
        <v>1115</v>
      </c>
      <c r="AL176" s="79" t="b">
        <v>0</v>
      </c>
      <c r="AM176" s="79">
        <v>3</v>
      </c>
      <c r="AN176" s="87" t="s">
        <v>1035</v>
      </c>
      <c r="AO176" s="79" t="s">
        <v>1131</v>
      </c>
      <c r="AP176" s="79" t="b">
        <v>0</v>
      </c>
      <c r="AQ176" s="87" t="s">
        <v>1035</v>
      </c>
      <c r="AR176" s="79" t="s">
        <v>176</v>
      </c>
      <c r="AS176" s="79">
        <v>0</v>
      </c>
      <c r="AT176" s="79">
        <v>0</v>
      </c>
      <c r="AU176" s="79"/>
      <c r="AV176" s="79"/>
      <c r="AW176" s="79"/>
      <c r="AX176" s="79"/>
      <c r="AY176" s="79"/>
      <c r="AZ176" s="79"/>
      <c r="BA176" s="79"/>
      <c r="BB176" s="79"/>
      <c r="BC176">
        <v>8</v>
      </c>
      <c r="BD176" s="78" t="str">
        <f>REPLACE(INDEX(GroupVertices[Group],MATCH(Edges[[#This Row],[Vertex 1]],GroupVertices[Vertex],0)),1,1,"")</f>
        <v>1</v>
      </c>
      <c r="BE176" s="78" t="str">
        <f>REPLACE(INDEX(GroupVertices[Group],MATCH(Edges[[#This Row],[Vertex 2]],GroupVertices[Vertex],0)),1,1,"")</f>
        <v>2</v>
      </c>
      <c r="BF176" s="48">
        <v>0</v>
      </c>
      <c r="BG176" s="49">
        <v>0</v>
      </c>
      <c r="BH176" s="48">
        <v>0</v>
      </c>
      <c r="BI176" s="49">
        <v>0</v>
      </c>
      <c r="BJ176" s="48">
        <v>0</v>
      </c>
      <c r="BK176" s="49">
        <v>0</v>
      </c>
      <c r="BL176" s="48">
        <v>27</v>
      </c>
      <c r="BM176" s="49">
        <v>100</v>
      </c>
      <c r="BN176" s="48">
        <v>27</v>
      </c>
    </row>
    <row r="177" spans="1:66" ht="15">
      <c r="A177" s="64" t="s">
        <v>261</v>
      </c>
      <c r="B177" s="64" t="s">
        <v>295</v>
      </c>
      <c r="C177" s="65" t="s">
        <v>3057</v>
      </c>
      <c r="D177" s="66">
        <v>10</v>
      </c>
      <c r="E177" s="67" t="s">
        <v>136</v>
      </c>
      <c r="F177" s="68">
        <v>19</v>
      </c>
      <c r="G177" s="65"/>
      <c r="H177" s="69"/>
      <c r="I177" s="70"/>
      <c r="J177" s="70"/>
      <c r="K177" s="34" t="s">
        <v>65</v>
      </c>
      <c r="L177" s="77">
        <v>177</v>
      </c>
      <c r="M177" s="77"/>
      <c r="N177" s="72"/>
      <c r="O177" s="79" t="s">
        <v>331</v>
      </c>
      <c r="P177" s="81">
        <v>43706.64266203704</v>
      </c>
      <c r="Q177" s="79" t="s">
        <v>384</v>
      </c>
      <c r="R177" s="79"/>
      <c r="S177" s="79"/>
      <c r="T177" s="79" t="s">
        <v>572</v>
      </c>
      <c r="U177" s="79"/>
      <c r="V177" s="83" t="s">
        <v>654</v>
      </c>
      <c r="W177" s="81">
        <v>43706.64266203704</v>
      </c>
      <c r="X177" s="85">
        <v>43706</v>
      </c>
      <c r="Y177" s="87" t="s">
        <v>749</v>
      </c>
      <c r="Z177" s="83" t="s">
        <v>893</v>
      </c>
      <c r="AA177" s="79"/>
      <c r="AB177" s="79"/>
      <c r="AC177" s="87" t="s">
        <v>1037</v>
      </c>
      <c r="AD177" s="79"/>
      <c r="AE177" s="79" t="b">
        <v>0</v>
      </c>
      <c r="AF177" s="79">
        <v>0</v>
      </c>
      <c r="AG177" s="87" t="s">
        <v>1107</v>
      </c>
      <c r="AH177" s="79" t="b">
        <v>1</v>
      </c>
      <c r="AI177" s="79" t="s">
        <v>1112</v>
      </c>
      <c r="AJ177" s="79"/>
      <c r="AK177" s="87" t="s">
        <v>1124</v>
      </c>
      <c r="AL177" s="79" t="b">
        <v>0</v>
      </c>
      <c r="AM177" s="79">
        <v>2</v>
      </c>
      <c r="AN177" s="87" t="s">
        <v>1034</v>
      </c>
      <c r="AO177" s="79" t="s">
        <v>1131</v>
      </c>
      <c r="AP177" s="79" t="b">
        <v>0</v>
      </c>
      <c r="AQ177" s="87" t="s">
        <v>1034</v>
      </c>
      <c r="AR177" s="79" t="s">
        <v>176</v>
      </c>
      <c r="AS177" s="79">
        <v>0</v>
      </c>
      <c r="AT177" s="79">
        <v>0</v>
      </c>
      <c r="AU177" s="79"/>
      <c r="AV177" s="79"/>
      <c r="AW177" s="79"/>
      <c r="AX177" s="79"/>
      <c r="AY177" s="79"/>
      <c r="AZ177" s="79"/>
      <c r="BA177" s="79"/>
      <c r="BB177" s="79"/>
      <c r="BC177">
        <v>8</v>
      </c>
      <c r="BD177" s="78" t="str">
        <f>REPLACE(INDEX(GroupVertices[Group],MATCH(Edges[[#This Row],[Vertex 1]],GroupVertices[Vertex],0)),1,1,"")</f>
        <v>1</v>
      </c>
      <c r="BE177" s="78" t="str">
        <f>REPLACE(INDEX(GroupVertices[Group],MATCH(Edges[[#This Row],[Vertex 2]],GroupVertices[Vertex],0)),1,1,"")</f>
        <v>2</v>
      </c>
      <c r="BF177" s="48">
        <v>0</v>
      </c>
      <c r="BG177" s="49">
        <v>0</v>
      </c>
      <c r="BH177" s="48">
        <v>0</v>
      </c>
      <c r="BI177" s="49">
        <v>0</v>
      </c>
      <c r="BJ177" s="48">
        <v>0</v>
      </c>
      <c r="BK177" s="49">
        <v>0</v>
      </c>
      <c r="BL177" s="48">
        <v>29</v>
      </c>
      <c r="BM177" s="49">
        <v>100</v>
      </c>
      <c r="BN177" s="48">
        <v>29</v>
      </c>
    </row>
    <row r="178" spans="1:66" ht="15">
      <c r="A178" s="64" t="s">
        <v>261</v>
      </c>
      <c r="B178" s="64" t="s">
        <v>295</v>
      </c>
      <c r="C178" s="65" t="s">
        <v>3054</v>
      </c>
      <c r="D178" s="66">
        <v>4</v>
      </c>
      <c r="E178" s="67" t="s">
        <v>136</v>
      </c>
      <c r="F178" s="68">
        <v>30.142857142857142</v>
      </c>
      <c r="G178" s="65"/>
      <c r="H178" s="69"/>
      <c r="I178" s="70"/>
      <c r="J178" s="70"/>
      <c r="K178" s="34" t="s">
        <v>65</v>
      </c>
      <c r="L178" s="77">
        <v>178</v>
      </c>
      <c r="M178" s="77"/>
      <c r="N178" s="72"/>
      <c r="O178" s="79" t="s">
        <v>329</v>
      </c>
      <c r="P178" s="81">
        <v>43706.64295138889</v>
      </c>
      <c r="Q178" s="79" t="s">
        <v>385</v>
      </c>
      <c r="R178" s="79"/>
      <c r="S178" s="79"/>
      <c r="T178" s="79" t="s">
        <v>575</v>
      </c>
      <c r="U178" s="79"/>
      <c r="V178" s="83" t="s">
        <v>654</v>
      </c>
      <c r="W178" s="81">
        <v>43706.64295138889</v>
      </c>
      <c r="X178" s="85">
        <v>43706</v>
      </c>
      <c r="Y178" s="87" t="s">
        <v>752</v>
      </c>
      <c r="Z178" s="83" t="s">
        <v>896</v>
      </c>
      <c r="AA178" s="79"/>
      <c r="AB178" s="79"/>
      <c r="AC178" s="87" t="s">
        <v>1040</v>
      </c>
      <c r="AD178" s="79"/>
      <c r="AE178" s="79" t="b">
        <v>0</v>
      </c>
      <c r="AF178" s="79">
        <v>0</v>
      </c>
      <c r="AG178" s="87" t="s">
        <v>1107</v>
      </c>
      <c r="AH178" s="79" t="b">
        <v>1</v>
      </c>
      <c r="AI178" s="79" t="s">
        <v>1112</v>
      </c>
      <c r="AJ178" s="79"/>
      <c r="AK178" s="87" t="s">
        <v>1125</v>
      </c>
      <c r="AL178" s="79" t="b">
        <v>0</v>
      </c>
      <c r="AM178" s="79">
        <v>5</v>
      </c>
      <c r="AN178" s="87" t="s">
        <v>1038</v>
      </c>
      <c r="AO178" s="79" t="s">
        <v>1131</v>
      </c>
      <c r="AP178" s="79" t="b">
        <v>0</v>
      </c>
      <c r="AQ178" s="87" t="s">
        <v>1038</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1</v>
      </c>
      <c r="BE178" s="78" t="str">
        <f>REPLACE(INDEX(GroupVertices[Group],MATCH(Edges[[#This Row],[Vertex 2]],GroupVertices[Vertex],0)),1,1,"")</f>
        <v>2</v>
      </c>
      <c r="BF178" s="48">
        <v>0</v>
      </c>
      <c r="BG178" s="49">
        <v>0</v>
      </c>
      <c r="BH178" s="48">
        <v>1</v>
      </c>
      <c r="BI178" s="49">
        <v>3.125</v>
      </c>
      <c r="BJ178" s="48">
        <v>0</v>
      </c>
      <c r="BK178" s="49">
        <v>0</v>
      </c>
      <c r="BL178" s="48">
        <v>31</v>
      </c>
      <c r="BM178" s="49">
        <v>96.875</v>
      </c>
      <c r="BN178" s="48">
        <v>32</v>
      </c>
    </row>
    <row r="179" spans="1:66" ht="15">
      <c r="A179" s="64" t="s">
        <v>261</v>
      </c>
      <c r="B179" s="64" t="s">
        <v>295</v>
      </c>
      <c r="C179" s="65" t="s">
        <v>3057</v>
      </c>
      <c r="D179" s="66">
        <v>10</v>
      </c>
      <c r="E179" s="67" t="s">
        <v>136</v>
      </c>
      <c r="F179" s="68">
        <v>19</v>
      </c>
      <c r="G179" s="65"/>
      <c r="H179" s="69"/>
      <c r="I179" s="70"/>
      <c r="J179" s="70"/>
      <c r="K179" s="34" t="s">
        <v>65</v>
      </c>
      <c r="L179" s="77">
        <v>179</v>
      </c>
      <c r="M179" s="77"/>
      <c r="N179" s="72"/>
      <c r="O179" s="79" t="s">
        <v>331</v>
      </c>
      <c r="P179" s="81">
        <v>43706.64324074074</v>
      </c>
      <c r="Q179" s="79" t="s">
        <v>383</v>
      </c>
      <c r="R179" s="79"/>
      <c r="S179" s="79"/>
      <c r="T179" s="79" t="s">
        <v>569</v>
      </c>
      <c r="U179" s="79"/>
      <c r="V179" s="83" t="s">
        <v>654</v>
      </c>
      <c r="W179" s="81">
        <v>43706.64324074074</v>
      </c>
      <c r="X179" s="85">
        <v>43706</v>
      </c>
      <c r="Y179" s="87" t="s">
        <v>745</v>
      </c>
      <c r="Z179" s="83" t="s">
        <v>889</v>
      </c>
      <c r="AA179" s="79"/>
      <c r="AB179" s="79"/>
      <c r="AC179" s="87" t="s">
        <v>1033</v>
      </c>
      <c r="AD179" s="79"/>
      <c r="AE179" s="79" t="b">
        <v>0</v>
      </c>
      <c r="AF179" s="79">
        <v>0</v>
      </c>
      <c r="AG179" s="87" t="s">
        <v>1107</v>
      </c>
      <c r="AH179" s="79" t="b">
        <v>1</v>
      </c>
      <c r="AI179" s="79" t="s">
        <v>1112</v>
      </c>
      <c r="AJ179" s="79"/>
      <c r="AK179" s="87" t="s">
        <v>1123</v>
      </c>
      <c r="AL179" s="79" t="b">
        <v>0</v>
      </c>
      <c r="AM179" s="79">
        <v>2</v>
      </c>
      <c r="AN179" s="87" t="s">
        <v>1032</v>
      </c>
      <c r="AO179" s="79" t="s">
        <v>1131</v>
      </c>
      <c r="AP179" s="79" t="b">
        <v>0</v>
      </c>
      <c r="AQ179" s="87" t="s">
        <v>1032</v>
      </c>
      <c r="AR179" s="79" t="s">
        <v>176</v>
      </c>
      <c r="AS179" s="79">
        <v>0</v>
      </c>
      <c r="AT179" s="79">
        <v>0</v>
      </c>
      <c r="AU179" s="79"/>
      <c r="AV179" s="79"/>
      <c r="AW179" s="79"/>
      <c r="AX179" s="79"/>
      <c r="AY179" s="79"/>
      <c r="AZ179" s="79"/>
      <c r="BA179" s="79"/>
      <c r="BB179" s="79"/>
      <c r="BC179">
        <v>8</v>
      </c>
      <c r="BD179" s="78" t="str">
        <f>REPLACE(INDEX(GroupVertices[Group],MATCH(Edges[[#This Row],[Vertex 1]],GroupVertices[Vertex],0)),1,1,"")</f>
        <v>1</v>
      </c>
      <c r="BE179" s="78" t="str">
        <f>REPLACE(INDEX(GroupVertices[Group],MATCH(Edges[[#This Row],[Vertex 2]],GroupVertices[Vertex],0)),1,1,"")</f>
        <v>2</v>
      </c>
      <c r="BF179" s="48"/>
      <c r="BG179" s="49"/>
      <c r="BH179" s="48"/>
      <c r="BI179" s="49"/>
      <c r="BJ179" s="48"/>
      <c r="BK179" s="49"/>
      <c r="BL179" s="48"/>
      <c r="BM179" s="49"/>
      <c r="BN179" s="48"/>
    </row>
    <row r="180" spans="1:66" ht="15">
      <c r="A180" s="64" t="s">
        <v>261</v>
      </c>
      <c r="B180" s="64" t="s">
        <v>295</v>
      </c>
      <c r="C180" s="65" t="s">
        <v>3057</v>
      </c>
      <c r="D180" s="66">
        <v>10</v>
      </c>
      <c r="E180" s="67" t="s">
        <v>136</v>
      </c>
      <c r="F180" s="68">
        <v>19</v>
      </c>
      <c r="G180" s="65"/>
      <c r="H180" s="69"/>
      <c r="I180" s="70"/>
      <c r="J180" s="70"/>
      <c r="K180" s="34" t="s">
        <v>65</v>
      </c>
      <c r="L180" s="77">
        <v>180</v>
      </c>
      <c r="M180" s="77"/>
      <c r="N180" s="72"/>
      <c r="O180" s="79" t="s">
        <v>331</v>
      </c>
      <c r="P180" s="81">
        <v>43706.646875</v>
      </c>
      <c r="Q180" s="79" t="s">
        <v>386</v>
      </c>
      <c r="R180" s="83" t="s">
        <v>452</v>
      </c>
      <c r="S180" s="79" t="s">
        <v>508</v>
      </c>
      <c r="T180" s="79" t="s">
        <v>576</v>
      </c>
      <c r="U180" s="79"/>
      <c r="V180" s="83" t="s">
        <v>654</v>
      </c>
      <c r="W180" s="81">
        <v>43706.646875</v>
      </c>
      <c r="X180" s="85">
        <v>43706</v>
      </c>
      <c r="Y180" s="87" t="s">
        <v>753</v>
      </c>
      <c r="Z180" s="83" t="s">
        <v>897</v>
      </c>
      <c r="AA180" s="79"/>
      <c r="AB180" s="79"/>
      <c r="AC180" s="87" t="s">
        <v>1041</v>
      </c>
      <c r="AD180" s="79"/>
      <c r="AE180" s="79" t="b">
        <v>0</v>
      </c>
      <c r="AF180" s="79">
        <v>0</v>
      </c>
      <c r="AG180" s="87" t="s">
        <v>1107</v>
      </c>
      <c r="AH180" s="79" t="b">
        <v>1</v>
      </c>
      <c r="AI180" s="79" t="s">
        <v>1112</v>
      </c>
      <c r="AJ180" s="79"/>
      <c r="AK180" s="87" t="s">
        <v>1126</v>
      </c>
      <c r="AL180" s="79" t="b">
        <v>0</v>
      </c>
      <c r="AM180" s="79">
        <v>4</v>
      </c>
      <c r="AN180" s="87" t="s">
        <v>1039</v>
      </c>
      <c r="AO180" s="79" t="s">
        <v>1131</v>
      </c>
      <c r="AP180" s="79" t="b">
        <v>0</v>
      </c>
      <c r="AQ180" s="87" t="s">
        <v>1039</v>
      </c>
      <c r="AR180" s="79" t="s">
        <v>176</v>
      </c>
      <c r="AS180" s="79">
        <v>0</v>
      </c>
      <c r="AT180" s="79">
        <v>0</v>
      </c>
      <c r="AU180" s="79"/>
      <c r="AV180" s="79"/>
      <c r="AW180" s="79"/>
      <c r="AX180" s="79"/>
      <c r="AY180" s="79"/>
      <c r="AZ180" s="79"/>
      <c r="BA180" s="79"/>
      <c r="BB180" s="79"/>
      <c r="BC180">
        <v>8</v>
      </c>
      <c r="BD180" s="78" t="str">
        <f>REPLACE(INDEX(GroupVertices[Group],MATCH(Edges[[#This Row],[Vertex 1]],GroupVertices[Vertex],0)),1,1,"")</f>
        <v>1</v>
      </c>
      <c r="BE180" s="78" t="str">
        <f>REPLACE(INDEX(GroupVertices[Group],MATCH(Edges[[#This Row],[Vertex 2]],GroupVertices[Vertex],0)),1,1,"")</f>
        <v>2</v>
      </c>
      <c r="BF180" s="48">
        <v>0</v>
      </c>
      <c r="BG180" s="49">
        <v>0</v>
      </c>
      <c r="BH180" s="48">
        <v>0</v>
      </c>
      <c r="BI180" s="49">
        <v>0</v>
      </c>
      <c r="BJ180" s="48">
        <v>0</v>
      </c>
      <c r="BK180" s="49">
        <v>0</v>
      </c>
      <c r="BL180" s="48">
        <v>23</v>
      </c>
      <c r="BM180" s="49">
        <v>100</v>
      </c>
      <c r="BN180" s="48">
        <v>23</v>
      </c>
    </row>
    <row r="181" spans="1:66" ht="15">
      <c r="A181" s="64" t="s">
        <v>262</v>
      </c>
      <c r="B181" s="64" t="s">
        <v>299</v>
      </c>
      <c r="C181" s="65" t="s">
        <v>3053</v>
      </c>
      <c r="D181" s="66">
        <v>3</v>
      </c>
      <c r="E181" s="67" t="s">
        <v>132</v>
      </c>
      <c r="F181" s="68">
        <v>32</v>
      </c>
      <c r="G181" s="65"/>
      <c r="H181" s="69"/>
      <c r="I181" s="70"/>
      <c r="J181" s="70"/>
      <c r="K181" s="34" t="s">
        <v>65</v>
      </c>
      <c r="L181" s="77">
        <v>181</v>
      </c>
      <c r="M181" s="77"/>
      <c r="N181" s="72"/>
      <c r="O181" s="79" t="s">
        <v>329</v>
      </c>
      <c r="P181" s="81">
        <v>43703.75247685185</v>
      </c>
      <c r="Q181" s="79" t="s">
        <v>353</v>
      </c>
      <c r="R181" s="79"/>
      <c r="S181" s="79"/>
      <c r="T181" s="79" t="s">
        <v>537</v>
      </c>
      <c r="U181" s="79"/>
      <c r="V181" s="83" t="s">
        <v>655</v>
      </c>
      <c r="W181" s="81">
        <v>43703.75247685185</v>
      </c>
      <c r="X181" s="85">
        <v>43703</v>
      </c>
      <c r="Y181" s="87" t="s">
        <v>754</v>
      </c>
      <c r="Z181" s="83" t="s">
        <v>898</v>
      </c>
      <c r="AA181" s="79"/>
      <c r="AB181" s="79"/>
      <c r="AC181" s="87" t="s">
        <v>1042</v>
      </c>
      <c r="AD181" s="79"/>
      <c r="AE181" s="79" t="b">
        <v>0</v>
      </c>
      <c r="AF181" s="79">
        <v>0</v>
      </c>
      <c r="AG181" s="87" t="s">
        <v>1107</v>
      </c>
      <c r="AH181" s="79" t="b">
        <v>1</v>
      </c>
      <c r="AI181" s="79" t="s">
        <v>1112</v>
      </c>
      <c r="AJ181" s="79"/>
      <c r="AK181" s="87" t="s">
        <v>1117</v>
      </c>
      <c r="AL181" s="79" t="b">
        <v>0</v>
      </c>
      <c r="AM181" s="79">
        <v>5</v>
      </c>
      <c r="AN181" s="87" t="s">
        <v>1048</v>
      </c>
      <c r="AO181" s="79" t="s">
        <v>1131</v>
      </c>
      <c r="AP181" s="79" t="b">
        <v>0</v>
      </c>
      <c r="AQ181" s="87" t="s">
        <v>1048</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8"/>
      <c r="BG181" s="49"/>
      <c r="BH181" s="48"/>
      <c r="BI181" s="49"/>
      <c r="BJ181" s="48"/>
      <c r="BK181" s="49"/>
      <c r="BL181" s="48"/>
      <c r="BM181" s="49"/>
      <c r="BN181" s="48"/>
    </row>
    <row r="182" spans="1:66" ht="15">
      <c r="A182" s="64" t="s">
        <v>263</v>
      </c>
      <c r="B182" s="64" t="s">
        <v>299</v>
      </c>
      <c r="C182" s="65" t="s">
        <v>3054</v>
      </c>
      <c r="D182" s="66">
        <v>4</v>
      </c>
      <c r="E182" s="67" t="s">
        <v>136</v>
      </c>
      <c r="F182" s="68">
        <v>30.142857142857142</v>
      </c>
      <c r="G182" s="65"/>
      <c r="H182" s="69"/>
      <c r="I182" s="70"/>
      <c r="J182" s="70"/>
      <c r="K182" s="34" t="s">
        <v>65</v>
      </c>
      <c r="L182" s="77">
        <v>182</v>
      </c>
      <c r="M182" s="77"/>
      <c r="N182" s="72"/>
      <c r="O182" s="79" t="s">
        <v>329</v>
      </c>
      <c r="P182" s="81">
        <v>43701.46172453704</v>
      </c>
      <c r="Q182" s="79" t="s">
        <v>387</v>
      </c>
      <c r="R182" s="79"/>
      <c r="S182" s="79"/>
      <c r="T182" s="79" t="s">
        <v>537</v>
      </c>
      <c r="U182" s="79"/>
      <c r="V182" s="83" t="s">
        <v>656</v>
      </c>
      <c r="W182" s="81">
        <v>43701.46172453704</v>
      </c>
      <c r="X182" s="85">
        <v>43701</v>
      </c>
      <c r="Y182" s="87" t="s">
        <v>755</v>
      </c>
      <c r="Z182" s="83" t="s">
        <v>899</v>
      </c>
      <c r="AA182" s="79"/>
      <c r="AB182" s="79"/>
      <c r="AC182" s="87" t="s">
        <v>1043</v>
      </c>
      <c r="AD182" s="79"/>
      <c r="AE182" s="79" t="b">
        <v>0</v>
      </c>
      <c r="AF182" s="79">
        <v>0</v>
      </c>
      <c r="AG182" s="87" t="s">
        <v>1107</v>
      </c>
      <c r="AH182" s="79" t="b">
        <v>1</v>
      </c>
      <c r="AI182" s="79" t="s">
        <v>1112</v>
      </c>
      <c r="AJ182" s="79"/>
      <c r="AK182" s="87" t="s">
        <v>1056</v>
      </c>
      <c r="AL182" s="79" t="b">
        <v>0</v>
      </c>
      <c r="AM182" s="79">
        <v>3</v>
      </c>
      <c r="AN182" s="87" t="s">
        <v>1046</v>
      </c>
      <c r="AO182" s="79" t="s">
        <v>1136</v>
      </c>
      <c r="AP182" s="79" t="b">
        <v>0</v>
      </c>
      <c r="AQ182" s="87" t="s">
        <v>1046</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1</v>
      </c>
      <c r="BE182" s="78" t="str">
        <f>REPLACE(INDEX(GroupVertices[Group],MATCH(Edges[[#This Row],[Vertex 2]],GroupVertices[Vertex],0)),1,1,"")</f>
        <v>1</v>
      </c>
      <c r="BF182" s="48"/>
      <c r="BG182" s="49"/>
      <c r="BH182" s="48"/>
      <c r="BI182" s="49"/>
      <c r="BJ182" s="48"/>
      <c r="BK182" s="49"/>
      <c r="BL182" s="48"/>
      <c r="BM182" s="49"/>
      <c r="BN182" s="48"/>
    </row>
    <row r="183" spans="1:66" ht="15">
      <c r="A183" s="64" t="s">
        <v>263</v>
      </c>
      <c r="B183" s="64" t="s">
        <v>299</v>
      </c>
      <c r="C183" s="65" t="s">
        <v>3054</v>
      </c>
      <c r="D183" s="66">
        <v>4</v>
      </c>
      <c r="E183" s="67" t="s">
        <v>136</v>
      </c>
      <c r="F183" s="68">
        <v>30.142857142857142</v>
      </c>
      <c r="G183" s="65"/>
      <c r="H183" s="69"/>
      <c r="I183" s="70"/>
      <c r="J183" s="70"/>
      <c r="K183" s="34" t="s">
        <v>65</v>
      </c>
      <c r="L183" s="77">
        <v>183</v>
      </c>
      <c r="M183" s="77"/>
      <c r="N183" s="72"/>
      <c r="O183" s="79" t="s">
        <v>329</v>
      </c>
      <c r="P183" s="81">
        <v>43705.686898148146</v>
      </c>
      <c r="Q183" s="79" t="s">
        <v>388</v>
      </c>
      <c r="R183" s="79"/>
      <c r="S183" s="79"/>
      <c r="T183" s="79" t="s">
        <v>577</v>
      </c>
      <c r="U183" s="79"/>
      <c r="V183" s="83" t="s">
        <v>656</v>
      </c>
      <c r="W183" s="81">
        <v>43705.686898148146</v>
      </c>
      <c r="X183" s="85">
        <v>43705</v>
      </c>
      <c r="Y183" s="87" t="s">
        <v>756</v>
      </c>
      <c r="Z183" s="83" t="s">
        <v>900</v>
      </c>
      <c r="AA183" s="79"/>
      <c r="AB183" s="79"/>
      <c r="AC183" s="87" t="s">
        <v>1044</v>
      </c>
      <c r="AD183" s="79"/>
      <c r="AE183" s="79" t="b">
        <v>0</v>
      </c>
      <c r="AF183" s="79">
        <v>0</v>
      </c>
      <c r="AG183" s="87" t="s">
        <v>1107</v>
      </c>
      <c r="AH183" s="79" t="b">
        <v>1</v>
      </c>
      <c r="AI183" s="79" t="s">
        <v>1112</v>
      </c>
      <c r="AJ183" s="79"/>
      <c r="AK183" s="87" t="s">
        <v>1127</v>
      </c>
      <c r="AL183" s="79" t="b">
        <v>0</v>
      </c>
      <c r="AM183" s="79">
        <v>3</v>
      </c>
      <c r="AN183" s="87" t="s">
        <v>1050</v>
      </c>
      <c r="AO183" s="79" t="s">
        <v>1136</v>
      </c>
      <c r="AP183" s="79" t="b">
        <v>0</v>
      </c>
      <c r="AQ183" s="87" t="s">
        <v>1050</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1</v>
      </c>
      <c r="BE183" s="78" t="str">
        <f>REPLACE(INDEX(GroupVertices[Group],MATCH(Edges[[#This Row],[Vertex 2]],GroupVertices[Vertex],0)),1,1,"")</f>
        <v>1</v>
      </c>
      <c r="BF183" s="48"/>
      <c r="BG183" s="49"/>
      <c r="BH183" s="48"/>
      <c r="BI183" s="49"/>
      <c r="BJ183" s="48"/>
      <c r="BK183" s="49"/>
      <c r="BL183" s="48"/>
      <c r="BM183" s="49"/>
      <c r="BN183" s="48"/>
    </row>
    <row r="184" spans="1:66" ht="15">
      <c r="A184" s="64" t="s">
        <v>261</v>
      </c>
      <c r="B184" s="64" t="s">
        <v>299</v>
      </c>
      <c r="C184" s="65" t="s">
        <v>3058</v>
      </c>
      <c r="D184" s="66">
        <v>10</v>
      </c>
      <c r="E184" s="67" t="s">
        <v>136</v>
      </c>
      <c r="F184" s="68">
        <v>11.571428571428573</v>
      </c>
      <c r="G184" s="65"/>
      <c r="H184" s="69"/>
      <c r="I184" s="70"/>
      <c r="J184" s="70"/>
      <c r="K184" s="34" t="s">
        <v>65</v>
      </c>
      <c r="L184" s="77">
        <v>184</v>
      </c>
      <c r="M184" s="77"/>
      <c r="N184" s="72"/>
      <c r="O184" s="79" t="s">
        <v>329</v>
      </c>
      <c r="P184" s="81">
        <v>43693.151412037034</v>
      </c>
      <c r="Q184" s="79" t="s">
        <v>389</v>
      </c>
      <c r="R184" s="79" t="s">
        <v>453</v>
      </c>
      <c r="S184" s="79" t="s">
        <v>509</v>
      </c>
      <c r="T184" s="79" t="s">
        <v>578</v>
      </c>
      <c r="U184" s="79"/>
      <c r="V184" s="83" t="s">
        <v>654</v>
      </c>
      <c r="W184" s="81">
        <v>43693.151412037034</v>
      </c>
      <c r="X184" s="85">
        <v>43693</v>
      </c>
      <c r="Y184" s="87" t="s">
        <v>757</v>
      </c>
      <c r="Z184" s="83" t="s">
        <v>901</v>
      </c>
      <c r="AA184" s="79"/>
      <c r="AB184" s="79"/>
      <c r="AC184" s="87" t="s">
        <v>1045</v>
      </c>
      <c r="AD184" s="87" t="s">
        <v>1103</v>
      </c>
      <c r="AE184" s="79" t="b">
        <v>0</v>
      </c>
      <c r="AF184" s="79">
        <v>4</v>
      </c>
      <c r="AG184" s="87" t="s">
        <v>1109</v>
      </c>
      <c r="AH184" s="79" t="b">
        <v>1</v>
      </c>
      <c r="AI184" s="79" t="s">
        <v>1112</v>
      </c>
      <c r="AJ184" s="79"/>
      <c r="AK184" s="87" t="s">
        <v>1128</v>
      </c>
      <c r="AL184" s="79" t="b">
        <v>0</v>
      </c>
      <c r="AM184" s="79">
        <v>5</v>
      </c>
      <c r="AN184" s="87" t="s">
        <v>1107</v>
      </c>
      <c r="AO184" s="79" t="s">
        <v>1131</v>
      </c>
      <c r="AP184" s="79" t="b">
        <v>0</v>
      </c>
      <c r="AQ184" s="87" t="s">
        <v>1103</v>
      </c>
      <c r="AR184" s="79" t="s">
        <v>330</v>
      </c>
      <c r="AS184" s="79">
        <v>0</v>
      </c>
      <c r="AT184" s="79">
        <v>0</v>
      </c>
      <c r="AU184" s="79"/>
      <c r="AV184" s="79"/>
      <c r="AW184" s="79"/>
      <c r="AX184" s="79"/>
      <c r="AY184" s="79"/>
      <c r="AZ184" s="79"/>
      <c r="BA184" s="79"/>
      <c r="BB184" s="79"/>
      <c r="BC184">
        <v>12</v>
      </c>
      <c r="BD184" s="78" t="str">
        <f>REPLACE(INDEX(GroupVertices[Group],MATCH(Edges[[#This Row],[Vertex 1]],GroupVertices[Vertex],0)),1,1,"")</f>
        <v>1</v>
      </c>
      <c r="BE184" s="78" t="str">
        <f>REPLACE(INDEX(GroupVertices[Group],MATCH(Edges[[#This Row],[Vertex 2]],GroupVertices[Vertex],0)),1,1,"")</f>
        <v>1</v>
      </c>
      <c r="BF184" s="48"/>
      <c r="BG184" s="49"/>
      <c r="BH184" s="48"/>
      <c r="BI184" s="49"/>
      <c r="BJ184" s="48"/>
      <c r="BK184" s="49"/>
      <c r="BL184" s="48"/>
      <c r="BM184" s="49"/>
      <c r="BN184" s="48"/>
    </row>
    <row r="185" spans="1:66" ht="15">
      <c r="A185" s="64" t="s">
        <v>261</v>
      </c>
      <c r="B185" s="64" t="s">
        <v>299</v>
      </c>
      <c r="C185" s="65" t="s">
        <v>3058</v>
      </c>
      <c r="D185" s="66">
        <v>10</v>
      </c>
      <c r="E185" s="67" t="s">
        <v>136</v>
      </c>
      <c r="F185" s="68">
        <v>11.571428571428573</v>
      </c>
      <c r="G185" s="65"/>
      <c r="H185" s="69"/>
      <c r="I185" s="70"/>
      <c r="J185" s="70"/>
      <c r="K185" s="34" t="s">
        <v>65</v>
      </c>
      <c r="L185" s="77">
        <v>185</v>
      </c>
      <c r="M185" s="77"/>
      <c r="N185" s="72"/>
      <c r="O185" s="79" t="s">
        <v>329</v>
      </c>
      <c r="P185" s="81">
        <v>43699.92601851852</v>
      </c>
      <c r="Q185" s="79" t="s">
        <v>387</v>
      </c>
      <c r="R185" s="79" t="s">
        <v>454</v>
      </c>
      <c r="S185" s="79" t="s">
        <v>510</v>
      </c>
      <c r="T185" s="79" t="s">
        <v>579</v>
      </c>
      <c r="U185" s="79"/>
      <c r="V185" s="83" t="s">
        <v>654</v>
      </c>
      <c r="W185" s="81">
        <v>43699.92601851852</v>
      </c>
      <c r="X185" s="85">
        <v>43699</v>
      </c>
      <c r="Y185" s="87" t="s">
        <v>758</v>
      </c>
      <c r="Z185" s="83" t="s">
        <v>902</v>
      </c>
      <c r="AA185" s="79"/>
      <c r="AB185" s="79"/>
      <c r="AC185" s="87" t="s">
        <v>1046</v>
      </c>
      <c r="AD185" s="87" t="s">
        <v>1104</v>
      </c>
      <c r="AE185" s="79" t="b">
        <v>0</v>
      </c>
      <c r="AF185" s="79">
        <v>4</v>
      </c>
      <c r="AG185" s="87" t="s">
        <v>1109</v>
      </c>
      <c r="AH185" s="79" t="b">
        <v>1</v>
      </c>
      <c r="AI185" s="79" t="s">
        <v>1112</v>
      </c>
      <c r="AJ185" s="79"/>
      <c r="AK185" s="87" t="s">
        <v>1056</v>
      </c>
      <c r="AL185" s="79" t="b">
        <v>0</v>
      </c>
      <c r="AM185" s="79">
        <v>3</v>
      </c>
      <c r="AN185" s="87" t="s">
        <v>1107</v>
      </c>
      <c r="AO185" s="79" t="s">
        <v>1131</v>
      </c>
      <c r="AP185" s="79" t="b">
        <v>0</v>
      </c>
      <c r="AQ185" s="87" t="s">
        <v>1104</v>
      </c>
      <c r="AR185" s="79" t="s">
        <v>176</v>
      </c>
      <c r="AS185" s="79">
        <v>0</v>
      </c>
      <c r="AT185" s="79">
        <v>0</v>
      </c>
      <c r="AU185" s="79"/>
      <c r="AV185" s="79"/>
      <c r="AW185" s="79"/>
      <c r="AX185" s="79"/>
      <c r="AY185" s="79"/>
      <c r="AZ185" s="79"/>
      <c r="BA185" s="79"/>
      <c r="BB185" s="79"/>
      <c r="BC185">
        <v>12</v>
      </c>
      <c r="BD185" s="78" t="str">
        <f>REPLACE(INDEX(GroupVertices[Group],MATCH(Edges[[#This Row],[Vertex 1]],GroupVertices[Vertex],0)),1,1,"")</f>
        <v>1</v>
      </c>
      <c r="BE185" s="78" t="str">
        <f>REPLACE(INDEX(GroupVertices[Group],MATCH(Edges[[#This Row],[Vertex 2]],GroupVertices[Vertex],0)),1,1,"")</f>
        <v>1</v>
      </c>
      <c r="BF185" s="48"/>
      <c r="BG185" s="49"/>
      <c r="BH185" s="48"/>
      <c r="BI185" s="49"/>
      <c r="BJ185" s="48"/>
      <c r="BK185" s="49"/>
      <c r="BL185" s="48"/>
      <c r="BM185" s="49"/>
      <c r="BN185" s="48"/>
    </row>
    <row r="186" spans="1:66" ht="15">
      <c r="A186" s="64" t="s">
        <v>261</v>
      </c>
      <c r="B186" s="64" t="s">
        <v>299</v>
      </c>
      <c r="C186" s="65" t="s">
        <v>3058</v>
      </c>
      <c r="D186" s="66">
        <v>10</v>
      </c>
      <c r="E186" s="67" t="s">
        <v>136</v>
      </c>
      <c r="F186" s="68">
        <v>11.571428571428573</v>
      </c>
      <c r="G186" s="65"/>
      <c r="H186" s="69"/>
      <c r="I186" s="70"/>
      <c r="J186" s="70"/>
      <c r="K186" s="34" t="s">
        <v>65</v>
      </c>
      <c r="L186" s="77">
        <v>186</v>
      </c>
      <c r="M186" s="77"/>
      <c r="N186" s="72"/>
      <c r="O186" s="79" t="s">
        <v>329</v>
      </c>
      <c r="P186" s="81">
        <v>43699.926203703704</v>
      </c>
      <c r="Q186" s="79" t="s">
        <v>387</v>
      </c>
      <c r="R186" s="79"/>
      <c r="S186" s="79"/>
      <c r="T186" s="79" t="s">
        <v>537</v>
      </c>
      <c r="U186" s="79"/>
      <c r="V186" s="83" t="s">
        <v>654</v>
      </c>
      <c r="W186" s="81">
        <v>43699.926203703704</v>
      </c>
      <c r="X186" s="85">
        <v>43699</v>
      </c>
      <c r="Y186" s="87" t="s">
        <v>759</v>
      </c>
      <c r="Z186" s="83" t="s">
        <v>903</v>
      </c>
      <c r="AA186" s="79"/>
      <c r="AB186" s="79"/>
      <c r="AC186" s="87" t="s">
        <v>1047</v>
      </c>
      <c r="AD186" s="79"/>
      <c r="AE186" s="79" t="b">
        <v>0</v>
      </c>
      <c r="AF186" s="79">
        <v>0</v>
      </c>
      <c r="AG186" s="87" t="s">
        <v>1107</v>
      </c>
      <c r="AH186" s="79" t="b">
        <v>1</v>
      </c>
      <c r="AI186" s="79" t="s">
        <v>1112</v>
      </c>
      <c r="AJ186" s="79"/>
      <c r="AK186" s="87" t="s">
        <v>1056</v>
      </c>
      <c r="AL186" s="79" t="b">
        <v>0</v>
      </c>
      <c r="AM186" s="79">
        <v>3</v>
      </c>
      <c r="AN186" s="87" t="s">
        <v>1046</v>
      </c>
      <c r="AO186" s="79" t="s">
        <v>1131</v>
      </c>
      <c r="AP186" s="79" t="b">
        <v>0</v>
      </c>
      <c r="AQ186" s="87" t="s">
        <v>1046</v>
      </c>
      <c r="AR186" s="79" t="s">
        <v>176</v>
      </c>
      <c r="AS186" s="79">
        <v>0</v>
      </c>
      <c r="AT186" s="79">
        <v>0</v>
      </c>
      <c r="AU186" s="79"/>
      <c r="AV186" s="79"/>
      <c r="AW186" s="79"/>
      <c r="AX186" s="79"/>
      <c r="AY186" s="79"/>
      <c r="AZ186" s="79"/>
      <c r="BA186" s="79"/>
      <c r="BB186" s="79"/>
      <c r="BC186">
        <v>12</v>
      </c>
      <c r="BD186" s="78" t="str">
        <f>REPLACE(INDEX(GroupVertices[Group],MATCH(Edges[[#This Row],[Vertex 1]],GroupVertices[Vertex],0)),1,1,"")</f>
        <v>1</v>
      </c>
      <c r="BE186" s="78" t="str">
        <f>REPLACE(INDEX(GroupVertices[Group],MATCH(Edges[[#This Row],[Vertex 2]],GroupVertices[Vertex],0)),1,1,"")</f>
        <v>1</v>
      </c>
      <c r="BF186" s="48"/>
      <c r="BG186" s="49"/>
      <c r="BH186" s="48"/>
      <c r="BI186" s="49"/>
      <c r="BJ186" s="48"/>
      <c r="BK186" s="49"/>
      <c r="BL186" s="48"/>
      <c r="BM186" s="49"/>
      <c r="BN186" s="48"/>
    </row>
    <row r="187" spans="1:66" ht="15">
      <c r="A187" s="64" t="s">
        <v>261</v>
      </c>
      <c r="B187" s="64" t="s">
        <v>299</v>
      </c>
      <c r="C187" s="65" t="s">
        <v>3058</v>
      </c>
      <c r="D187" s="66">
        <v>10</v>
      </c>
      <c r="E187" s="67" t="s">
        <v>136</v>
      </c>
      <c r="F187" s="68">
        <v>11.571428571428573</v>
      </c>
      <c r="G187" s="65"/>
      <c r="H187" s="69"/>
      <c r="I187" s="70"/>
      <c r="J187" s="70"/>
      <c r="K187" s="34" t="s">
        <v>65</v>
      </c>
      <c r="L187" s="77">
        <v>187</v>
      </c>
      <c r="M187" s="77"/>
      <c r="N187" s="72"/>
      <c r="O187" s="79" t="s">
        <v>329</v>
      </c>
      <c r="P187" s="81">
        <v>43703.73248842593</v>
      </c>
      <c r="Q187" s="79" t="s">
        <v>353</v>
      </c>
      <c r="R187" s="79" t="s">
        <v>455</v>
      </c>
      <c r="S187" s="79" t="s">
        <v>510</v>
      </c>
      <c r="T187" s="79" t="s">
        <v>580</v>
      </c>
      <c r="U187" s="79"/>
      <c r="V187" s="83" t="s">
        <v>654</v>
      </c>
      <c r="W187" s="81">
        <v>43703.73248842593</v>
      </c>
      <c r="X187" s="85">
        <v>43703</v>
      </c>
      <c r="Y187" s="87" t="s">
        <v>760</v>
      </c>
      <c r="Z187" s="83" t="s">
        <v>904</v>
      </c>
      <c r="AA187" s="79"/>
      <c r="AB187" s="79"/>
      <c r="AC187" s="87" t="s">
        <v>1048</v>
      </c>
      <c r="AD187" s="87" t="s">
        <v>1104</v>
      </c>
      <c r="AE187" s="79" t="b">
        <v>0</v>
      </c>
      <c r="AF187" s="79">
        <v>5</v>
      </c>
      <c r="AG187" s="87" t="s">
        <v>1109</v>
      </c>
      <c r="AH187" s="79" t="b">
        <v>1</v>
      </c>
      <c r="AI187" s="79" t="s">
        <v>1112</v>
      </c>
      <c r="AJ187" s="79"/>
      <c r="AK187" s="87" t="s">
        <v>1117</v>
      </c>
      <c r="AL187" s="79" t="b">
        <v>0</v>
      </c>
      <c r="AM187" s="79">
        <v>5</v>
      </c>
      <c r="AN187" s="87" t="s">
        <v>1107</v>
      </c>
      <c r="AO187" s="79" t="s">
        <v>1131</v>
      </c>
      <c r="AP187" s="79" t="b">
        <v>0</v>
      </c>
      <c r="AQ187" s="87" t="s">
        <v>1104</v>
      </c>
      <c r="AR187" s="79" t="s">
        <v>176</v>
      </c>
      <c r="AS187" s="79">
        <v>0</v>
      </c>
      <c r="AT187" s="79">
        <v>0</v>
      </c>
      <c r="AU187" s="79"/>
      <c r="AV187" s="79"/>
      <c r="AW187" s="79"/>
      <c r="AX187" s="79"/>
      <c r="AY187" s="79"/>
      <c r="AZ187" s="79"/>
      <c r="BA187" s="79"/>
      <c r="BB187" s="79"/>
      <c r="BC187">
        <v>12</v>
      </c>
      <c r="BD187" s="78" t="str">
        <f>REPLACE(INDEX(GroupVertices[Group],MATCH(Edges[[#This Row],[Vertex 1]],GroupVertices[Vertex],0)),1,1,"")</f>
        <v>1</v>
      </c>
      <c r="BE187" s="78" t="str">
        <f>REPLACE(INDEX(GroupVertices[Group],MATCH(Edges[[#This Row],[Vertex 2]],GroupVertices[Vertex],0)),1,1,"")</f>
        <v>1</v>
      </c>
      <c r="BF187" s="48"/>
      <c r="BG187" s="49"/>
      <c r="BH187" s="48"/>
      <c r="BI187" s="49"/>
      <c r="BJ187" s="48"/>
      <c r="BK187" s="49"/>
      <c r="BL187" s="48"/>
      <c r="BM187" s="49"/>
      <c r="BN187" s="48"/>
    </row>
    <row r="188" spans="1:66" ht="15">
      <c r="A188" s="64" t="s">
        <v>261</v>
      </c>
      <c r="B188" s="64" t="s">
        <v>299</v>
      </c>
      <c r="C188" s="65" t="s">
        <v>3058</v>
      </c>
      <c r="D188" s="66">
        <v>10</v>
      </c>
      <c r="E188" s="67" t="s">
        <v>136</v>
      </c>
      <c r="F188" s="68">
        <v>11.571428571428573</v>
      </c>
      <c r="G188" s="65"/>
      <c r="H188" s="69"/>
      <c r="I188" s="70"/>
      <c r="J188" s="70"/>
      <c r="K188" s="34" t="s">
        <v>65</v>
      </c>
      <c r="L188" s="77">
        <v>188</v>
      </c>
      <c r="M188" s="77"/>
      <c r="N188" s="72"/>
      <c r="O188" s="79" t="s">
        <v>329</v>
      </c>
      <c r="P188" s="81">
        <v>43703.732719907406</v>
      </c>
      <c r="Q188" s="79" t="s">
        <v>353</v>
      </c>
      <c r="R188" s="79"/>
      <c r="S188" s="79"/>
      <c r="T188" s="79" t="s">
        <v>537</v>
      </c>
      <c r="U188" s="79"/>
      <c r="V188" s="83" t="s">
        <v>654</v>
      </c>
      <c r="W188" s="81">
        <v>43703.732719907406</v>
      </c>
      <c r="X188" s="85">
        <v>43703</v>
      </c>
      <c r="Y188" s="87" t="s">
        <v>761</v>
      </c>
      <c r="Z188" s="83" t="s">
        <v>905</v>
      </c>
      <c r="AA188" s="79"/>
      <c r="AB188" s="79"/>
      <c r="AC188" s="87" t="s">
        <v>1049</v>
      </c>
      <c r="AD188" s="79"/>
      <c r="AE188" s="79" t="b">
        <v>0</v>
      </c>
      <c r="AF188" s="79">
        <v>0</v>
      </c>
      <c r="AG188" s="87" t="s">
        <v>1107</v>
      </c>
      <c r="AH188" s="79" t="b">
        <v>1</v>
      </c>
      <c r="AI188" s="79" t="s">
        <v>1112</v>
      </c>
      <c r="AJ188" s="79"/>
      <c r="AK188" s="87" t="s">
        <v>1117</v>
      </c>
      <c r="AL188" s="79" t="b">
        <v>0</v>
      </c>
      <c r="AM188" s="79">
        <v>5</v>
      </c>
      <c r="AN188" s="87" t="s">
        <v>1048</v>
      </c>
      <c r="AO188" s="79" t="s">
        <v>1131</v>
      </c>
      <c r="AP188" s="79" t="b">
        <v>0</v>
      </c>
      <c r="AQ188" s="87" t="s">
        <v>1048</v>
      </c>
      <c r="AR188" s="79" t="s">
        <v>176</v>
      </c>
      <c r="AS188" s="79">
        <v>0</v>
      </c>
      <c r="AT188" s="79">
        <v>0</v>
      </c>
      <c r="AU188" s="79"/>
      <c r="AV188" s="79"/>
      <c r="AW188" s="79"/>
      <c r="AX188" s="79"/>
      <c r="AY188" s="79"/>
      <c r="AZ188" s="79"/>
      <c r="BA188" s="79"/>
      <c r="BB188" s="79"/>
      <c r="BC188">
        <v>12</v>
      </c>
      <c r="BD188" s="78" t="str">
        <f>REPLACE(INDEX(GroupVertices[Group],MATCH(Edges[[#This Row],[Vertex 1]],GroupVertices[Vertex],0)),1,1,"")</f>
        <v>1</v>
      </c>
      <c r="BE188" s="78" t="str">
        <f>REPLACE(INDEX(GroupVertices[Group],MATCH(Edges[[#This Row],[Vertex 2]],GroupVertices[Vertex],0)),1,1,"")</f>
        <v>1</v>
      </c>
      <c r="BF188" s="48"/>
      <c r="BG188" s="49"/>
      <c r="BH188" s="48"/>
      <c r="BI188" s="49"/>
      <c r="BJ188" s="48"/>
      <c r="BK188" s="49"/>
      <c r="BL188" s="48"/>
      <c r="BM188" s="49"/>
      <c r="BN188" s="48"/>
    </row>
    <row r="189" spans="1:66" ht="15">
      <c r="A189" s="64" t="s">
        <v>261</v>
      </c>
      <c r="B189" s="64" t="s">
        <v>299</v>
      </c>
      <c r="C189" s="65" t="s">
        <v>3058</v>
      </c>
      <c r="D189" s="66">
        <v>10</v>
      </c>
      <c r="E189" s="67" t="s">
        <v>136</v>
      </c>
      <c r="F189" s="68">
        <v>11.571428571428573</v>
      </c>
      <c r="G189" s="65"/>
      <c r="H189" s="69"/>
      <c r="I189" s="70"/>
      <c r="J189" s="70"/>
      <c r="K189" s="34" t="s">
        <v>65</v>
      </c>
      <c r="L189" s="77">
        <v>189</v>
      </c>
      <c r="M189" s="77"/>
      <c r="N189" s="72"/>
      <c r="O189" s="79" t="s">
        <v>329</v>
      </c>
      <c r="P189" s="81">
        <v>43704.673622685186</v>
      </c>
      <c r="Q189" s="79" t="s">
        <v>382</v>
      </c>
      <c r="R189" s="79" t="s">
        <v>446</v>
      </c>
      <c r="S189" s="79" t="s">
        <v>505</v>
      </c>
      <c r="T189" s="79" t="s">
        <v>566</v>
      </c>
      <c r="U189" s="79"/>
      <c r="V189" s="83" t="s">
        <v>654</v>
      </c>
      <c r="W189" s="81">
        <v>43704.673622685186</v>
      </c>
      <c r="X189" s="85">
        <v>43704</v>
      </c>
      <c r="Y189" s="87" t="s">
        <v>742</v>
      </c>
      <c r="Z189" s="83" t="s">
        <v>886</v>
      </c>
      <c r="AA189" s="79"/>
      <c r="AB189" s="79"/>
      <c r="AC189" s="87" t="s">
        <v>1030</v>
      </c>
      <c r="AD189" s="87" t="s">
        <v>1048</v>
      </c>
      <c r="AE189" s="79" t="b">
        <v>0</v>
      </c>
      <c r="AF189" s="79">
        <v>5</v>
      </c>
      <c r="AG189" s="87" t="s">
        <v>1109</v>
      </c>
      <c r="AH189" s="79" t="b">
        <v>1</v>
      </c>
      <c r="AI189" s="79" t="s">
        <v>1112</v>
      </c>
      <c r="AJ189" s="79"/>
      <c r="AK189" s="87" t="s">
        <v>1122</v>
      </c>
      <c r="AL189" s="79" t="b">
        <v>0</v>
      </c>
      <c r="AM189" s="79">
        <v>2</v>
      </c>
      <c r="AN189" s="87" t="s">
        <v>1107</v>
      </c>
      <c r="AO189" s="79" t="s">
        <v>1131</v>
      </c>
      <c r="AP189" s="79" t="b">
        <v>0</v>
      </c>
      <c r="AQ189" s="87" t="s">
        <v>1048</v>
      </c>
      <c r="AR189" s="79" t="s">
        <v>176</v>
      </c>
      <c r="AS189" s="79">
        <v>0</v>
      </c>
      <c r="AT189" s="79">
        <v>0</v>
      </c>
      <c r="AU189" s="79"/>
      <c r="AV189" s="79"/>
      <c r="AW189" s="79"/>
      <c r="AX189" s="79"/>
      <c r="AY189" s="79"/>
      <c r="AZ189" s="79"/>
      <c r="BA189" s="79"/>
      <c r="BB189" s="79"/>
      <c r="BC189">
        <v>12</v>
      </c>
      <c r="BD189" s="78" t="str">
        <f>REPLACE(INDEX(GroupVertices[Group],MATCH(Edges[[#This Row],[Vertex 1]],GroupVertices[Vertex],0)),1,1,"")</f>
        <v>1</v>
      </c>
      <c r="BE189" s="78" t="str">
        <f>REPLACE(INDEX(GroupVertices[Group],MATCH(Edges[[#This Row],[Vertex 2]],GroupVertices[Vertex],0)),1,1,"")</f>
        <v>1</v>
      </c>
      <c r="BF189" s="48"/>
      <c r="BG189" s="49"/>
      <c r="BH189" s="48"/>
      <c r="BI189" s="49"/>
      <c r="BJ189" s="48"/>
      <c r="BK189" s="49"/>
      <c r="BL189" s="48"/>
      <c r="BM189" s="49"/>
      <c r="BN189" s="48"/>
    </row>
    <row r="190" spans="1:66" ht="15">
      <c r="A190" s="64" t="s">
        <v>261</v>
      </c>
      <c r="B190" s="64" t="s">
        <v>299</v>
      </c>
      <c r="C190" s="65" t="s">
        <v>3058</v>
      </c>
      <c r="D190" s="66">
        <v>10</v>
      </c>
      <c r="E190" s="67" t="s">
        <v>136</v>
      </c>
      <c r="F190" s="68">
        <v>11.571428571428573</v>
      </c>
      <c r="G190" s="65"/>
      <c r="H190" s="69"/>
      <c r="I190" s="70"/>
      <c r="J190" s="70"/>
      <c r="K190" s="34" t="s">
        <v>65</v>
      </c>
      <c r="L190" s="77">
        <v>190</v>
      </c>
      <c r="M190" s="77"/>
      <c r="N190" s="72"/>
      <c r="O190" s="79" t="s">
        <v>329</v>
      </c>
      <c r="P190" s="81">
        <v>43704.67381944445</v>
      </c>
      <c r="Q190" s="79" t="s">
        <v>382</v>
      </c>
      <c r="R190" s="79"/>
      <c r="S190" s="79"/>
      <c r="T190" s="79" t="s">
        <v>567</v>
      </c>
      <c r="U190" s="79"/>
      <c r="V190" s="83" t="s">
        <v>654</v>
      </c>
      <c r="W190" s="81">
        <v>43704.67381944445</v>
      </c>
      <c r="X190" s="85">
        <v>43704</v>
      </c>
      <c r="Y190" s="87" t="s">
        <v>743</v>
      </c>
      <c r="Z190" s="83" t="s">
        <v>887</v>
      </c>
      <c r="AA190" s="79"/>
      <c r="AB190" s="79"/>
      <c r="AC190" s="87" t="s">
        <v>1031</v>
      </c>
      <c r="AD190" s="79"/>
      <c r="AE190" s="79" t="b">
        <v>0</v>
      </c>
      <c r="AF190" s="79">
        <v>0</v>
      </c>
      <c r="AG190" s="87" t="s">
        <v>1107</v>
      </c>
      <c r="AH190" s="79" t="b">
        <v>1</v>
      </c>
      <c r="AI190" s="79" t="s">
        <v>1112</v>
      </c>
      <c r="AJ190" s="79"/>
      <c r="AK190" s="87" t="s">
        <v>1122</v>
      </c>
      <c r="AL190" s="79" t="b">
        <v>0</v>
      </c>
      <c r="AM190" s="79">
        <v>2</v>
      </c>
      <c r="AN190" s="87" t="s">
        <v>1030</v>
      </c>
      <c r="AO190" s="79" t="s">
        <v>1131</v>
      </c>
      <c r="AP190" s="79" t="b">
        <v>0</v>
      </c>
      <c r="AQ190" s="87" t="s">
        <v>1030</v>
      </c>
      <c r="AR190" s="79" t="s">
        <v>176</v>
      </c>
      <c r="AS190" s="79">
        <v>0</v>
      </c>
      <c r="AT190" s="79">
        <v>0</v>
      </c>
      <c r="AU190" s="79"/>
      <c r="AV190" s="79"/>
      <c r="AW190" s="79"/>
      <c r="AX190" s="79"/>
      <c r="AY190" s="79"/>
      <c r="AZ190" s="79"/>
      <c r="BA190" s="79"/>
      <c r="BB190" s="79"/>
      <c r="BC190">
        <v>12</v>
      </c>
      <c r="BD190" s="78" t="str">
        <f>REPLACE(INDEX(GroupVertices[Group],MATCH(Edges[[#This Row],[Vertex 1]],GroupVertices[Vertex],0)),1,1,"")</f>
        <v>1</v>
      </c>
      <c r="BE190" s="78" t="str">
        <f>REPLACE(INDEX(GroupVertices[Group],MATCH(Edges[[#This Row],[Vertex 2]],GroupVertices[Vertex],0)),1,1,"")</f>
        <v>1</v>
      </c>
      <c r="BF190" s="48"/>
      <c r="BG190" s="49"/>
      <c r="BH190" s="48"/>
      <c r="BI190" s="49"/>
      <c r="BJ190" s="48"/>
      <c r="BK190" s="49"/>
      <c r="BL190" s="48"/>
      <c r="BM190" s="49"/>
      <c r="BN190" s="48"/>
    </row>
    <row r="191" spans="1:66" ht="15">
      <c r="A191" s="64" t="s">
        <v>261</v>
      </c>
      <c r="B191" s="64" t="s">
        <v>299</v>
      </c>
      <c r="C191" s="65" t="s">
        <v>3058</v>
      </c>
      <c r="D191" s="66">
        <v>10</v>
      </c>
      <c r="E191" s="67" t="s">
        <v>136</v>
      </c>
      <c r="F191" s="68">
        <v>11.571428571428573</v>
      </c>
      <c r="G191" s="65"/>
      <c r="H191" s="69"/>
      <c r="I191" s="70"/>
      <c r="J191" s="70"/>
      <c r="K191" s="34" t="s">
        <v>65</v>
      </c>
      <c r="L191" s="77">
        <v>191</v>
      </c>
      <c r="M191" s="77"/>
      <c r="N191" s="72"/>
      <c r="O191" s="79" t="s">
        <v>329</v>
      </c>
      <c r="P191" s="81">
        <v>43705.66994212963</v>
      </c>
      <c r="Q191" s="79" t="s">
        <v>388</v>
      </c>
      <c r="R191" s="79" t="s">
        <v>456</v>
      </c>
      <c r="S191" s="79" t="s">
        <v>505</v>
      </c>
      <c r="T191" s="79" t="s">
        <v>581</v>
      </c>
      <c r="U191" s="79"/>
      <c r="V191" s="83" t="s">
        <v>654</v>
      </c>
      <c r="W191" s="81">
        <v>43705.66994212963</v>
      </c>
      <c r="X191" s="85">
        <v>43705</v>
      </c>
      <c r="Y191" s="87" t="s">
        <v>762</v>
      </c>
      <c r="Z191" s="83" t="s">
        <v>906</v>
      </c>
      <c r="AA191" s="79"/>
      <c r="AB191" s="79"/>
      <c r="AC191" s="87" t="s">
        <v>1050</v>
      </c>
      <c r="AD191" s="87" t="s">
        <v>1048</v>
      </c>
      <c r="AE191" s="79" t="b">
        <v>0</v>
      </c>
      <c r="AF191" s="79">
        <v>3</v>
      </c>
      <c r="AG191" s="87" t="s">
        <v>1109</v>
      </c>
      <c r="AH191" s="79" t="b">
        <v>1</v>
      </c>
      <c r="AI191" s="79" t="s">
        <v>1112</v>
      </c>
      <c r="AJ191" s="79"/>
      <c r="AK191" s="87" t="s">
        <v>1127</v>
      </c>
      <c r="AL191" s="79" t="b">
        <v>0</v>
      </c>
      <c r="AM191" s="79">
        <v>3</v>
      </c>
      <c r="AN191" s="87" t="s">
        <v>1107</v>
      </c>
      <c r="AO191" s="79" t="s">
        <v>1131</v>
      </c>
      <c r="AP191" s="79" t="b">
        <v>0</v>
      </c>
      <c r="AQ191" s="87" t="s">
        <v>1048</v>
      </c>
      <c r="AR191" s="79" t="s">
        <v>176</v>
      </c>
      <c r="AS191" s="79">
        <v>0</v>
      </c>
      <c r="AT191" s="79">
        <v>0</v>
      </c>
      <c r="AU191" s="79"/>
      <c r="AV191" s="79"/>
      <c r="AW191" s="79"/>
      <c r="AX191" s="79"/>
      <c r="AY191" s="79"/>
      <c r="AZ191" s="79"/>
      <c r="BA191" s="79"/>
      <c r="BB191" s="79"/>
      <c r="BC191">
        <v>12</v>
      </c>
      <c r="BD191" s="78" t="str">
        <f>REPLACE(INDEX(GroupVertices[Group],MATCH(Edges[[#This Row],[Vertex 1]],GroupVertices[Vertex],0)),1,1,"")</f>
        <v>1</v>
      </c>
      <c r="BE191" s="78" t="str">
        <f>REPLACE(INDEX(GroupVertices[Group],MATCH(Edges[[#This Row],[Vertex 2]],GroupVertices[Vertex],0)),1,1,"")</f>
        <v>1</v>
      </c>
      <c r="BF191" s="48"/>
      <c r="BG191" s="49"/>
      <c r="BH191" s="48"/>
      <c r="BI191" s="49"/>
      <c r="BJ191" s="48"/>
      <c r="BK191" s="49"/>
      <c r="BL191" s="48"/>
      <c r="BM191" s="49"/>
      <c r="BN191" s="48"/>
    </row>
    <row r="192" spans="1:66" ht="15">
      <c r="A192" s="64" t="s">
        <v>261</v>
      </c>
      <c r="B192" s="64" t="s">
        <v>299</v>
      </c>
      <c r="C192" s="65" t="s">
        <v>3058</v>
      </c>
      <c r="D192" s="66">
        <v>10</v>
      </c>
      <c r="E192" s="67" t="s">
        <v>136</v>
      </c>
      <c r="F192" s="68">
        <v>11.571428571428573</v>
      </c>
      <c r="G192" s="65"/>
      <c r="H192" s="69"/>
      <c r="I192" s="70"/>
      <c r="J192" s="70"/>
      <c r="K192" s="34" t="s">
        <v>65</v>
      </c>
      <c r="L192" s="77">
        <v>192</v>
      </c>
      <c r="M192" s="77"/>
      <c r="N192" s="72"/>
      <c r="O192" s="79" t="s">
        <v>329</v>
      </c>
      <c r="P192" s="81">
        <v>43705.670127314814</v>
      </c>
      <c r="Q192" s="79" t="s">
        <v>388</v>
      </c>
      <c r="R192" s="79"/>
      <c r="S192" s="79"/>
      <c r="T192" s="79" t="s">
        <v>577</v>
      </c>
      <c r="U192" s="79"/>
      <c r="V192" s="83" t="s">
        <v>654</v>
      </c>
      <c r="W192" s="81">
        <v>43705.670127314814</v>
      </c>
      <c r="X192" s="85">
        <v>43705</v>
      </c>
      <c r="Y192" s="87" t="s">
        <v>763</v>
      </c>
      <c r="Z192" s="83" t="s">
        <v>907</v>
      </c>
      <c r="AA192" s="79"/>
      <c r="AB192" s="79"/>
      <c r="AC192" s="87" t="s">
        <v>1051</v>
      </c>
      <c r="AD192" s="79"/>
      <c r="AE192" s="79" t="b">
        <v>0</v>
      </c>
      <c r="AF192" s="79">
        <v>0</v>
      </c>
      <c r="AG192" s="87" t="s">
        <v>1107</v>
      </c>
      <c r="AH192" s="79" t="b">
        <v>1</v>
      </c>
      <c r="AI192" s="79" t="s">
        <v>1112</v>
      </c>
      <c r="AJ192" s="79"/>
      <c r="AK192" s="87" t="s">
        <v>1127</v>
      </c>
      <c r="AL192" s="79" t="b">
        <v>0</v>
      </c>
      <c r="AM192" s="79">
        <v>3</v>
      </c>
      <c r="AN192" s="87" t="s">
        <v>1050</v>
      </c>
      <c r="AO192" s="79" t="s">
        <v>1131</v>
      </c>
      <c r="AP192" s="79" t="b">
        <v>0</v>
      </c>
      <c r="AQ192" s="87" t="s">
        <v>1050</v>
      </c>
      <c r="AR192" s="79" t="s">
        <v>176</v>
      </c>
      <c r="AS192" s="79">
        <v>0</v>
      </c>
      <c r="AT192" s="79">
        <v>0</v>
      </c>
      <c r="AU192" s="79"/>
      <c r="AV192" s="79"/>
      <c r="AW192" s="79"/>
      <c r="AX192" s="79"/>
      <c r="AY192" s="79"/>
      <c r="AZ192" s="79"/>
      <c r="BA192" s="79"/>
      <c r="BB192" s="79"/>
      <c r="BC192">
        <v>12</v>
      </c>
      <c r="BD192" s="78" t="str">
        <f>REPLACE(INDEX(GroupVertices[Group],MATCH(Edges[[#This Row],[Vertex 1]],GroupVertices[Vertex],0)),1,1,"")</f>
        <v>1</v>
      </c>
      <c r="BE192" s="78" t="str">
        <f>REPLACE(INDEX(GroupVertices[Group],MATCH(Edges[[#This Row],[Vertex 2]],GroupVertices[Vertex],0)),1,1,"")</f>
        <v>1</v>
      </c>
      <c r="BF192" s="48"/>
      <c r="BG192" s="49"/>
      <c r="BH192" s="48"/>
      <c r="BI192" s="49"/>
      <c r="BJ192" s="48"/>
      <c r="BK192" s="49"/>
      <c r="BL192" s="48"/>
      <c r="BM192" s="49"/>
      <c r="BN192" s="48"/>
    </row>
    <row r="193" spans="1:66" ht="15">
      <c r="A193" s="64" t="s">
        <v>261</v>
      </c>
      <c r="B193" s="64" t="s">
        <v>299</v>
      </c>
      <c r="C193" s="65" t="s">
        <v>3058</v>
      </c>
      <c r="D193" s="66">
        <v>10</v>
      </c>
      <c r="E193" s="67" t="s">
        <v>136</v>
      </c>
      <c r="F193" s="68">
        <v>11.571428571428573</v>
      </c>
      <c r="G193" s="65"/>
      <c r="H193" s="69"/>
      <c r="I193" s="70"/>
      <c r="J193" s="70"/>
      <c r="K193" s="34" t="s">
        <v>65</v>
      </c>
      <c r="L193" s="77">
        <v>193</v>
      </c>
      <c r="M193" s="77"/>
      <c r="N193" s="72"/>
      <c r="O193" s="79" t="s">
        <v>329</v>
      </c>
      <c r="P193" s="81">
        <v>43706.64501157407</v>
      </c>
      <c r="Q193" s="79" t="s">
        <v>389</v>
      </c>
      <c r="R193" s="79"/>
      <c r="S193" s="79"/>
      <c r="T193" s="79" t="s">
        <v>582</v>
      </c>
      <c r="U193" s="79"/>
      <c r="V193" s="83" t="s">
        <v>654</v>
      </c>
      <c r="W193" s="81">
        <v>43706.64501157407</v>
      </c>
      <c r="X193" s="85">
        <v>43706</v>
      </c>
      <c r="Y193" s="87" t="s">
        <v>764</v>
      </c>
      <c r="Z193" s="83" t="s">
        <v>908</v>
      </c>
      <c r="AA193" s="79"/>
      <c r="AB193" s="79"/>
      <c r="AC193" s="87" t="s">
        <v>1052</v>
      </c>
      <c r="AD193" s="79"/>
      <c r="AE193" s="79" t="b">
        <v>0</v>
      </c>
      <c r="AF193" s="79">
        <v>0</v>
      </c>
      <c r="AG193" s="87" t="s">
        <v>1107</v>
      </c>
      <c r="AH193" s="79" t="b">
        <v>1</v>
      </c>
      <c r="AI193" s="79" t="s">
        <v>1112</v>
      </c>
      <c r="AJ193" s="79"/>
      <c r="AK193" s="87" t="s">
        <v>1128</v>
      </c>
      <c r="AL193" s="79" t="b">
        <v>0</v>
      </c>
      <c r="AM193" s="79">
        <v>5</v>
      </c>
      <c r="AN193" s="87" t="s">
        <v>1045</v>
      </c>
      <c r="AO193" s="79" t="s">
        <v>1131</v>
      </c>
      <c r="AP193" s="79" t="b">
        <v>0</v>
      </c>
      <c r="AQ193" s="87" t="s">
        <v>1045</v>
      </c>
      <c r="AR193" s="79" t="s">
        <v>176</v>
      </c>
      <c r="AS193" s="79">
        <v>0</v>
      </c>
      <c r="AT193" s="79">
        <v>0</v>
      </c>
      <c r="AU193" s="79"/>
      <c r="AV193" s="79"/>
      <c r="AW193" s="79"/>
      <c r="AX193" s="79"/>
      <c r="AY193" s="79"/>
      <c r="AZ193" s="79"/>
      <c r="BA193" s="79"/>
      <c r="BB193" s="79"/>
      <c r="BC193">
        <v>12</v>
      </c>
      <c r="BD193" s="78" t="str">
        <f>REPLACE(INDEX(GroupVertices[Group],MATCH(Edges[[#This Row],[Vertex 1]],GroupVertices[Vertex],0)),1,1,"")</f>
        <v>1</v>
      </c>
      <c r="BE193" s="78" t="str">
        <f>REPLACE(INDEX(GroupVertices[Group],MATCH(Edges[[#This Row],[Vertex 2]],GroupVertices[Vertex],0)),1,1,"")</f>
        <v>1</v>
      </c>
      <c r="BF193" s="48"/>
      <c r="BG193" s="49"/>
      <c r="BH193" s="48"/>
      <c r="BI193" s="49"/>
      <c r="BJ193" s="48"/>
      <c r="BK193" s="49"/>
      <c r="BL193" s="48"/>
      <c r="BM193" s="49"/>
      <c r="BN193" s="48"/>
    </row>
    <row r="194" spans="1:66" ht="15">
      <c r="A194" s="64" t="s">
        <v>261</v>
      </c>
      <c r="B194" s="64" t="s">
        <v>299</v>
      </c>
      <c r="C194" s="65" t="s">
        <v>3058</v>
      </c>
      <c r="D194" s="66">
        <v>10</v>
      </c>
      <c r="E194" s="67" t="s">
        <v>136</v>
      </c>
      <c r="F194" s="68">
        <v>11.571428571428573</v>
      </c>
      <c r="G194" s="65"/>
      <c r="H194" s="69"/>
      <c r="I194" s="70"/>
      <c r="J194" s="70"/>
      <c r="K194" s="34" t="s">
        <v>65</v>
      </c>
      <c r="L194" s="77">
        <v>194</v>
      </c>
      <c r="M194" s="77"/>
      <c r="N194" s="72"/>
      <c r="O194" s="79" t="s">
        <v>329</v>
      </c>
      <c r="P194" s="81">
        <v>43706.80982638889</v>
      </c>
      <c r="Q194" s="79" t="s">
        <v>390</v>
      </c>
      <c r="R194" s="79" t="s">
        <v>457</v>
      </c>
      <c r="S194" s="79" t="s">
        <v>511</v>
      </c>
      <c r="T194" s="79" t="s">
        <v>583</v>
      </c>
      <c r="U194" s="79"/>
      <c r="V194" s="83" t="s">
        <v>654</v>
      </c>
      <c r="W194" s="81">
        <v>43706.80982638889</v>
      </c>
      <c r="X194" s="85">
        <v>43706</v>
      </c>
      <c r="Y194" s="87" t="s">
        <v>765</v>
      </c>
      <c r="Z194" s="83" t="s">
        <v>909</v>
      </c>
      <c r="AA194" s="79"/>
      <c r="AB194" s="79"/>
      <c r="AC194" s="87" t="s">
        <v>1053</v>
      </c>
      <c r="AD194" s="87" t="s">
        <v>1048</v>
      </c>
      <c r="AE194" s="79" t="b">
        <v>0</v>
      </c>
      <c r="AF194" s="79">
        <v>3</v>
      </c>
      <c r="AG194" s="87" t="s">
        <v>1109</v>
      </c>
      <c r="AH194" s="79" t="b">
        <v>1</v>
      </c>
      <c r="AI194" s="79" t="s">
        <v>1112</v>
      </c>
      <c r="AJ194" s="79"/>
      <c r="AK194" s="87" t="s">
        <v>1129</v>
      </c>
      <c r="AL194" s="79" t="b">
        <v>0</v>
      </c>
      <c r="AM194" s="79">
        <v>2</v>
      </c>
      <c r="AN194" s="87" t="s">
        <v>1107</v>
      </c>
      <c r="AO194" s="79" t="s">
        <v>1131</v>
      </c>
      <c r="AP194" s="79" t="b">
        <v>0</v>
      </c>
      <c r="AQ194" s="87" t="s">
        <v>1048</v>
      </c>
      <c r="AR194" s="79" t="s">
        <v>176</v>
      </c>
      <c r="AS194" s="79">
        <v>0</v>
      </c>
      <c r="AT194" s="79">
        <v>0</v>
      </c>
      <c r="AU194" s="79"/>
      <c r="AV194" s="79"/>
      <c r="AW194" s="79"/>
      <c r="AX194" s="79"/>
      <c r="AY194" s="79"/>
      <c r="AZ194" s="79"/>
      <c r="BA194" s="79"/>
      <c r="BB194" s="79"/>
      <c r="BC194">
        <v>12</v>
      </c>
      <c r="BD194" s="78" t="str">
        <f>REPLACE(INDEX(GroupVertices[Group],MATCH(Edges[[#This Row],[Vertex 1]],GroupVertices[Vertex],0)),1,1,"")</f>
        <v>1</v>
      </c>
      <c r="BE194" s="78" t="str">
        <f>REPLACE(INDEX(GroupVertices[Group],MATCH(Edges[[#This Row],[Vertex 2]],GroupVertices[Vertex],0)),1,1,"")</f>
        <v>1</v>
      </c>
      <c r="BF194" s="48"/>
      <c r="BG194" s="49"/>
      <c r="BH194" s="48"/>
      <c r="BI194" s="49"/>
      <c r="BJ194" s="48"/>
      <c r="BK194" s="49"/>
      <c r="BL194" s="48"/>
      <c r="BM194" s="49"/>
      <c r="BN194" s="48"/>
    </row>
    <row r="195" spans="1:66" ht="15">
      <c r="A195" s="64" t="s">
        <v>261</v>
      </c>
      <c r="B195" s="64" t="s">
        <v>299</v>
      </c>
      <c r="C195" s="65" t="s">
        <v>3058</v>
      </c>
      <c r="D195" s="66">
        <v>10</v>
      </c>
      <c r="E195" s="67" t="s">
        <v>136</v>
      </c>
      <c r="F195" s="68">
        <v>11.571428571428573</v>
      </c>
      <c r="G195" s="65"/>
      <c r="H195" s="69"/>
      <c r="I195" s="70"/>
      <c r="J195" s="70"/>
      <c r="K195" s="34" t="s">
        <v>65</v>
      </c>
      <c r="L195" s="77">
        <v>195</v>
      </c>
      <c r="M195" s="77"/>
      <c r="N195" s="72"/>
      <c r="O195" s="79" t="s">
        <v>329</v>
      </c>
      <c r="P195" s="81">
        <v>43706.810115740744</v>
      </c>
      <c r="Q195" s="79" t="s">
        <v>390</v>
      </c>
      <c r="R195" s="79"/>
      <c r="S195" s="79"/>
      <c r="T195" s="79" t="s">
        <v>577</v>
      </c>
      <c r="U195" s="79"/>
      <c r="V195" s="83" t="s">
        <v>654</v>
      </c>
      <c r="W195" s="81">
        <v>43706.810115740744</v>
      </c>
      <c r="X195" s="85">
        <v>43706</v>
      </c>
      <c r="Y195" s="87" t="s">
        <v>766</v>
      </c>
      <c r="Z195" s="83" t="s">
        <v>910</v>
      </c>
      <c r="AA195" s="79"/>
      <c r="AB195" s="79"/>
      <c r="AC195" s="87" t="s">
        <v>1054</v>
      </c>
      <c r="AD195" s="79"/>
      <c r="AE195" s="79" t="b">
        <v>0</v>
      </c>
      <c r="AF195" s="79">
        <v>0</v>
      </c>
      <c r="AG195" s="87" t="s">
        <v>1107</v>
      </c>
      <c r="AH195" s="79" t="b">
        <v>1</v>
      </c>
      <c r="AI195" s="79" t="s">
        <v>1112</v>
      </c>
      <c r="AJ195" s="79"/>
      <c r="AK195" s="87" t="s">
        <v>1129</v>
      </c>
      <c r="AL195" s="79" t="b">
        <v>0</v>
      </c>
      <c r="AM195" s="79">
        <v>2</v>
      </c>
      <c r="AN195" s="87" t="s">
        <v>1053</v>
      </c>
      <c r="AO195" s="79" t="s">
        <v>1131</v>
      </c>
      <c r="AP195" s="79" t="b">
        <v>0</v>
      </c>
      <c r="AQ195" s="87" t="s">
        <v>1053</v>
      </c>
      <c r="AR195" s="79" t="s">
        <v>176</v>
      </c>
      <c r="AS195" s="79">
        <v>0</v>
      </c>
      <c r="AT195" s="79">
        <v>0</v>
      </c>
      <c r="AU195" s="79"/>
      <c r="AV195" s="79"/>
      <c r="AW195" s="79"/>
      <c r="AX195" s="79"/>
      <c r="AY195" s="79"/>
      <c r="AZ195" s="79"/>
      <c r="BA195" s="79"/>
      <c r="BB195" s="79"/>
      <c r="BC195">
        <v>12</v>
      </c>
      <c r="BD195" s="78" t="str">
        <f>REPLACE(INDEX(GroupVertices[Group],MATCH(Edges[[#This Row],[Vertex 1]],GroupVertices[Vertex],0)),1,1,"")</f>
        <v>1</v>
      </c>
      <c r="BE195" s="78" t="str">
        <f>REPLACE(INDEX(GroupVertices[Group],MATCH(Edges[[#This Row],[Vertex 2]],GroupVertices[Vertex],0)),1,1,"")</f>
        <v>1</v>
      </c>
      <c r="BF195" s="48"/>
      <c r="BG195" s="49"/>
      <c r="BH195" s="48"/>
      <c r="BI195" s="49"/>
      <c r="BJ195" s="48"/>
      <c r="BK195" s="49"/>
      <c r="BL195" s="48"/>
      <c r="BM195" s="49"/>
      <c r="BN195" s="48"/>
    </row>
    <row r="196" spans="1:66" ht="15">
      <c r="A196" s="64" t="s">
        <v>262</v>
      </c>
      <c r="B196" s="64" t="s">
        <v>300</v>
      </c>
      <c r="C196" s="65" t="s">
        <v>3053</v>
      </c>
      <c r="D196" s="66">
        <v>3</v>
      </c>
      <c r="E196" s="67" t="s">
        <v>132</v>
      </c>
      <c r="F196" s="68">
        <v>32</v>
      </c>
      <c r="G196" s="65"/>
      <c r="H196" s="69"/>
      <c r="I196" s="70"/>
      <c r="J196" s="70"/>
      <c r="K196" s="34" t="s">
        <v>65</v>
      </c>
      <c r="L196" s="77">
        <v>196</v>
      </c>
      <c r="M196" s="77"/>
      <c r="N196" s="72"/>
      <c r="O196" s="79" t="s">
        <v>329</v>
      </c>
      <c r="P196" s="81">
        <v>43703.75247685185</v>
      </c>
      <c r="Q196" s="79" t="s">
        <v>353</v>
      </c>
      <c r="R196" s="79"/>
      <c r="S196" s="79"/>
      <c r="T196" s="79" t="s">
        <v>537</v>
      </c>
      <c r="U196" s="79"/>
      <c r="V196" s="83" t="s">
        <v>655</v>
      </c>
      <c r="W196" s="81">
        <v>43703.75247685185</v>
      </c>
      <c r="X196" s="85">
        <v>43703</v>
      </c>
      <c r="Y196" s="87" t="s">
        <v>754</v>
      </c>
      <c r="Z196" s="83" t="s">
        <v>898</v>
      </c>
      <c r="AA196" s="79"/>
      <c r="AB196" s="79"/>
      <c r="AC196" s="87" t="s">
        <v>1042</v>
      </c>
      <c r="AD196" s="79"/>
      <c r="AE196" s="79" t="b">
        <v>0</v>
      </c>
      <c r="AF196" s="79">
        <v>0</v>
      </c>
      <c r="AG196" s="87" t="s">
        <v>1107</v>
      </c>
      <c r="AH196" s="79" t="b">
        <v>1</v>
      </c>
      <c r="AI196" s="79" t="s">
        <v>1112</v>
      </c>
      <c r="AJ196" s="79"/>
      <c r="AK196" s="87" t="s">
        <v>1117</v>
      </c>
      <c r="AL196" s="79" t="b">
        <v>0</v>
      </c>
      <c r="AM196" s="79">
        <v>5</v>
      </c>
      <c r="AN196" s="87" t="s">
        <v>1048</v>
      </c>
      <c r="AO196" s="79" t="s">
        <v>1131</v>
      </c>
      <c r="AP196" s="79" t="b">
        <v>0</v>
      </c>
      <c r="AQ196" s="87" t="s">
        <v>1048</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8"/>
      <c r="BG196" s="49"/>
      <c r="BH196" s="48"/>
      <c r="BI196" s="49"/>
      <c r="BJ196" s="48"/>
      <c r="BK196" s="49"/>
      <c r="BL196" s="48"/>
      <c r="BM196" s="49"/>
      <c r="BN196" s="48"/>
    </row>
    <row r="197" spans="1:66" ht="15">
      <c r="A197" s="64" t="s">
        <v>263</v>
      </c>
      <c r="B197" s="64" t="s">
        <v>300</v>
      </c>
      <c r="C197" s="65" t="s">
        <v>3054</v>
      </c>
      <c r="D197" s="66">
        <v>4</v>
      </c>
      <c r="E197" s="67" t="s">
        <v>136</v>
      </c>
      <c r="F197" s="68">
        <v>30.142857142857142</v>
      </c>
      <c r="G197" s="65"/>
      <c r="H197" s="69"/>
      <c r="I197" s="70"/>
      <c r="J197" s="70"/>
      <c r="K197" s="34" t="s">
        <v>65</v>
      </c>
      <c r="L197" s="77">
        <v>197</v>
      </c>
      <c r="M197" s="77"/>
      <c r="N197" s="72"/>
      <c r="O197" s="79" t="s">
        <v>329</v>
      </c>
      <c r="P197" s="81">
        <v>43701.46172453704</v>
      </c>
      <c r="Q197" s="79" t="s">
        <v>387</v>
      </c>
      <c r="R197" s="79"/>
      <c r="S197" s="79"/>
      <c r="T197" s="79" t="s">
        <v>537</v>
      </c>
      <c r="U197" s="79"/>
      <c r="V197" s="83" t="s">
        <v>656</v>
      </c>
      <c r="W197" s="81">
        <v>43701.46172453704</v>
      </c>
      <c r="X197" s="85">
        <v>43701</v>
      </c>
      <c r="Y197" s="87" t="s">
        <v>755</v>
      </c>
      <c r="Z197" s="83" t="s">
        <v>899</v>
      </c>
      <c r="AA197" s="79"/>
      <c r="AB197" s="79"/>
      <c r="AC197" s="87" t="s">
        <v>1043</v>
      </c>
      <c r="AD197" s="79"/>
      <c r="AE197" s="79" t="b">
        <v>0</v>
      </c>
      <c r="AF197" s="79">
        <v>0</v>
      </c>
      <c r="AG197" s="87" t="s">
        <v>1107</v>
      </c>
      <c r="AH197" s="79" t="b">
        <v>1</v>
      </c>
      <c r="AI197" s="79" t="s">
        <v>1112</v>
      </c>
      <c r="AJ197" s="79"/>
      <c r="AK197" s="87" t="s">
        <v>1056</v>
      </c>
      <c r="AL197" s="79" t="b">
        <v>0</v>
      </c>
      <c r="AM197" s="79">
        <v>3</v>
      </c>
      <c r="AN197" s="87" t="s">
        <v>1046</v>
      </c>
      <c r="AO197" s="79" t="s">
        <v>1136</v>
      </c>
      <c r="AP197" s="79" t="b">
        <v>0</v>
      </c>
      <c r="AQ197" s="87" t="s">
        <v>1046</v>
      </c>
      <c r="AR197" s="79" t="s">
        <v>176</v>
      </c>
      <c r="AS197" s="79">
        <v>0</v>
      </c>
      <c r="AT197" s="79">
        <v>0</v>
      </c>
      <c r="AU197" s="79"/>
      <c r="AV197" s="79"/>
      <c r="AW197" s="79"/>
      <c r="AX197" s="79"/>
      <c r="AY197" s="79"/>
      <c r="AZ197" s="79"/>
      <c r="BA197" s="79"/>
      <c r="BB197" s="79"/>
      <c r="BC197">
        <v>2</v>
      </c>
      <c r="BD197" s="78" t="str">
        <f>REPLACE(INDEX(GroupVertices[Group],MATCH(Edges[[#This Row],[Vertex 1]],GroupVertices[Vertex],0)),1,1,"")</f>
        <v>1</v>
      </c>
      <c r="BE197" s="78" t="str">
        <f>REPLACE(INDEX(GroupVertices[Group],MATCH(Edges[[#This Row],[Vertex 2]],GroupVertices[Vertex],0)),1,1,"")</f>
        <v>1</v>
      </c>
      <c r="BF197" s="48"/>
      <c r="BG197" s="49"/>
      <c r="BH197" s="48"/>
      <c r="BI197" s="49"/>
      <c r="BJ197" s="48"/>
      <c r="BK197" s="49"/>
      <c r="BL197" s="48"/>
      <c r="BM197" s="49"/>
      <c r="BN197" s="48"/>
    </row>
    <row r="198" spans="1:66" ht="15">
      <c r="A198" s="64" t="s">
        <v>263</v>
      </c>
      <c r="B198" s="64" t="s">
        <v>300</v>
      </c>
      <c r="C198" s="65" t="s">
        <v>3054</v>
      </c>
      <c r="D198" s="66">
        <v>4</v>
      </c>
      <c r="E198" s="67" t="s">
        <v>136</v>
      </c>
      <c r="F198" s="68">
        <v>30.142857142857142</v>
      </c>
      <c r="G198" s="65"/>
      <c r="H198" s="69"/>
      <c r="I198" s="70"/>
      <c r="J198" s="70"/>
      <c r="K198" s="34" t="s">
        <v>65</v>
      </c>
      <c r="L198" s="77">
        <v>198</v>
      </c>
      <c r="M198" s="77"/>
      <c r="N198" s="72"/>
      <c r="O198" s="79" t="s">
        <v>329</v>
      </c>
      <c r="P198" s="81">
        <v>43705.686898148146</v>
      </c>
      <c r="Q198" s="79" t="s">
        <v>388</v>
      </c>
      <c r="R198" s="79"/>
      <c r="S198" s="79"/>
      <c r="T198" s="79" t="s">
        <v>577</v>
      </c>
      <c r="U198" s="79"/>
      <c r="V198" s="83" t="s">
        <v>656</v>
      </c>
      <c r="W198" s="81">
        <v>43705.686898148146</v>
      </c>
      <c r="X198" s="85">
        <v>43705</v>
      </c>
      <c r="Y198" s="87" t="s">
        <v>756</v>
      </c>
      <c r="Z198" s="83" t="s">
        <v>900</v>
      </c>
      <c r="AA198" s="79"/>
      <c r="AB198" s="79"/>
      <c r="AC198" s="87" t="s">
        <v>1044</v>
      </c>
      <c r="AD198" s="79"/>
      <c r="AE198" s="79" t="b">
        <v>0</v>
      </c>
      <c r="AF198" s="79">
        <v>0</v>
      </c>
      <c r="AG198" s="87" t="s">
        <v>1107</v>
      </c>
      <c r="AH198" s="79" t="b">
        <v>1</v>
      </c>
      <c r="AI198" s="79" t="s">
        <v>1112</v>
      </c>
      <c r="AJ198" s="79"/>
      <c r="AK198" s="87" t="s">
        <v>1127</v>
      </c>
      <c r="AL198" s="79" t="b">
        <v>0</v>
      </c>
      <c r="AM198" s="79">
        <v>3</v>
      </c>
      <c r="AN198" s="87" t="s">
        <v>1050</v>
      </c>
      <c r="AO198" s="79" t="s">
        <v>1136</v>
      </c>
      <c r="AP198" s="79" t="b">
        <v>0</v>
      </c>
      <c r="AQ198" s="87" t="s">
        <v>1050</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1</v>
      </c>
      <c r="BE198" s="78" t="str">
        <f>REPLACE(INDEX(GroupVertices[Group],MATCH(Edges[[#This Row],[Vertex 2]],GroupVertices[Vertex],0)),1,1,"")</f>
        <v>1</v>
      </c>
      <c r="BF198" s="48"/>
      <c r="BG198" s="49"/>
      <c r="BH198" s="48"/>
      <c r="BI198" s="49"/>
      <c r="BJ198" s="48"/>
      <c r="BK198" s="49"/>
      <c r="BL198" s="48"/>
      <c r="BM198" s="49"/>
      <c r="BN198" s="48"/>
    </row>
    <row r="199" spans="1:66" ht="15">
      <c r="A199" s="64" t="s">
        <v>261</v>
      </c>
      <c r="B199" s="64" t="s">
        <v>300</v>
      </c>
      <c r="C199" s="65" t="s">
        <v>3054</v>
      </c>
      <c r="D199" s="66">
        <v>4</v>
      </c>
      <c r="E199" s="67" t="s">
        <v>136</v>
      </c>
      <c r="F199" s="68">
        <v>30.142857142857142</v>
      </c>
      <c r="G199" s="65"/>
      <c r="H199" s="69"/>
      <c r="I199" s="70"/>
      <c r="J199" s="70"/>
      <c r="K199" s="34" t="s">
        <v>65</v>
      </c>
      <c r="L199" s="77">
        <v>199</v>
      </c>
      <c r="M199" s="77"/>
      <c r="N199" s="72"/>
      <c r="O199" s="79" t="s">
        <v>331</v>
      </c>
      <c r="P199" s="81">
        <v>43693.151412037034</v>
      </c>
      <c r="Q199" s="79" t="s">
        <v>389</v>
      </c>
      <c r="R199" s="79" t="s">
        <v>453</v>
      </c>
      <c r="S199" s="79" t="s">
        <v>509</v>
      </c>
      <c r="T199" s="79" t="s">
        <v>578</v>
      </c>
      <c r="U199" s="79"/>
      <c r="V199" s="83" t="s">
        <v>654</v>
      </c>
      <c r="W199" s="81">
        <v>43693.151412037034</v>
      </c>
      <c r="X199" s="85">
        <v>43693</v>
      </c>
      <c r="Y199" s="87" t="s">
        <v>757</v>
      </c>
      <c r="Z199" s="83" t="s">
        <v>901</v>
      </c>
      <c r="AA199" s="79"/>
      <c r="AB199" s="79"/>
      <c r="AC199" s="87" t="s">
        <v>1045</v>
      </c>
      <c r="AD199" s="87" t="s">
        <v>1103</v>
      </c>
      <c r="AE199" s="79" t="b">
        <v>0</v>
      </c>
      <c r="AF199" s="79">
        <v>4</v>
      </c>
      <c r="AG199" s="87" t="s">
        <v>1109</v>
      </c>
      <c r="AH199" s="79" t="b">
        <v>1</v>
      </c>
      <c r="AI199" s="79" t="s">
        <v>1112</v>
      </c>
      <c r="AJ199" s="79"/>
      <c r="AK199" s="87" t="s">
        <v>1128</v>
      </c>
      <c r="AL199" s="79" t="b">
        <v>0</v>
      </c>
      <c r="AM199" s="79">
        <v>5</v>
      </c>
      <c r="AN199" s="87" t="s">
        <v>1107</v>
      </c>
      <c r="AO199" s="79" t="s">
        <v>1131</v>
      </c>
      <c r="AP199" s="79" t="b">
        <v>0</v>
      </c>
      <c r="AQ199" s="87" t="s">
        <v>1103</v>
      </c>
      <c r="AR199" s="79" t="s">
        <v>330</v>
      </c>
      <c r="AS199" s="79">
        <v>0</v>
      </c>
      <c r="AT199" s="79">
        <v>0</v>
      </c>
      <c r="AU199" s="79"/>
      <c r="AV199" s="79"/>
      <c r="AW199" s="79"/>
      <c r="AX199" s="79"/>
      <c r="AY199" s="79"/>
      <c r="AZ199" s="79"/>
      <c r="BA199" s="79"/>
      <c r="BB199" s="79"/>
      <c r="BC199">
        <v>2</v>
      </c>
      <c r="BD199" s="78" t="str">
        <f>REPLACE(INDEX(GroupVertices[Group],MATCH(Edges[[#This Row],[Vertex 1]],GroupVertices[Vertex],0)),1,1,"")</f>
        <v>1</v>
      </c>
      <c r="BE199" s="78" t="str">
        <f>REPLACE(INDEX(GroupVertices[Group],MATCH(Edges[[#This Row],[Vertex 2]],GroupVertices[Vertex],0)),1,1,"")</f>
        <v>1</v>
      </c>
      <c r="BF199" s="48">
        <v>0</v>
      </c>
      <c r="BG199" s="49">
        <v>0</v>
      </c>
      <c r="BH199" s="48">
        <v>0</v>
      </c>
      <c r="BI199" s="49">
        <v>0</v>
      </c>
      <c r="BJ199" s="48">
        <v>0</v>
      </c>
      <c r="BK199" s="49">
        <v>0</v>
      </c>
      <c r="BL199" s="48">
        <v>29</v>
      </c>
      <c r="BM199" s="49">
        <v>100</v>
      </c>
      <c r="BN199" s="48">
        <v>29</v>
      </c>
    </row>
    <row r="200" spans="1:66" ht="15">
      <c r="A200" s="64" t="s">
        <v>261</v>
      </c>
      <c r="B200" s="64" t="s">
        <v>300</v>
      </c>
      <c r="C200" s="65" t="s">
        <v>3059</v>
      </c>
      <c r="D200" s="66">
        <v>10</v>
      </c>
      <c r="E200" s="67" t="s">
        <v>136</v>
      </c>
      <c r="F200" s="68">
        <v>15.285714285714285</v>
      </c>
      <c r="G200" s="65"/>
      <c r="H200" s="69"/>
      <c r="I200" s="70"/>
      <c r="J200" s="70"/>
      <c r="K200" s="34" t="s">
        <v>65</v>
      </c>
      <c r="L200" s="77">
        <v>200</v>
      </c>
      <c r="M200" s="77"/>
      <c r="N200" s="72"/>
      <c r="O200" s="79" t="s">
        <v>329</v>
      </c>
      <c r="P200" s="81">
        <v>43699.92601851852</v>
      </c>
      <c r="Q200" s="79" t="s">
        <v>387</v>
      </c>
      <c r="R200" s="79" t="s">
        <v>454</v>
      </c>
      <c r="S200" s="79" t="s">
        <v>510</v>
      </c>
      <c r="T200" s="79" t="s">
        <v>579</v>
      </c>
      <c r="U200" s="79"/>
      <c r="V200" s="83" t="s">
        <v>654</v>
      </c>
      <c r="W200" s="81">
        <v>43699.92601851852</v>
      </c>
      <c r="X200" s="85">
        <v>43699</v>
      </c>
      <c r="Y200" s="87" t="s">
        <v>758</v>
      </c>
      <c r="Z200" s="83" t="s">
        <v>902</v>
      </c>
      <c r="AA200" s="79"/>
      <c r="AB200" s="79"/>
      <c r="AC200" s="87" t="s">
        <v>1046</v>
      </c>
      <c r="AD200" s="87" t="s">
        <v>1104</v>
      </c>
      <c r="AE200" s="79" t="b">
        <v>0</v>
      </c>
      <c r="AF200" s="79">
        <v>4</v>
      </c>
      <c r="AG200" s="87" t="s">
        <v>1109</v>
      </c>
      <c r="AH200" s="79" t="b">
        <v>1</v>
      </c>
      <c r="AI200" s="79" t="s">
        <v>1112</v>
      </c>
      <c r="AJ200" s="79"/>
      <c r="AK200" s="87" t="s">
        <v>1056</v>
      </c>
      <c r="AL200" s="79" t="b">
        <v>0</v>
      </c>
      <c r="AM200" s="79">
        <v>3</v>
      </c>
      <c r="AN200" s="87" t="s">
        <v>1107</v>
      </c>
      <c r="AO200" s="79" t="s">
        <v>1131</v>
      </c>
      <c r="AP200" s="79" t="b">
        <v>0</v>
      </c>
      <c r="AQ200" s="87" t="s">
        <v>1104</v>
      </c>
      <c r="AR200" s="79" t="s">
        <v>176</v>
      </c>
      <c r="AS200" s="79">
        <v>0</v>
      </c>
      <c r="AT200" s="79">
        <v>0</v>
      </c>
      <c r="AU200" s="79"/>
      <c r="AV200" s="79"/>
      <c r="AW200" s="79"/>
      <c r="AX200" s="79"/>
      <c r="AY200" s="79"/>
      <c r="AZ200" s="79"/>
      <c r="BA200" s="79"/>
      <c r="BB200" s="79"/>
      <c r="BC200">
        <v>10</v>
      </c>
      <c r="BD200" s="78" t="str">
        <f>REPLACE(INDEX(GroupVertices[Group],MATCH(Edges[[#This Row],[Vertex 1]],GroupVertices[Vertex],0)),1,1,"")</f>
        <v>1</v>
      </c>
      <c r="BE200" s="78" t="str">
        <f>REPLACE(INDEX(GroupVertices[Group],MATCH(Edges[[#This Row],[Vertex 2]],GroupVertices[Vertex],0)),1,1,"")</f>
        <v>1</v>
      </c>
      <c r="BF200" s="48"/>
      <c r="BG200" s="49"/>
      <c r="BH200" s="48"/>
      <c r="BI200" s="49"/>
      <c r="BJ200" s="48"/>
      <c r="BK200" s="49"/>
      <c r="BL200" s="48"/>
      <c r="BM200" s="49"/>
      <c r="BN200" s="48"/>
    </row>
    <row r="201" spans="1:66" ht="15">
      <c r="A201" s="64" t="s">
        <v>261</v>
      </c>
      <c r="B201" s="64" t="s">
        <v>300</v>
      </c>
      <c r="C201" s="65" t="s">
        <v>3059</v>
      </c>
      <c r="D201" s="66">
        <v>10</v>
      </c>
      <c r="E201" s="67" t="s">
        <v>136</v>
      </c>
      <c r="F201" s="68">
        <v>15.285714285714285</v>
      </c>
      <c r="G201" s="65"/>
      <c r="H201" s="69"/>
      <c r="I201" s="70"/>
      <c r="J201" s="70"/>
      <c r="K201" s="34" t="s">
        <v>65</v>
      </c>
      <c r="L201" s="77">
        <v>201</v>
      </c>
      <c r="M201" s="77"/>
      <c r="N201" s="72"/>
      <c r="O201" s="79" t="s">
        <v>329</v>
      </c>
      <c r="P201" s="81">
        <v>43699.926203703704</v>
      </c>
      <c r="Q201" s="79" t="s">
        <v>387</v>
      </c>
      <c r="R201" s="79"/>
      <c r="S201" s="79"/>
      <c r="T201" s="79" t="s">
        <v>537</v>
      </c>
      <c r="U201" s="79"/>
      <c r="V201" s="83" t="s">
        <v>654</v>
      </c>
      <c r="W201" s="81">
        <v>43699.926203703704</v>
      </c>
      <c r="X201" s="85">
        <v>43699</v>
      </c>
      <c r="Y201" s="87" t="s">
        <v>759</v>
      </c>
      <c r="Z201" s="83" t="s">
        <v>903</v>
      </c>
      <c r="AA201" s="79"/>
      <c r="AB201" s="79"/>
      <c r="AC201" s="87" t="s">
        <v>1047</v>
      </c>
      <c r="AD201" s="79"/>
      <c r="AE201" s="79" t="b">
        <v>0</v>
      </c>
      <c r="AF201" s="79">
        <v>0</v>
      </c>
      <c r="AG201" s="87" t="s">
        <v>1107</v>
      </c>
      <c r="AH201" s="79" t="b">
        <v>1</v>
      </c>
      <c r="AI201" s="79" t="s">
        <v>1112</v>
      </c>
      <c r="AJ201" s="79"/>
      <c r="AK201" s="87" t="s">
        <v>1056</v>
      </c>
      <c r="AL201" s="79" t="b">
        <v>0</v>
      </c>
      <c r="AM201" s="79">
        <v>3</v>
      </c>
      <c r="AN201" s="87" t="s">
        <v>1046</v>
      </c>
      <c r="AO201" s="79" t="s">
        <v>1131</v>
      </c>
      <c r="AP201" s="79" t="b">
        <v>0</v>
      </c>
      <c r="AQ201" s="87" t="s">
        <v>1046</v>
      </c>
      <c r="AR201" s="79" t="s">
        <v>176</v>
      </c>
      <c r="AS201" s="79">
        <v>0</v>
      </c>
      <c r="AT201" s="79">
        <v>0</v>
      </c>
      <c r="AU201" s="79"/>
      <c r="AV201" s="79"/>
      <c r="AW201" s="79"/>
      <c r="AX201" s="79"/>
      <c r="AY201" s="79"/>
      <c r="AZ201" s="79"/>
      <c r="BA201" s="79"/>
      <c r="BB201" s="79"/>
      <c r="BC201">
        <v>10</v>
      </c>
      <c r="BD201" s="78" t="str">
        <f>REPLACE(INDEX(GroupVertices[Group],MATCH(Edges[[#This Row],[Vertex 1]],GroupVertices[Vertex],0)),1,1,"")</f>
        <v>1</v>
      </c>
      <c r="BE201" s="78" t="str">
        <f>REPLACE(INDEX(GroupVertices[Group],MATCH(Edges[[#This Row],[Vertex 2]],GroupVertices[Vertex],0)),1,1,"")</f>
        <v>1</v>
      </c>
      <c r="BF201" s="48"/>
      <c r="BG201" s="49"/>
      <c r="BH201" s="48"/>
      <c r="BI201" s="49"/>
      <c r="BJ201" s="48"/>
      <c r="BK201" s="49"/>
      <c r="BL201" s="48"/>
      <c r="BM201" s="49"/>
      <c r="BN201" s="48"/>
    </row>
    <row r="202" spans="1:66" ht="15">
      <c r="A202" s="64" t="s">
        <v>261</v>
      </c>
      <c r="B202" s="64" t="s">
        <v>300</v>
      </c>
      <c r="C202" s="65" t="s">
        <v>3059</v>
      </c>
      <c r="D202" s="66">
        <v>10</v>
      </c>
      <c r="E202" s="67" t="s">
        <v>136</v>
      </c>
      <c r="F202" s="68">
        <v>15.285714285714285</v>
      </c>
      <c r="G202" s="65"/>
      <c r="H202" s="69"/>
      <c r="I202" s="70"/>
      <c r="J202" s="70"/>
      <c r="K202" s="34" t="s">
        <v>65</v>
      </c>
      <c r="L202" s="77">
        <v>202</v>
      </c>
      <c r="M202" s="77"/>
      <c r="N202" s="72"/>
      <c r="O202" s="79" t="s">
        <v>329</v>
      </c>
      <c r="P202" s="81">
        <v>43703.73248842593</v>
      </c>
      <c r="Q202" s="79" t="s">
        <v>353</v>
      </c>
      <c r="R202" s="79" t="s">
        <v>455</v>
      </c>
      <c r="S202" s="79" t="s">
        <v>510</v>
      </c>
      <c r="T202" s="79" t="s">
        <v>580</v>
      </c>
      <c r="U202" s="79"/>
      <c r="V202" s="83" t="s">
        <v>654</v>
      </c>
      <c r="W202" s="81">
        <v>43703.73248842593</v>
      </c>
      <c r="X202" s="85">
        <v>43703</v>
      </c>
      <c r="Y202" s="87" t="s">
        <v>760</v>
      </c>
      <c r="Z202" s="83" t="s">
        <v>904</v>
      </c>
      <c r="AA202" s="79"/>
      <c r="AB202" s="79"/>
      <c r="AC202" s="87" t="s">
        <v>1048</v>
      </c>
      <c r="AD202" s="87" t="s">
        <v>1104</v>
      </c>
      <c r="AE202" s="79" t="b">
        <v>0</v>
      </c>
      <c r="AF202" s="79">
        <v>5</v>
      </c>
      <c r="AG202" s="87" t="s">
        <v>1109</v>
      </c>
      <c r="AH202" s="79" t="b">
        <v>1</v>
      </c>
      <c r="AI202" s="79" t="s">
        <v>1112</v>
      </c>
      <c r="AJ202" s="79"/>
      <c r="AK202" s="87" t="s">
        <v>1117</v>
      </c>
      <c r="AL202" s="79" t="b">
        <v>0</v>
      </c>
      <c r="AM202" s="79">
        <v>5</v>
      </c>
      <c r="AN202" s="87" t="s">
        <v>1107</v>
      </c>
      <c r="AO202" s="79" t="s">
        <v>1131</v>
      </c>
      <c r="AP202" s="79" t="b">
        <v>0</v>
      </c>
      <c r="AQ202" s="87" t="s">
        <v>1104</v>
      </c>
      <c r="AR202" s="79" t="s">
        <v>176</v>
      </c>
      <c r="AS202" s="79">
        <v>0</v>
      </c>
      <c r="AT202" s="79">
        <v>0</v>
      </c>
      <c r="AU202" s="79"/>
      <c r="AV202" s="79"/>
      <c r="AW202" s="79"/>
      <c r="AX202" s="79"/>
      <c r="AY202" s="79"/>
      <c r="AZ202" s="79"/>
      <c r="BA202" s="79"/>
      <c r="BB202" s="79"/>
      <c r="BC202">
        <v>10</v>
      </c>
      <c r="BD202" s="78" t="str">
        <f>REPLACE(INDEX(GroupVertices[Group],MATCH(Edges[[#This Row],[Vertex 1]],GroupVertices[Vertex],0)),1,1,"")</f>
        <v>1</v>
      </c>
      <c r="BE202" s="78" t="str">
        <f>REPLACE(INDEX(GroupVertices[Group],MATCH(Edges[[#This Row],[Vertex 2]],GroupVertices[Vertex],0)),1,1,"")</f>
        <v>1</v>
      </c>
      <c r="BF202" s="48"/>
      <c r="BG202" s="49"/>
      <c r="BH202" s="48"/>
      <c r="BI202" s="49"/>
      <c r="BJ202" s="48"/>
      <c r="BK202" s="49"/>
      <c r="BL202" s="48"/>
      <c r="BM202" s="49"/>
      <c r="BN202" s="48"/>
    </row>
    <row r="203" spans="1:66" ht="15">
      <c r="A203" s="64" t="s">
        <v>261</v>
      </c>
      <c r="B203" s="64" t="s">
        <v>300</v>
      </c>
      <c r="C203" s="65" t="s">
        <v>3059</v>
      </c>
      <c r="D203" s="66">
        <v>10</v>
      </c>
      <c r="E203" s="67" t="s">
        <v>136</v>
      </c>
      <c r="F203" s="68">
        <v>15.285714285714285</v>
      </c>
      <c r="G203" s="65"/>
      <c r="H203" s="69"/>
      <c r="I203" s="70"/>
      <c r="J203" s="70"/>
      <c r="K203" s="34" t="s">
        <v>65</v>
      </c>
      <c r="L203" s="77">
        <v>203</v>
      </c>
      <c r="M203" s="77"/>
      <c r="N203" s="72"/>
      <c r="O203" s="79" t="s">
        <v>329</v>
      </c>
      <c r="P203" s="81">
        <v>43703.732719907406</v>
      </c>
      <c r="Q203" s="79" t="s">
        <v>353</v>
      </c>
      <c r="R203" s="79"/>
      <c r="S203" s="79"/>
      <c r="T203" s="79" t="s">
        <v>537</v>
      </c>
      <c r="U203" s="79"/>
      <c r="V203" s="83" t="s">
        <v>654</v>
      </c>
      <c r="W203" s="81">
        <v>43703.732719907406</v>
      </c>
      <c r="X203" s="85">
        <v>43703</v>
      </c>
      <c r="Y203" s="87" t="s">
        <v>761</v>
      </c>
      <c r="Z203" s="83" t="s">
        <v>905</v>
      </c>
      <c r="AA203" s="79"/>
      <c r="AB203" s="79"/>
      <c r="AC203" s="87" t="s">
        <v>1049</v>
      </c>
      <c r="AD203" s="79"/>
      <c r="AE203" s="79" t="b">
        <v>0</v>
      </c>
      <c r="AF203" s="79">
        <v>0</v>
      </c>
      <c r="AG203" s="87" t="s">
        <v>1107</v>
      </c>
      <c r="AH203" s="79" t="b">
        <v>1</v>
      </c>
      <c r="AI203" s="79" t="s">
        <v>1112</v>
      </c>
      <c r="AJ203" s="79"/>
      <c r="AK203" s="87" t="s">
        <v>1117</v>
      </c>
      <c r="AL203" s="79" t="b">
        <v>0</v>
      </c>
      <c r="AM203" s="79">
        <v>5</v>
      </c>
      <c r="AN203" s="87" t="s">
        <v>1048</v>
      </c>
      <c r="AO203" s="79" t="s">
        <v>1131</v>
      </c>
      <c r="AP203" s="79" t="b">
        <v>0</v>
      </c>
      <c r="AQ203" s="87" t="s">
        <v>1048</v>
      </c>
      <c r="AR203" s="79" t="s">
        <v>176</v>
      </c>
      <c r="AS203" s="79">
        <v>0</v>
      </c>
      <c r="AT203" s="79">
        <v>0</v>
      </c>
      <c r="AU203" s="79"/>
      <c r="AV203" s="79"/>
      <c r="AW203" s="79"/>
      <c r="AX203" s="79"/>
      <c r="AY203" s="79"/>
      <c r="AZ203" s="79"/>
      <c r="BA203" s="79"/>
      <c r="BB203" s="79"/>
      <c r="BC203">
        <v>10</v>
      </c>
      <c r="BD203" s="78" t="str">
        <f>REPLACE(INDEX(GroupVertices[Group],MATCH(Edges[[#This Row],[Vertex 1]],GroupVertices[Vertex],0)),1,1,"")</f>
        <v>1</v>
      </c>
      <c r="BE203" s="78" t="str">
        <f>REPLACE(INDEX(GroupVertices[Group],MATCH(Edges[[#This Row],[Vertex 2]],GroupVertices[Vertex],0)),1,1,"")</f>
        <v>1</v>
      </c>
      <c r="BF203" s="48"/>
      <c r="BG203" s="49"/>
      <c r="BH203" s="48"/>
      <c r="BI203" s="49"/>
      <c r="BJ203" s="48"/>
      <c r="BK203" s="49"/>
      <c r="BL203" s="48"/>
      <c r="BM203" s="49"/>
      <c r="BN203" s="48"/>
    </row>
    <row r="204" spans="1:66" ht="15">
      <c r="A204" s="64" t="s">
        <v>261</v>
      </c>
      <c r="B204" s="64" t="s">
        <v>300</v>
      </c>
      <c r="C204" s="65" t="s">
        <v>3059</v>
      </c>
      <c r="D204" s="66">
        <v>10</v>
      </c>
      <c r="E204" s="67" t="s">
        <v>136</v>
      </c>
      <c r="F204" s="68">
        <v>15.285714285714285</v>
      </c>
      <c r="G204" s="65"/>
      <c r="H204" s="69"/>
      <c r="I204" s="70"/>
      <c r="J204" s="70"/>
      <c r="K204" s="34" t="s">
        <v>65</v>
      </c>
      <c r="L204" s="77">
        <v>204</v>
      </c>
      <c r="M204" s="77"/>
      <c r="N204" s="72"/>
      <c r="O204" s="79" t="s">
        <v>329</v>
      </c>
      <c r="P204" s="81">
        <v>43704.673622685186</v>
      </c>
      <c r="Q204" s="79" t="s">
        <v>382</v>
      </c>
      <c r="R204" s="79" t="s">
        <v>446</v>
      </c>
      <c r="S204" s="79" t="s">
        <v>505</v>
      </c>
      <c r="T204" s="79" t="s">
        <v>566</v>
      </c>
      <c r="U204" s="79"/>
      <c r="V204" s="83" t="s">
        <v>654</v>
      </c>
      <c r="W204" s="81">
        <v>43704.673622685186</v>
      </c>
      <c r="X204" s="85">
        <v>43704</v>
      </c>
      <c r="Y204" s="87" t="s">
        <v>742</v>
      </c>
      <c r="Z204" s="83" t="s">
        <v>886</v>
      </c>
      <c r="AA204" s="79"/>
      <c r="AB204" s="79"/>
      <c r="AC204" s="87" t="s">
        <v>1030</v>
      </c>
      <c r="AD204" s="87" t="s">
        <v>1048</v>
      </c>
      <c r="AE204" s="79" t="b">
        <v>0</v>
      </c>
      <c r="AF204" s="79">
        <v>5</v>
      </c>
      <c r="AG204" s="87" t="s">
        <v>1109</v>
      </c>
      <c r="AH204" s="79" t="b">
        <v>1</v>
      </c>
      <c r="AI204" s="79" t="s">
        <v>1112</v>
      </c>
      <c r="AJ204" s="79"/>
      <c r="AK204" s="87" t="s">
        <v>1122</v>
      </c>
      <c r="AL204" s="79" t="b">
        <v>0</v>
      </c>
      <c r="AM204" s="79">
        <v>2</v>
      </c>
      <c r="AN204" s="87" t="s">
        <v>1107</v>
      </c>
      <c r="AO204" s="79" t="s">
        <v>1131</v>
      </c>
      <c r="AP204" s="79" t="b">
        <v>0</v>
      </c>
      <c r="AQ204" s="87" t="s">
        <v>1048</v>
      </c>
      <c r="AR204" s="79" t="s">
        <v>176</v>
      </c>
      <c r="AS204" s="79">
        <v>0</v>
      </c>
      <c r="AT204" s="79">
        <v>0</v>
      </c>
      <c r="AU204" s="79"/>
      <c r="AV204" s="79"/>
      <c r="AW204" s="79"/>
      <c r="AX204" s="79"/>
      <c r="AY204" s="79"/>
      <c r="AZ204" s="79"/>
      <c r="BA204" s="79"/>
      <c r="BB204" s="79"/>
      <c r="BC204">
        <v>10</v>
      </c>
      <c r="BD204" s="78" t="str">
        <f>REPLACE(INDEX(GroupVertices[Group],MATCH(Edges[[#This Row],[Vertex 1]],GroupVertices[Vertex],0)),1,1,"")</f>
        <v>1</v>
      </c>
      <c r="BE204" s="78" t="str">
        <f>REPLACE(INDEX(GroupVertices[Group],MATCH(Edges[[#This Row],[Vertex 2]],GroupVertices[Vertex],0)),1,1,"")</f>
        <v>1</v>
      </c>
      <c r="BF204" s="48"/>
      <c r="BG204" s="49"/>
      <c r="BH204" s="48"/>
      <c r="BI204" s="49"/>
      <c r="BJ204" s="48"/>
      <c r="BK204" s="49"/>
      <c r="BL204" s="48"/>
      <c r="BM204" s="49"/>
      <c r="BN204" s="48"/>
    </row>
    <row r="205" spans="1:66" ht="15">
      <c r="A205" s="64" t="s">
        <v>261</v>
      </c>
      <c r="B205" s="64" t="s">
        <v>300</v>
      </c>
      <c r="C205" s="65" t="s">
        <v>3059</v>
      </c>
      <c r="D205" s="66">
        <v>10</v>
      </c>
      <c r="E205" s="67" t="s">
        <v>136</v>
      </c>
      <c r="F205" s="68">
        <v>15.285714285714285</v>
      </c>
      <c r="G205" s="65"/>
      <c r="H205" s="69"/>
      <c r="I205" s="70"/>
      <c r="J205" s="70"/>
      <c r="K205" s="34" t="s">
        <v>65</v>
      </c>
      <c r="L205" s="77">
        <v>205</v>
      </c>
      <c r="M205" s="77"/>
      <c r="N205" s="72"/>
      <c r="O205" s="79" t="s">
        <v>329</v>
      </c>
      <c r="P205" s="81">
        <v>43704.67381944445</v>
      </c>
      <c r="Q205" s="79" t="s">
        <v>382</v>
      </c>
      <c r="R205" s="79"/>
      <c r="S205" s="79"/>
      <c r="T205" s="79" t="s">
        <v>567</v>
      </c>
      <c r="U205" s="79"/>
      <c r="V205" s="83" t="s">
        <v>654</v>
      </c>
      <c r="W205" s="81">
        <v>43704.67381944445</v>
      </c>
      <c r="X205" s="85">
        <v>43704</v>
      </c>
      <c r="Y205" s="87" t="s">
        <v>743</v>
      </c>
      <c r="Z205" s="83" t="s">
        <v>887</v>
      </c>
      <c r="AA205" s="79"/>
      <c r="AB205" s="79"/>
      <c r="AC205" s="87" t="s">
        <v>1031</v>
      </c>
      <c r="AD205" s="79"/>
      <c r="AE205" s="79" t="b">
        <v>0</v>
      </c>
      <c r="AF205" s="79">
        <v>0</v>
      </c>
      <c r="AG205" s="87" t="s">
        <v>1107</v>
      </c>
      <c r="AH205" s="79" t="b">
        <v>1</v>
      </c>
      <c r="AI205" s="79" t="s">
        <v>1112</v>
      </c>
      <c r="AJ205" s="79"/>
      <c r="AK205" s="87" t="s">
        <v>1122</v>
      </c>
      <c r="AL205" s="79" t="b">
        <v>0</v>
      </c>
      <c r="AM205" s="79">
        <v>2</v>
      </c>
      <c r="AN205" s="87" t="s">
        <v>1030</v>
      </c>
      <c r="AO205" s="79" t="s">
        <v>1131</v>
      </c>
      <c r="AP205" s="79" t="b">
        <v>0</v>
      </c>
      <c r="AQ205" s="87" t="s">
        <v>1030</v>
      </c>
      <c r="AR205" s="79" t="s">
        <v>176</v>
      </c>
      <c r="AS205" s="79">
        <v>0</v>
      </c>
      <c r="AT205" s="79">
        <v>0</v>
      </c>
      <c r="AU205" s="79"/>
      <c r="AV205" s="79"/>
      <c r="AW205" s="79"/>
      <c r="AX205" s="79"/>
      <c r="AY205" s="79"/>
      <c r="AZ205" s="79"/>
      <c r="BA205" s="79"/>
      <c r="BB205" s="79"/>
      <c r="BC205">
        <v>10</v>
      </c>
      <c r="BD205" s="78" t="str">
        <f>REPLACE(INDEX(GroupVertices[Group],MATCH(Edges[[#This Row],[Vertex 1]],GroupVertices[Vertex],0)),1,1,"")</f>
        <v>1</v>
      </c>
      <c r="BE205" s="78" t="str">
        <f>REPLACE(INDEX(GroupVertices[Group],MATCH(Edges[[#This Row],[Vertex 2]],GroupVertices[Vertex],0)),1,1,"")</f>
        <v>1</v>
      </c>
      <c r="BF205" s="48"/>
      <c r="BG205" s="49"/>
      <c r="BH205" s="48"/>
      <c r="BI205" s="49"/>
      <c r="BJ205" s="48"/>
      <c r="BK205" s="49"/>
      <c r="BL205" s="48"/>
      <c r="BM205" s="49"/>
      <c r="BN205" s="48"/>
    </row>
    <row r="206" spans="1:66" ht="15">
      <c r="A206" s="64" t="s">
        <v>261</v>
      </c>
      <c r="B206" s="64" t="s">
        <v>300</v>
      </c>
      <c r="C206" s="65" t="s">
        <v>3059</v>
      </c>
      <c r="D206" s="66">
        <v>10</v>
      </c>
      <c r="E206" s="67" t="s">
        <v>136</v>
      </c>
      <c r="F206" s="68">
        <v>15.285714285714285</v>
      </c>
      <c r="G206" s="65"/>
      <c r="H206" s="69"/>
      <c r="I206" s="70"/>
      <c r="J206" s="70"/>
      <c r="K206" s="34" t="s">
        <v>65</v>
      </c>
      <c r="L206" s="77">
        <v>206</v>
      </c>
      <c r="M206" s="77"/>
      <c r="N206" s="72"/>
      <c r="O206" s="79" t="s">
        <v>329</v>
      </c>
      <c r="P206" s="81">
        <v>43705.66994212963</v>
      </c>
      <c r="Q206" s="79" t="s">
        <v>388</v>
      </c>
      <c r="R206" s="79" t="s">
        <v>456</v>
      </c>
      <c r="S206" s="79" t="s">
        <v>505</v>
      </c>
      <c r="T206" s="79" t="s">
        <v>581</v>
      </c>
      <c r="U206" s="79"/>
      <c r="V206" s="83" t="s">
        <v>654</v>
      </c>
      <c r="W206" s="81">
        <v>43705.66994212963</v>
      </c>
      <c r="X206" s="85">
        <v>43705</v>
      </c>
      <c r="Y206" s="87" t="s">
        <v>762</v>
      </c>
      <c r="Z206" s="83" t="s">
        <v>906</v>
      </c>
      <c r="AA206" s="79"/>
      <c r="AB206" s="79"/>
      <c r="AC206" s="87" t="s">
        <v>1050</v>
      </c>
      <c r="AD206" s="87" t="s">
        <v>1048</v>
      </c>
      <c r="AE206" s="79" t="b">
        <v>0</v>
      </c>
      <c r="AF206" s="79">
        <v>3</v>
      </c>
      <c r="AG206" s="87" t="s">
        <v>1109</v>
      </c>
      <c r="AH206" s="79" t="b">
        <v>1</v>
      </c>
      <c r="AI206" s="79" t="s">
        <v>1112</v>
      </c>
      <c r="AJ206" s="79"/>
      <c r="AK206" s="87" t="s">
        <v>1127</v>
      </c>
      <c r="AL206" s="79" t="b">
        <v>0</v>
      </c>
      <c r="AM206" s="79">
        <v>3</v>
      </c>
      <c r="AN206" s="87" t="s">
        <v>1107</v>
      </c>
      <c r="AO206" s="79" t="s">
        <v>1131</v>
      </c>
      <c r="AP206" s="79" t="b">
        <v>0</v>
      </c>
      <c r="AQ206" s="87" t="s">
        <v>1048</v>
      </c>
      <c r="AR206" s="79" t="s">
        <v>176</v>
      </c>
      <c r="AS206" s="79">
        <v>0</v>
      </c>
      <c r="AT206" s="79">
        <v>0</v>
      </c>
      <c r="AU206" s="79"/>
      <c r="AV206" s="79"/>
      <c r="AW206" s="79"/>
      <c r="AX206" s="79"/>
      <c r="AY206" s="79"/>
      <c r="AZ206" s="79"/>
      <c r="BA206" s="79"/>
      <c r="BB206" s="79"/>
      <c r="BC206">
        <v>10</v>
      </c>
      <c r="BD206" s="78" t="str">
        <f>REPLACE(INDEX(GroupVertices[Group],MATCH(Edges[[#This Row],[Vertex 1]],GroupVertices[Vertex],0)),1,1,"")</f>
        <v>1</v>
      </c>
      <c r="BE206" s="78" t="str">
        <f>REPLACE(INDEX(GroupVertices[Group],MATCH(Edges[[#This Row],[Vertex 2]],GroupVertices[Vertex],0)),1,1,"")</f>
        <v>1</v>
      </c>
      <c r="BF206" s="48"/>
      <c r="BG206" s="49"/>
      <c r="BH206" s="48"/>
      <c r="BI206" s="49"/>
      <c r="BJ206" s="48"/>
      <c r="BK206" s="49"/>
      <c r="BL206" s="48"/>
      <c r="BM206" s="49"/>
      <c r="BN206" s="48"/>
    </row>
    <row r="207" spans="1:66" ht="15">
      <c r="A207" s="64" t="s">
        <v>261</v>
      </c>
      <c r="B207" s="64" t="s">
        <v>300</v>
      </c>
      <c r="C207" s="65" t="s">
        <v>3059</v>
      </c>
      <c r="D207" s="66">
        <v>10</v>
      </c>
      <c r="E207" s="67" t="s">
        <v>136</v>
      </c>
      <c r="F207" s="68">
        <v>15.285714285714285</v>
      </c>
      <c r="G207" s="65"/>
      <c r="H207" s="69"/>
      <c r="I207" s="70"/>
      <c r="J207" s="70"/>
      <c r="K207" s="34" t="s">
        <v>65</v>
      </c>
      <c r="L207" s="77">
        <v>207</v>
      </c>
      <c r="M207" s="77"/>
      <c r="N207" s="72"/>
      <c r="O207" s="79" t="s">
        <v>329</v>
      </c>
      <c r="P207" s="81">
        <v>43705.670127314814</v>
      </c>
      <c r="Q207" s="79" t="s">
        <v>388</v>
      </c>
      <c r="R207" s="79"/>
      <c r="S207" s="79"/>
      <c r="T207" s="79" t="s">
        <v>577</v>
      </c>
      <c r="U207" s="79"/>
      <c r="V207" s="83" t="s">
        <v>654</v>
      </c>
      <c r="W207" s="81">
        <v>43705.670127314814</v>
      </c>
      <c r="X207" s="85">
        <v>43705</v>
      </c>
      <c r="Y207" s="87" t="s">
        <v>763</v>
      </c>
      <c r="Z207" s="83" t="s">
        <v>907</v>
      </c>
      <c r="AA207" s="79"/>
      <c r="AB207" s="79"/>
      <c r="AC207" s="87" t="s">
        <v>1051</v>
      </c>
      <c r="AD207" s="79"/>
      <c r="AE207" s="79" t="b">
        <v>0</v>
      </c>
      <c r="AF207" s="79">
        <v>0</v>
      </c>
      <c r="AG207" s="87" t="s">
        <v>1107</v>
      </c>
      <c r="AH207" s="79" t="b">
        <v>1</v>
      </c>
      <c r="AI207" s="79" t="s">
        <v>1112</v>
      </c>
      <c r="AJ207" s="79"/>
      <c r="AK207" s="87" t="s">
        <v>1127</v>
      </c>
      <c r="AL207" s="79" t="b">
        <v>0</v>
      </c>
      <c r="AM207" s="79">
        <v>3</v>
      </c>
      <c r="AN207" s="87" t="s">
        <v>1050</v>
      </c>
      <c r="AO207" s="79" t="s">
        <v>1131</v>
      </c>
      <c r="AP207" s="79" t="b">
        <v>0</v>
      </c>
      <c r="AQ207" s="87" t="s">
        <v>1050</v>
      </c>
      <c r="AR207" s="79" t="s">
        <v>176</v>
      </c>
      <c r="AS207" s="79">
        <v>0</v>
      </c>
      <c r="AT207" s="79">
        <v>0</v>
      </c>
      <c r="AU207" s="79"/>
      <c r="AV207" s="79"/>
      <c r="AW207" s="79"/>
      <c r="AX207" s="79"/>
      <c r="AY207" s="79"/>
      <c r="AZ207" s="79"/>
      <c r="BA207" s="79"/>
      <c r="BB207" s="79"/>
      <c r="BC207">
        <v>10</v>
      </c>
      <c r="BD207" s="78" t="str">
        <f>REPLACE(INDEX(GroupVertices[Group],MATCH(Edges[[#This Row],[Vertex 1]],GroupVertices[Vertex],0)),1,1,"")</f>
        <v>1</v>
      </c>
      <c r="BE207" s="78" t="str">
        <f>REPLACE(INDEX(GroupVertices[Group],MATCH(Edges[[#This Row],[Vertex 2]],GroupVertices[Vertex],0)),1,1,"")</f>
        <v>1</v>
      </c>
      <c r="BF207" s="48"/>
      <c r="BG207" s="49"/>
      <c r="BH207" s="48"/>
      <c r="BI207" s="49"/>
      <c r="BJ207" s="48"/>
      <c r="BK207" s="49"/>
      <c r="BL207" s="48"/>
      <c r="BM207" s="49"/>
      <c r="BN207" s="48"/>
    </row>
    <row r="208" spans="1:66" ht="15">
      <c r="A208" s="64" t="s">
        <v>261</v>
      </c>
      <c r="B208" s="64" t="s">
        <v>300</v>
      </c>
      <c r="C208" s="65" t="s">
        <v>3054</v>
      </c>
      <c r="D208" s="66">
        <v>4</v>
      </c>
      <c r="E208" s="67" t="s">
        <v>136</v>
      </c>
      <c r="F208" s="68">
        <v>30.142857142857142</v>
      </c>
      <c r="G208" s="65"/>
      <c r="H208" s="69"/>
      <c r="I208" s="70"/>
      <c r="J208" s="70"/>
      <c r="K208" s="34" t="s">
        <v>65</v>
      </c>
      <c r="L208" s="77">
        <v>208</v>
      </c>
      <c r="M208" s="77"/>
      <c r="N208" s="72"/>
      <c r="O208" s="79" t="s">
        <v>331</v>
      </c>
      <c r="P208" s="81">
        <v>43706.64501157407</v>
      </c>
      <c r="Q208" s="79" t="s">
        <v>389</v>
      </c>
      <c r="R208" s="79"/>
      <c r="S208" s="79"/>
      <c r="T208" s="79" t="s">
        <v>582</v>
      </c>
      <c r="U208" s="79"/>
      <c r="V208" s="83" t="s">
        <v>654</v>
      </c>
      <c r="W208" s="81">
        <v>43706.64501157407</v>
      </c>
      <c r="X208" s="85">
        <v>43706</v>
      </c>
      <c r="Y208" s="87" t="s">
        <v>764</v>
      </c>
      <c r="Z208" s="83" t="s">
        <v>908</v>
      </c>
      <c r="AA208" s="79"/>
      <c r="AB208" s="79"/>
      <c r="AC208" s="87" t="s">
        <v>1052</v>
      </c>
      <c r="AD208" s="79"/>
      <c r="AE208" s="79" t="b">
        <v>0</v>
      </c>
      <c r="AF208" s="79">
        <v>0</v>
      </c>
      <c r="AG208" s="87" t="s">
        <v>1107</v>
      </c>
      <c r="AH208" s="79" t="b">
        <v>1</v>
      </c>
      <c r="AI208" s="79" t="s">
        <v>1112</v>
      </c>
      <c r="AJ208" s="79"/>
      <c r="AK208" s="87" t="s">
        <v>1128</v>
      </c>
      <c r="AL208" s="79" t="b">
        <v>0</v>
      </c>
      <c r="AM208" s="79">
        <v>5</v>
      </c>
      <c r="AN208" s="87" t="s">
        <v>1045</v>
      </c>
      <c r="AO208" s="79" t="s">
        <v>1131</v>
      </c>
      <c r="AP208" s="79" t="b">
        <v>0</v>
      </c>
      <c r="AQ208" s="87" t="s">
        <v>1045</v>
      </c>
      <c r="AR208" s="79" t="s">
        <v>176</v>
      </c>
      <c r="AS208" s="79">
        <v>0</v>
      </c>
      <c r="AT208" s="79">
        <v>0</v>
      </c>
      <c r="AU208" s="79"/>
      <c r="AV208" s="79"/>
      <c r="AW208" s="79"/>
      <c r="AX208" s="79"/>
      <c r="AY208" s="79"/>
      <c r="AZ208" s="79"/>
      <c r="BA208" s="79"/>
      <c r="BB208" s="79"/>
      <c r="BC208">
        <v>2</v>
      </c>
      <c r="BD208" s="78" t="str">
        <f>REPLACE(INDEX(GroupVertices[Group],MATCH(Edges[[#This Row],[Vertex 1]],GroupVertices[Vertex],0)),1,1,"")</f>
        <v>1</v>
      </c>
      <c r="BE208" s="78" t="str">
        <f>REPLACE(INDEX(GroupVertices[Group],MATCH(Edges[[#This Row],[Vertex 2]],GroupVertices[Vertex],0)),1,1,"")</f>
        <v>1</v>
      </c>
      <c r="BF208" s="48">
        <v>0</v>
      </c>
      <c r="BG208" s="49">
        <v>0</v>
      </c>
      <c r="BH208" s="48">
        <v>0</v>
      </c>
      <c r="BI208" s="49">
        <v>0</v>
      </c>
      <c r="BJ208" s="48">
        <v>0</v>
      </c>
      <c r="BK208" s="49">
        <v>0</v>
      </c>
      <c r="BL208" s="48">
        <v>29</v>
      </c>
      <c r="BM208" s="49">
        <v>100</v>
      </c>
      <c r="BN208" s="48">
        <v>29</v>
      </c>
    </row>
    <row r="209" spans="1:66" ht="15">
      <c r="A209" s="64" t="s">
        <v>261</v>
      </c>
      <c r="B209" s="64" t="s">
        <v>300</v>
      </c>
      <c r="C209" s="65" t="s">
        <v>3059</v>
      </c>
      <c r="D209" s="66">
        <v>10</v>
      </c>
      <c r="E209" s="67" t="s">
        <v>136</v>
      </c>
      <c r="F209" s="68">
        <v>15.285714285714285</v>
      </c>
      <c r="G209" s="65"/>
      <c r="H209" s="69"/>
      <c r="I209" s="70"/>
      <c r="J209" s="70"/>
      <c r="K209" s="34" t="s">
        <v>65</v>
      </c>
      <c r="L209" s="77">
        <v>209</v>
      </c>
      <c r="M209" s="77"/>
      <c r="N209" s="72"/>
      <c r="O209" s="79" t="s">
        <v>329</v>
      </c>
      <c r="P209" s="81">
        <v>43706.80982638889</v>
      </c>
      <c r="Q209" s="79" t="s">
        <v>390</v>
      </c>
      <c r="R209" s="79" t="s">
        <v>457</v>
      </c>
      <c r="S209" s="79" t="s">
        <v>511</v>
      </c>
      <c r="T209" s="79" t="s">
        <v>583</v>
      </c>
      <c r="U209" s="79"/>
      <c r="V209" s="83" t="s">
        <v>654</v>
      </c>
      <c r="W209" s="81">
        <v>43706.80982638889</v>
      </c>
      <c r="X209" s="85">
        <v>43706</v>
      </c>
      <c r="Y209" s="87" t="s">
        <v>765</v>
      </c>
      <c r="Z209" s="83" t="s">
        <v>909</v>
      </c>
      <c r="AA209" s="79"/>
      <c r="AB209" s="79"/>
      <c r="AC209" s="87" t="s">
        <v>1053</v>
      </c>
      <c r="AD209" s="87" t="s">
        <v>1048</v>
      </c>
      <c r="AE209" s="79" t="b">
        <v>0</v>
      </c>
      <c r="AF209" s="79">
        <v>3</v>
      </c>
      <c r="AG209" s="87" t="s">
        <v>1109</v>
      </c>
      <c r="AH209" s="79" t="b">
        <v>1</v>
      </c>
      <c r="AI209" s="79" t="s">
        <v>1112</v>
      </c>
      <c r="AJ209" s="79"/>
      <c r="AK209" s="87" t="s">
        <v>1129</v>
      </c>
      <c r="AL209" s="79" t="b">
        <v>0</v>
      </c>
      <c r="AM209" s="79">
        <v>2</v>
      </c>
      <c r="AN209" s="87" t="s">
        <v>1107</v>
      </c>
      <c r="AO209" s="79" t="s">
        <v>1131</v>
      </c>
      <c r="AP209" s="79" t="b">
        <v>0</v>
      </c>
      <c r="AQ209" s="87" t="s">
        <v>1048</v>
      </c>
      <c r="AR209" s="79" t="s">
        <v>176</v>
      </c>
      <c r="AS209" s="79">
        <v>0</v>
      </c>
      <c r="AT209" s="79">
        <v>0</v>
      </c>
      <c r="AU209" s="79"/>
      <c r="AV209" s="79"/>
      <c r="AW209" s="79"/>
      <c r="AX209" s="79"/>
      <c r="AY209" s="79"/>
      <c r="AZ209" s="79"/>
      <c r="BA209" s="79"/>
      <c r="BB209" s="79"/>
      <c r="BC209">
        <v>10</v>
      </c>
      <c r="BD209" s="78" t="str">
        <f>REPLACE(INDEX(GroupVertices[Group],MATCH(Edges[[#This Row],[Vertex 1]],GroupVertices[Vertex],0)),1,1,"")</f>
        <v>1</v>
      </c>
      <c r="BE209" s="78" t="str">
        <f>REPLACE(INDEX(GroupVertices[Group],MATCH(Edges[[#This Row],[Vertex 2]],GroupVertices[Vertex],0)),1,1,"")</f>
        <v>1</v>
      </c>
      <c r="BF209" s="48"/>
      <c r="BG209" s="49"/>
      <c r="BH209" s="48"/>
      <c r="BI209" s="49"/>
      <c r="BJ209" s="48"/>
      <c r="BK209" s="49"/>
      <c r="BL209" s="48"/>
      <c r="BM209" s="49"/>
      <c r="BN209" s="48"/>
    </row>
    <row r="210" spans="1:66" ht="15">
      <c r="A210" s="64" t="s">
        <v>261</v>
      </c>
      <c r="B210" s="64" t="s">
        <v>300</v>
      </c>
      <c r="C210" s="65" t="s">
        <v>3059</v>
      </c>
      <c r="D210" s="66">
        <v>10</v>
      </c>
      <c r="E210" s="67" t="s">
        <v>136</v>
      </c>
      <c r="F210" s="68">
        <v>15.285714285714285</v>
      </c>
      <c r="G210" s="65"/>
      <c r="H210" s="69"/>
      <c r="I210" s="70"/>
      <c r="J210" s="70"/>
      <c r="K210" s="34" t="s">
        <v>65</v>
      </c>
      <c r="L210" s="77">
        <v>210</v>
      </c>
      <c r="M210" s="77"/>
      <c r="N210" s="72"/>
      <c r="O210" s="79" t="s">
        <v>329</v>
      </c>
      <c r="P210" s="81">
        <v>43706.810115740744</v>
      </c>
      <c r="Q210" s="79" t="s">
        <v>390</v>
      </c>
      <c r="R210" s="79"/>
      <c r="S210" s="79"/>
      <c r="T210" s="79" t="s">
        <v>577</v>
      </c>
      <c r="U210" s="79"/>
      <c r="V210" s="83" t="s">
        <v>654</v>
      </c>
      <c r="W210" s="81">
        <v>43706.810115740744</v>
      </c>
      <c r="X210" s="85">
        <v>43706</v>
      </c>
      <c r="Y210" s="87" t="s">
        <v>766</v>
      </c>
      <c r="Z210" s="83" t="s">
        <v>910</v>
      </c>
      <c r="AA210" s="79"/>
      <c r="AB210" s="79"/>
      <c r="AC210" s="87" t="s">
        <v>1054</v>
      </c>
      <c r="AD210" s="79"/>
      <c r="AE210" s="79" t="b">
        <v>0</v>
      </c>
      <c r="AF210" s="79">
        <v>0</v>
      </c>
      <c r="AG210" s="87" t="s">
        <v>1107</v>
      </c>
      <c r="AH210" s="79" t="b">
        <v>1</v>
      </c>
      <c r="AI210" s="79" t="s">
        <v>1112</v>
      </c>
      <c r="AJ210" s="79"/>
      <c r="AK210" s="87" t="s">
        <v>1129</v>
      </c>
      <c r="AL210" s="79" t="b">
        <v>0</v>
      </c>
      <c r="AM210" s="79">
        <v>2</v>
      </c>
      <c r="AN210" s="87" t="s">
        <v>1053</v>
      </c>
      <c r="AO210" s="79" t="s">
        <v>1131</v>
      </c>
      <c r="AP210" s="79" t="b">
        <v>0</v>
      </c>
      <c r="AQ210" s="87" t="s">
        <v>1053</v>
      </c>
      <c r="AR210" s="79" t="s">
        <v>176</v>
      </c>
      <c r="AS210" s="79">
        <v>0</v>
      </c>
      <c r="AT210" s="79">
        <v>0</v>
      </c>
      <c r="AU210" s="79"/>
      <c r="AV210" s="79"/>
      <c r="AW210" s="79"/>
      <c r="AX210" s="79"/>
      <c r="AY210" s="79"/>
      <c r="AZ210" s="79"/>
      <c r="BA210" s="79"/>
      <c r="BB210" s="79"/>
      <c r="BC210">
        <v>10</v>
      </c>
      <c r="BD210" s="78" t="str">
        <f>REPLACE(INDEX(GroupVertices[Group],MATCH(Edges[[#This Row],[Vertex 1]],GroupVertices[Vertex],0)),1,1,"")</f>
        <v>1</v>
      </c>
      <c r="BE210" s="78" t="str">
        <f>REPLACE(INDEX(GroupVertices[Group],MATCH(Edges[[#This Row],[Vertex 2]],GroupVertices[Vertex],0)),1,1,"")</f>
        <v>1</v>
      </c>
      <c r="BF210" s="48"/>
      <c r="BG210" s="49"/>
      <c r="BH210" s="48"/>
      <c r="BI210" s="49"/>
      <c r="BJ210" s="48"/>
      <c r="BK210" s="49"/>
      <c r="BL210" s="48"/>
      <c r="BM210" s="49"/>
      <c r="BN210" s="48"/>
    </row>
    <row r="211" spans="1:66" ht="15">
      <c r="A211" s="64" t="s">
        <v>262</v>
      </c>
      <c r="B211" s="64" t="s">
        <v>301</v>
      </c>
      <c r="C211" s="65" t="s">
        <v>3053</v>
      </c>
      <c r="D211" s="66">
        <v>3</v>
      </c>
      <c r="E211" s="67" t="s">
        <v>132</v>
      </c>
      <c r="F211" s="68">
        <v>32</v>
      </c>
      <c r="G211" s="65"/>
      <c r="H211" s="69"/>
      <c r="I211" s="70"/>
      <c r="J211" s="70"/>
      <c r="K211" s="34" t="s">
        <v>65</v>
      </c>
      <c r="L211" s="77">
        <v>211</v>
      </c>
      <c r="M211" s="77"/>
      <c r="N211" s="72"/>
      <c r="O211" s="79" t="s">
        <v>329</v>
      </c>
      <c r="P211" s="81">
        <v>43703.75247685185</v>
      </c>
      <c r="Q211" s="79" t="s">
        <v>353</v>
      </c>
      <c r="R211" s="79"/>
      <c r="S211" s="79"/>
      <c r="T211" s="79" t="s">
        <v>537</v>
      </c>
      <c r="U211" s="79"/>
      <c r="V211" s="83" t="s">
        <v>655</v>
      </c>
      <c r="W211" s="81">
        <v>43703.75247685185</v>
      </c>
      <c r="X211" s="85">
        <v>43703</v>
      </c>
      <c r="Y211" s="87" t="s">
        <v>754</v>
      </c>
      <c r="Z211" s="83" t="s">
        <v>898</v>
      </c>
      <c r="AA211" s="79"/>
      <c r="AB211" s="79"/>
      <c r="AC211" s="87" t="s">
        <v>1042</v>
      </c>
      <c r="AD211" s="79"/>
      <c r="AE211" s="79" t="b">
        <v>0</v>
      </c>
      <c r="AF211" s="79">
        <v>0</v>
      </c>
      <c r="AG211" s="87" t="s">
        <v>1107</v>
      </c>
      <c r="AH211" s="79" t="b">
        <v>1</v>
      </c>
      <c r="AI211" s="79" t="s">
        <v>1112</v>
      </c>
      <c r="AJ211" s="79"/>
      <c r="AK211" s="87" t="s">
        <v>1117</v>
      </c>
      <c r="AL211" s="79" t="b">
        <v>0</v>
      </c>
      <c r="AM211" s="79">
        <v>5</v>
      </c>
      <c r="AN211" s="87" t="s">
        <v>1048</v>
      </c>
      <c r="AO211" s="79" t="s">
        <v>1131</v>
      </c>
      <c r="AP211" s="79" t="b">
        <v>0</v>
      </c>
      <c r="AQ211" s="87" t="s">
        <v>1048</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8"/>
      <c r="BG211" s="49"/>
      <c r="BH211" s="48"/>
      <c r="BI211" s="49"/>
      <c r="BJ211" s="48"/>
      <c r="BK211" s="49"/>
      <c r="BL211" s="48"/>
      <c r="BM211" s="49"/>
      <c r="BN211" s="48"/>
    </row>
    <row r="212" spans="1:66" ht="15">
      <c r="A212" s="64" t="s">
        <v>263</v>
      </c>
      <c r="B212" s="64" t="s">
        <v>301</v>
      </c>
      <c r="C212" s="65" t="s">
        <v>3054</v>
      </c>
      <c r="D212" s="66">
        <v>4</v>
      </c>
      <c r="E212" s="67" t="s">
        <v>136</v>
      </c>
      <c r="F212" s="68">
        <v>30.142857142857142</v>
      </c>
      <c r="G212" s="65"/>
      <c r="H212" s="69"/>
      <c r="I212" s="70"/>
      <c r="J212" s="70"/>
      <c r="K212" s="34" t="s">
        <v>65</v>
      </c>
      <c r="L212" s="77">
        <v>212</v>
      </c>
      <c r="M212" s="77"/>
      <c r="N212" s="72"/>
      <c r="O212" s="79" t="s">
        <v>329</v>
      </c>
      <c r="P212" s="81">
        <v>43701.46172453704</v>
      </c>
      <c r="Q212" s="79" t="s">
        <v>387</v>
      </c>
      <c r="R212" s="79"/>
      <c r="S212" s="79"/>
      <c r="T212" s="79" t="s">
        <v>537</v>
      </c>
      <c r="U212" s="79"/>
      <c r="V212" s="83" t="s">
        <v>656</v>
      </c>
      <c r="W212" s="81">
        <v>43701.46172453704</v>
      </c>
      <c r="X212" s="85">
        <v>43701</v>
      </c>
      <c r="Y212" s="87" t="s">
        <v>755</v>
      </c>
      <c r="Z212" s="83" t="s">
        <v>899</v>
      </c>
      <c r="AA212" s="79"/>
      <c r="AB212" s="79"/>
      <c r="AC212" s="87" t="s">
        <v>1043</v>
      </c>
      <c r="AD212" s="79"/>
      <c r="AE212" s="79" t="b">
        <v>0</v>
      </c>
      <c r="AF212" s="79">
        <v>0</v>
      </c>
      <c r="AG212" s="87" t="s">
        <v>1107</v>
      </c>
      <c r="AH212" s="79" t="b">
        <v>1</v>
      </c>
      <c r="AI212" s="79" t="s">
        <v>1112</v>
      </c>
      <c r="AJ212" s="79"/>
      <c r="AK212" s="87" t="s">
        <v>1056</v>
      </c>
      <c r="AL212" s="79" t="b">
        <v>0</v>
      </c>
      <c r="AM212" s="79">
        <v>3</v>
      </c>
      <c r="AN212" s="87" t="s">
        <v>1046</v>
      </c>
      <c r="AO212" s="79" t="s">
        <v>1136</v>
      </c>
      <c r="AP212" s="79" t="b">
        <v>0</v>
      </c>
      <c r="AQ212" s="87" t="s">
        <v>1046</v>
      </c>
      <c r="AR212" s="79" t="s">
        <v>176</v>
      </c>
      <c r="AS212" s="79">
        <v>0</v>
      </c>
      <c r="AT212" s="79">
        <v>0</v>
      </c>
      <c r="AU212" s="79"/>
      <c r="AV212" s="79"/>
      <c r="AW212" s="79"/>
      <c r="AX212" s="79"/>
      <c r="AY212" s="79"/>
      <c r="AZ212" s="79"/>
      <c r="BA212" s="79"/>
      <c r="BB212" s="79"/>
      <c r="BC212">
        <v>2</v>
      </c>
      <c r="BD212" s="78" t="str">
        <f>REPLACE(INDEX(GroupVertices[Group],MATCH(Edges[[#This Row],[Vertex 1]],GroupVertices[Vertex],0)),1,1,"")</f>
        <v>1</v>
      </c>
      <c r="BE212" s="78" t="str">
        <f>REPLACE(INDEX(GroupVertices[Group],MATCH(Edges[[#This Row],[Vertex 2]],GroupVertices[Vertex],0)),1,1,"")</f>
        <v>1</v>
      </c>
      <c r="BF212" s="48"/>
      <c r="BG212" s="49"/>
      <c r="BH212" s="48"/>
      <c r="BI212" s="49"/>
      <c r="BJ212" s="48"/>
      <c r="BK212" s="49"/>
      <c r="BL212" s="48"/>
      <c r="BM212" s="49"/>
      <c r="BN212" s="48"/>
    </row>
    <row r="213" spans="1:66" ht="15">
      <c r="A213" s="64" t="s">
        <v>263</v>
      </c>
      <c r="B213" s="64" t="s">
        <v>301</v>
      </c>
      <c r="C213" s="65" t="s">
        <v>3054</v>
      </c>
      <c r="D213" s="66">
        <v>4</v>
      </c>
      <c r="E213" s="67" t="s">
        <v>136</v>
      </c>
      <c r="F213" s="68">
        <v>30.142857142857142</v>
      </c>
      <c r="G213" s="65"/>
      <c r="H213" s="69"/>
      <c r="I213" s="70"/>
      <c r="J213" s="70"/>
      <c r="K213" s="34" t="s">
        <v>65</v>
      </c>
      <c r="L213" s="77">
        <v>213</v>
      </c>
      <c r="M213" s="77"/>
      <c r="N213" s="72"/>
      <c r="O213" s="79" t="s">
        <v>329</v>
      </c>
      <c r="P213" s="81">
        <v>43705.686898148146</v>
      </c>
      <c r="Q213" s="79" t="s">
        <v>388</v>
      </c>
      <c r="R213" s="79"/>
      <c r="S213" s="79"/>
      <c r="T213" s="79" t="s">
        <v>577</v>
      </c>
      <c r="U213" s="79"/>
      <c r="V213" s="83" t="s">
        <v>656</v>
      </c>
      <c r="W213" s="81">
        <v>43705.686898148146</v>
      </c>
      <c r="X213" s="85">
        <v>43705</v>
      </c>
      <c r="Y213" s="87" t="s">
        <v>756</v>
      </c>
      <c r="Z213" s="83" t="s">
        <v>900</v>
      </c>
      <c r="AA213" s="79"/>
      <c r="AB213" s="79"/>
      <c r="AC213" s="87" t="s">
        <v>1044</v>
      </c>
      <c r="AD213" s="79"/>
      <c r="AE213" s="79" t="b">
        <v>0</v>
      </c>
      <c r="AF213" s="79">
        <v>0</v>
      </c>
      <c r="AG213" s="87" t="s">
        <v>1107</v>
      </c>
      <c r="AH213" s="79" t="b">
        <v>1</v>
      </c>
      <c r="AI213" s="79" t="s">
        <v>1112</v>
      </c>
      <c r="AJ213" s="79"/>
      <c r="AK213" s="87" t="s">
        <v>1127</v>
      </c>
      <c r="AL213" s="79" t="b">
        <v>0</v>
      </c>
      <c r="AM213" s="79">
        <v>3</v>
      </c>
      <c r="AN213" s="87" t="s">
        <v>1050</v>
      </c>
      <c r="AO213" s="79" t="s">
        <v>1136</v>
      </c>
      <c r="AP213" s="79" t="b">
        <v>0</v>
      </c>
      <c r="AQ213" s="87" t="s">
        <v>1050</v>
      </c>
      <c r="AR213" s="79" t="s">
        <v>176</v>
      </c>
      <c r="AS213" s="79">
        <v>0</v>
      </c>
      <c r="AT213" s="79">
        <v>0</v>
      </c>
      <c r="AU213" s="79"/>
      <c r="AV213" s="79"/>
      <c r="AW213" s="79"/>
      <c r="AX213" s="79"/>
      <c r="AY213" s="79"/>
      <c r="AZ213" s="79"/>
      <c r="BA213" s="79"/>
      <c r="BB213" s="79"/>
      <c r="BC213">
        <v>2</v>
      </c>
      <c r="BD213" s="78" t="str">
        <f>REPLACE(INDEX(GroupVertices[Group],MATCH(Edges[[#This Row],[Vertex 1]],GroupVertices[Vertex],0)),1,1,"")</f>
        <v>1</v>
      </c>
      <c r="BE213" s="78" t="str">
        <f>REPLACE(INDEX(GroupVertices[Group],MATCH(Edges[[#This Row],[Vertex 2]],GroupVertices[Vertex],0)),1,1,"")</f>
        <v>1</v>
      </c>
      <c r="BF213" s="48"/>
      <c r="BG213" s="49"/>
      <c r="BH213" s="48"/>
      <c r="BI213" s="49"/>
      <c r="BJ213" s="48"/>
      <c r="BK213" s="49"/>
      <c r="BL213" s="48"/>
      <c r="BM213" s="49"/>
      <c r="BN213" s="48"/>
    </row>
    <row r="214" spans="1:66" ht="15">
      <c r="A214" s="64" t="s">
        <v>261</v>
      </c>
      <c r="B214" s="64" t="s">
        <v>301</v>
      </c>
      <c r="C214" s="65" t="s">
        <v>3059</v>
      </c>
      <c r="D214" s="66">
        <v>10</v>
      </c>
      <c r="E214" s="67" t="s">
        <v>136</v>
      </c>
      <c r="F214" s="68">
        <v>15.285714285714285</v>
      </c>
      <c r="G214" s="65"/>
      <c r="H214" s="69"/>
      <c r="I214" s="70"/>
      <c r="J214" s="70"/>
      <c r="K214" s="34" t="s">
        <v>65</v>
      </c>
      <c r="L214" s="77">
        <v>214</v>
      </c>
      <c r="M214" s="77"/>
      <c r="N214" s="72"/>
      <c r="O214" s="79" t="s">
        <v>329</v>
      </c>
      <c r="P214" s="81">
        <v>43699.92601851852</v>
      </c>
      <c r="Q214" s="79" t="s">
        <v>387</v>
      </c>
      <c r="R214" s="79" t="s">
        <v>454</v>
      </c>
      <c r="S214" s="79" t="s">
        <v>510</v>
      </c>
      <c r="T214" s="79" t="s">
        <v>579</v>
      </c>
      <c r="U214" s="79"/>
      <c r="V214" s="83" t="s">
        <v>654</v>
      </c>
      <c r="W214" s="81">
        <v>43699.92601851852</v>
      </c>
      <c r="X214" s="85">
        <v>43699</v>
      </c>
      <c r="Y214" s="87" t="s">
        <v>758</v>
      </c>
      <c r="Z214" s="83" t="s">
        <v>902</v>
      </c>
      <c r="AA214" s="79"/>
      <c r="AB214" s="79"/>
      <c r="AC214" s="87" t="s">
        <v>1046</v>
      </c>
      <c r="AD214" s="87" t="s">
        <v>1104</v>
      </c>
      <c r="AE214" s="79" t="b">
        <v>0</v>
      </c>
      <c r="AF214" s="79">
        <v>4</v>
      </c>
      <c r="AG214" s="87" t="s">
        <v>1109</v>
      </c>
      <c r="AH214" s="79" t="b">
        <v>1</v>
      </c>
      <c r="AI214" s="79" t="s">
        <v>1112</v>
      </c>
      <c r="AJ214" s="79"/>
      <c r="AK214" s="87" t="s">
        <v>1056</v>
      </c>
      <c r="AL214" s="79" t="b">
        <v>0</v>
      </c>
      <c r="AM214" s="79">
        <v>3</v>
      </c>
      <c r="AN214" s="87" t="s">
        <v>1107</v>
      </c>
      <c r="AO214" s="79" t="s">
        <v>1131</v>
      </c>
      <c r="AP214" s="79" t="b">
        <v>0</v>
      </c>
      <c r="AQ214" s="87" t="s">
        <v>1104</v>
      </c>
      <c r="AR214" s="79" t="s">
        <v>176</v>
      </c>
      <c r="AS214" s="79">
        <v>0</v>
      </c>
      <c r="AT214" s="79">
        <v>0</v>
      </c>
      <c r="AU214" s="79"/>
      <c r="AV214" s="79"/>
      <c r="AW214" s="79"/>
      <c r="AX214" s="79"/>
      <c r="AY214" s="79"/>
      <c r="AZ214" s="79"/>
      <c r="BA214" s="79"/>
      <c r="BB214" s="79"/>
      <c r="BC214">
        <v>10</v>
      </c>
      <c r="BD214" s="78" t="str">
        <f>REPLACE(INDEX(GroupVertices[Group],MATCH(Edges[[#This Row],[Vertex 1]],GroupVertices[Vertex],0)),1,1,"")</f>
        <v>1</v>
      </c>
      <c r="BE214" s="78" t="str">
        <f>REPLACE(INDEX(GroupVertices[Group],MATCH(Edges[[#This Row],[Vertex 2]],GroupVertices[Vertex],0)),1,1,"")</f>
        <v>1</v>
      </c>
      <c r="BF214" s="48"/>
      <c r="BG214" s="49"/>
      <c r="BH214" s="48"/>
      <c r="BI214" s="49"/>
      <c r="BJ214" s="48"/>
      <c r="BK214" s="49"/>
      <c r="BL214" s="48"/>
      <c r="BM214" s="49"/>
      <c r="BN214" s="48"/>
    </row>
    <row r="215" spans="1:66" ht="15">
      <c r="A215" s="64" t="s">
        <v>261</v>
      </c>
      <c r="B215" s="64" t="s">
        <v>301</v>
      </c>
      <c r="C215" s="65" t="s">
        <v>3059</v>
      </c>
      <c r="D215" s="66">
        <v>10</v>
      </c>
      <c r="E215" s="67" t="s">
        <v>136</v>
      </c>
      <c r="F215" s="68">
        <v>15.285714285714285</v>
      </c>
      <c r="G215" s="65"/>
      <c r="H215" s="69"/>
      <c r="I215" s="70"/>
      <c r="J215" s="70"/>
      <c r="K215" s="34" t="s">
        <v>65</v>
      </c>
      <c r="L215" s="77">
        <v>215</v>
      </c>
      <c r="M215" s="77"/>
      <c r="N215" s="72"/>
      <c r="O215" s="79" t="s">
        <v>329</v>
      </c>
      <c r="P215" s="81">
        <v>43699.926203703704</v>
      </c>
      <c r="Q215" s="79" t="s">
        <v>387</v>
      </c>
      <c r="R215" s="79"/>
      <c r="S215" s="79"/>
      <c r="T215" s="79" t="s">
        <v>537</v>
      </c>
      <c r="U215" s="79"/>
      <c r="V215" s="83" t="s">
        <v>654</v>
      </c>
      <c r="W215" s="81">
        <v>43699.926203703704</v>
      </c>
      <c r="X215" s="85">
        <v>43699</v>
      </c>
      <c r="Y215" s="87" t="s">
        <v>759</v>
      </c>
      <c r="Z215" s="83" t="s">
        <v>903</v>
      </c>
      <c r="AA215" s="79"/>
      <c r="AB215" s="79"/>
      <c r="AC215" s="87" t="s">
        <v>1047</v>
      </c>
      <c r="AD215" s="79"/>
      <c r="AE215" s="79" t="b">
        <v>0</v>
      </c>
      <c r="AF215" s="79">
        <v>0</v>
      </c>
      <c r="AG215" s="87" t="s">
        <v>1107</v>
      </c>
      <c r="AH215" s="79" t="b">
        <v>1</v>
      </c>
      <c r="AI215" s="79" t="s">
        <v>1112</v>
      </c>
      <c r="AJ215" s="79"/>
      <c r="AK215" s="87" t="s">
        <v>1056</v>
      </c>
      <c r="AL215" s="79" t="b">
        <v>0</v>
      </c>
      <c r="AM215" s="79">
        <v>3</v>
      </c>
      <c r="AN215" s="87" t="s">
        <v>1046</v>
      </c>
      <c r="AO215" s="79" t="s">
        <v>1131</v>
      </c>
      <c r="AP215" s="79" t="b">
        <v>0</v>
      </c>
      <c r="AQ215" s="87" t="s">
        <v>1046</v>
      </c>
      <c r="AR215" s="79" t="s">
        <v>176</v>
      </c>
      <c r="AS215" s="79">
        <v>0</v>
      </c>
      <c r="AT215" s="79">
        <v>0</v>
      </c>
      <c r="AU215" s="79"/>
      <c r="AV215" s="79"/>
      <c r="AW215" s="79"/>
      <c r="AX215" s="79"/>
      <c r="AY215" s="79"/>
      <c r="AZ215" s="79"/>
      <c r="BA215" s="79"/>
      <c r="BB215" s="79"/>
      <c r="BC215">
        <v>10</v>
      </c>
      <c r="BD215" s="78" t="str">
        <f>REPLACE(INDEX(GroupVertices[Group],MATCH(Edges[[#This Row],[Vertex 1]],GroupVertices[Vertex],0)),1,1,"")</f>
        <v>1</v>
      </c>
      <c r="BE215" s="78" t="str">
        <f>REPLACE(INDEX(GroupVertices[Group],MATCH(Edges[[#This Row],[Vertex 2]],GroupVertices[Vertex],0)),1,1,"")</f>
        <v>1</v>
      </c>
      <c r="BF215" s="48"/>
      <c r="BG215" s="49"/>
      <c r="BH215" s="48"/>
      <c r="BI215" s="49"/>
      <c r="BJ215" s="48"/>
      <c r="BK215" s="49"/>
      <c r="BL215" s="48"/>
      <c r="BM215" s="49"/>
      <c r="BN215" s="48"/>
    </row>
    <row r="216" spans="1:66" ht="15">
      <c r="A216" s="64" t="s">
        <v>261</v>
      </c>
      <c r="B216" s="64" t="s">
        <v>301</v>
      </c>
      <c r="C216" s="65" t="s">
        <v>3059</v>
      </c>
      <c r="D216" s="66">
        <v>10</v>
      </c>
      <c r="E216" s="67" t="s">
        <v>136</v>
      </c>
      <c r="F216" s="68">
        <v>15.285714285714285</v>
      </c>
      <c r="G216" s="65"/>
      <c r="H216" s="69"/>
      <c r="I216" s="70"/>
      <c r="J216" s="70"/>
      <c r="K216" s="34" t="s">
        <v>65</v>
      </c>
      <c r="L216" s="77">
        <v>216</v>
      </c>
      <c r="M216" s="77"/>
      <c r="N216" s="72"/>
      <c r="O216" s="79" t="s">
        <v>329</v>
      </c>
      <c r="P216" s="81">
        <v>43703.73248842593</v>
      </c>
      <c r="Q216" s="79" t="s">
        <v>353</v>
      </c>
      <c r="R216" s="79" t="s">
        <v>455</v>
      </c>
      <c r="S216" s="79" t="s">
        <v>510</v>
      </c>
      <c r="T216" s="79" t="s">
        <v>580</v>
      </c>
      <c r="U216" s="79"/>
      <c r="V216" s="83" t="s">
        <v>654</v>
      </c>
      <c r="W216" s="81">
        <v>43703.73248842593</v>
      </c>
      <c r="X216" s="85">
        <v>43703</v>
      </c>
      <c r="Y216" s="87" t="s">
        <v>760</v>
      </c>
      <c r="Z216" s="83" t="s">
        <v>904</v>
      </c>
      <c r="AA216" s="79"/>
      <c r="AB216" s="79"/>
      <c r="AC216" s="87" t="s">
        <v>1048</v>
      </c>
      <c r="AD216" s="87" t="s">
        <v>1104</v>
      </c>
      <c r="AE216" s="79" t="b">
        <v>0</v>
      </c>
      <c r="AF216" s="79">
        <v>5</v>
      </c>
      <c r="AG216" s="87" t="s">
        <v>1109</v>
      </c>
      <c r="AH216" s="79" t="b">
        <v>1</v>
      </c>
      <c r="AI216" s="79" t="s">
        <v>1112</v>
      </c>
      <c r="AJ216" s="79"/>
      <c r="AK216" s="87" t="s">
        <v>1117</v>
      </c>
      <c r="AL216" s="79" t="b">
        <v>0</v>
      </c>
      <c r="AM216" s="79">
        <v>5</v>
      </c>
      <c r="AN216" s="87" t="s">
        <v>1107</v>
      </c>
      <c r="AO216" s="79" t="s">
        <v>1131</v>
      </c>
      <c r="AP216" s="79" t="b">
        <v>0</v>
      </c>
      <c r="AQ216" s="87" t="s">
        <v>1104</v>
      </c>
      <c r="AR216" s="79" t="s">
        <v>176</v>
      </c>
      <c r="AS216" s="79">
        <v>0</v>
      </c>
      <c r="AT216" s="79">
        <v>0</v>
      </c>
      <c r="AU216" s="79"/>
      <c r="AV216" s="79"/>
      <c r="AW216" s="79"/>
      <c r="AX216" s="79"/>
      <c r="AY216" s="79"/>
      <c r="AZ216" s="79"/>
      <c r="BA216" s="79"/>
      <c r="BB216" s="79"/>
      <c r="BC216">
        <v>10</v>
      </c>
      <c r="BD216" s="78" t="str">
        <f>REPLACE(INDEX(GroupVertices[Group],MATCH(Edges[[#This Row],[Vertex 1]],GroupVertices[Vertex],0)),1,1,"")</f>
        <v>1</v>
      </c>
      <c r="BE216" s="78" t="str">
        <f>REPLACE(INDEX(GroupVertices[Group],MATCH(Edges[[#This Row],[Vertex 2]],GroupVertices[Vertex],0)),1,1,"")</f>
        <v>1</v>
      </c>
      <c r="BF216" s="48"/>
      <c r="BG216" s="49"/>
      <c r="BH216" s="48"/>
      <c r="BI216" s="49"/>
      <c r="BJ216" s="48"/>
      <c r="BK216" s="49"/>
      <c r="BL216" s="48"/>
      <c r="BM216" s="49"/>
      <c r="BN216" s="48"/>
    </row>
    <row r="217" spans="1:66" ht="15">
      <c r="A217" s="64" t="s">
        <v>261</v>
      </c>
      <c r="B217" s="64" t="s">
        <v>301</v>
      </c>
      <c r="C217" s="65" t="s">
        <v>3059</v>
      </c>
      <c r="D217" s="66">
        <v>10</v>
      </c>
      <c r="E217" s="67" t="s">
        <v>136</v>
      </c>
      <c r="F217" s="68">
        <v>15.285714285714285</v>
      </c>
      <c r="G217" s="65"/>
      <c r="H217" s="69"/>
      <c r="I217" s="70"/>
      <c r="J217" s="70"/>
      <c r="K217" s="34" t="s">
        <v>65</v>
      </c>
      <c r="L217" s="77">
        <v>217</v>
      </c>
      <c r="M217" s="77"/>
      <c r="N217" s="72"/>
      <c r="O217" s="79" t="s">
        <v>329</v>
      </c>
      <c r="P217" s="81">
        <v>43703.732719907406</v>
      </c>
      <c r="Q217" s="79" t="s">
        <v>353</v>
      </c>
      <c r="R217" s="79"/>
      <c r="S217" s="79"/>
      <c r="T217" s="79" t="s">
        <v>537</v>
      </c>
      <c r="U217" s="79"/>
      <c r="V217" s="83" t="s">
        <v>654</v>
      </c>
      <c r="W217" s="81">
        <v>43703.732719907406</v>
      </c>
      <c r="X217" s="85">
        <v>43703</v>
      </c>
      <c r="Y217" s="87" t="s">
        <v>761</v>
      </c>
      <c r="Z217" s="83" t="s">
        <v>905</v>
      </c>
      <c r="AA217" s="79"/>
      <c r="AB217" s="79"/>
      <c r="AC217" s="87" t="s">
        <v>1049</v>
      </c>
      <c r="AD217" s="79"/>
      <c r="AE217" s="79" t="b">
        <v>0</v>
      </c>
      <c r="AF217" s="79">
        <v>0</v>
      </c>
      <c r="AG217" s="87" t="s">
        <v>1107</v>
      </c>
      <c r="AH217" s="79" t="b">
        <v>1</v>
      </c>
      <c r="AI217" s="79" t="s">
        <v>1112</v>
      </c>
      <c r="AJ217" s="79"/>
      <c r="AK217" s="87" t="s">
        <v>1117</v>
      </c>
      <c r="AL217" s="79" t="b">
        <v>0</v>
      </c>
      <c r="AM217" s="79">
        <v>5</v>
      </c>
      <c r="AN217" s="87" t="s">
        <v>1048</v>
      </c>
      <c r="AO217" s="79" t="s">
        <v>1131</v>
      </c>
      <c r="AP217" s="79" t="b">
        <v>0</v>
      </c>
      <c r="AQ217" s="87" t="s">
        <v>1048</v>
      </c>
      <c r="AR217" s="79" t="s">
        <v>176</v>
      </c>
      <c r="AS217" s="79">
        <v>0</v>
      </c>
      <c r="AT217" s="79">
        <v>0</v>
      </c>
      <c r="AU217" s="79"/>
      <c r="AV217" s="79"/>
      <c r="AW217" s="79"/>
      <c r="AX217" s="79"/>
      <c r="AY217" s="79"/>
      <c r="AZ217" s="79"/>
      <c r="BA217" s="79"/>
      <c r="BB217" s="79"/>
      <c r="BC217">
        <v>10</v>
      </c>
      <c r="BD217" s="78" t="str">
        <f>REPLACE(INDEX(GroupVertices[Group],MATCH(Edges[[#This Row],[Vertex 1]],GroupVertices[Vertex],0)),1,1,"")</f>
        <v>1</v>
      </c>
      <c r="BE217" s="78" t="str">
        <f>REPLACE(INDEX(GroupVertices[Group],MATCH(Edges[[#This Row],[Vertex 2]],GroupVertices[Vertex],0)),1,1,"")</f>
        <v>1</v>
      </c>
      <c r="BF217" s="48"/>
      <c r="BG217" s="49"/>
      <c r="BH217" s="48"/>
      <c r="BI217" s="49"/>
      <c r="BJ217" s="48"/>
      <c r="BK217" s="49"/>
      <c r="BL217" s="48"/>
      <c r="BM217" s="49"/>
      <c r="BN217" s="48"/>
    </row>
    <row r="218" spans="1:66" ht="15">
      <c r="A218" s="64" t="s">
        <v>261</v>
      </c>
      <c r="B218" s="64" t="s">
        <v>301</v>
      </c>
      <c r="C218" s="65" t="s">
        <v>3059</v>
      </c>
      <c r="D218" s="66">
        <v>10</v>
      </c>
      <c r="E218" s="67" t="s">
        <v>136</v>
      </c>
      <c r="F218" s="68">
        <v>15.285714285714285</v>
      </c>
      <c r="G218" s="65"/>
      <c r="H218" s="69"/>
      <c r="I218" s="70"/>
      <c r="J218" s="70"/>
      <c r="K218" s="34" t="s">
        <v>65</v>
      </c>
      <c r="L218" s="77">
        <v>218</v>
      </c>
      <c r="M218" s="77"/>
      <c r="N218" s="72"/>
      <c r="O218" s="79" t="s">
        <v>329</v>
      </c>
      <c r="P218" s="81">
        <v>43704.673622685186</v>
      </c>
      <c r="Q218" s="79" t="s">
        <v>382</v>
      </c>
      <c r="R218" s="79" t="s">
        <v>446</v>
      </c>
      <c r="S218" s="79" t="s">
        <v>505</v>
      </c>
      <c r="T218" s="79" t="s">
        <v>566</v>
      </c>
      <c r="U218" s="79"/>
      <c r="V218" s="83" t="s">
        <v>654</v>
      </c>
      <c r="W218" s="81">
        <v>43704.673622685186</v>
      </c>
      <c r="X218" s="85">
        <v>43704</v>
      </c>
      <c r="Y218" s="87" t="s">
        <v>742</v>
      </c>
      <c r="Z218" s="83" t="s">
        <v>886</v>
      </c>
      <c r="AA218" s="79"/>
      <c r="AB218" s="79"/>
      <c r="AC218" s="87" t="s">
        <v>1030</v>
      </c>
      <c r="AD218" s="87" t="s">
        <v>1048</v>
      </c>
      <c r="AE218" s="79" t="b">
        <v>0</v>
      </c>
      <c r="AF218" s="79">
        <v>5</v>
      </c>
      <c r="AG218" s="87" t="s">
        <v>1109</v>
      </c>
      <c r="AH218" s="79" t="b">
        <v>1</v>
      </c>
      <c r="AI218" s="79" t="s">
        <v>1112</v>
      </c>
      <c r="AJ218" s="79"/>
      <c r="AK218" s="87" t="s">
        <v>1122</v>
      </c>
      <c r="AL218" s="79" t="b">
        <v>0</v>
      </c>
      <c r="AM218" s="79">
        <v>2</v>
      </c>
      <c r="AN218" s="87" t="s">
        <v>1107</v>
      </c>
      <c r="AO218" s="79" t="s">
        <v>1131</v>
      </c>
      <c r="AP218" s="79" t="b">
        <v>0</v>
      </c>
      <c r="AQ218" s="87" t="s">
        <v>1048</v>
      </c>
      <c r="AR218" s="79" t="s">
        <v>176</v>
      </c>
      <c r="AS218" s="79">
        <v>0</v>
      </c>
      <c r="AT218" s="79">
        <v>0</v>
      </c>
      <c r="AU218" s="79"/>
      <c r="AV218" s="79"/>
      <c r="AW218" s="79"/>
      <c r="AX218" s="79"/>
      <c r="AY218" s="79"/>
      <c r="AZ218" s="79"/>
      <c r="BA218" s="79"/>
      <c r="BB218" s="79"/>
      <c r="BC218">
        <v>10</v>
      </c>
      <c r="BD218" s="78" t="str">
        <f>REPLACE(INDEX(GroupVertices[Group],MATCH(Edges[[#This Row],[Vertex 1]],GroupVertices[Vertex],0)),1,1,"")</f>
        <v>1</v>
      </c>
      <c r="BE218" s="78" t="str">
        <f>REPLACE(INDEX(GroupVertices[Group],MATCH(Edges[[#This Row],[Vertex 2]],GroupVertices[Vertex],0)),1,1,"")</f>
        <v>1</v>
      </c>
      <c r="BF218" s="48"/>
      <c r="BG218" s="49"/>
      <c r="BH218" s="48"/>
      <c r="BI218" s="49"/>
      <c r="BJ218" s="48"/>
      <c r="BK218" s="49"/>
      <c r="BL218" s="48"/>
      <c r="BM218" s="49"/>
      <c r="BN218" s="48"/>
    </row>
    <row r="219" spans="1:66" ht="15">
      <c r="A219" s="64" t="s">
        <v>261</v>
      </c>
      <c r="B219" s="64" t="s">
        <v>301</v>
      </c>
      <c r="C219" s="65" t="s">
        <v>3059</v>
      </c>
      <c r="D219" s="66">
        <v>10</v>
      </c>
      <c r="E219" s="67" t="s">
        <v>136</v>
      </c>
      <c r="F219" s="68">
        <v>15.285714285714285</v>
      </c>
      <c r="G219" s="65"/>
      <c r="H219" s="69"/>
      <c r="I219" s="70"/>
      <c r="J219" s="70"/>
      <c r="K219" s="34" t="s">
        <v>65</v>
      </c>
      <c r="L219" s="77">
        <v>219</v>
      </c>
      <c r="M219" s="77"/>
      <c r="N219" s="72"/>
      <c r="O219" s="79" t="s">
        <v>329</v>
      </c>
      <c r="P219" s="81">
        <v>43704.67381944445</v>
      </c>
      <c r="Q219" s="79" t="s">
        <v>382</v>
      </c>
      <c r="R219" s="79"/>
      <c r="S219" s="79"/>
      <c r="T219" s="79" t="s">
        <v>567</v>
      </c>
      <c r="U219" s="79"/>
      <c r="V219" s="83" t="s">
        <v>654</v>
      </c>
      <c r="W219" s="81">
        <v>43704.67381944445</v>
      </c>
      <c r="X219" s="85">
        <v>43704</v>
      </c>
      <c r="Y219" s="87" t="s">
        <v>743</v>
      </c>
      <c r="Z219" s="83" t="s">
        <v>887</v>
      </c>
      <c r="AA219" s="79"/>
      <c r="AB219" s="79"/>
      <c r="AC219" s="87" t="s">
        <v>1031</v>
      </c>
      <c r="AD219" s="79"/>
      <c r="AE219" s="79" t="b">
        <v>0</v>
      </c>
      <c r="AF219" s="79">
        <v>0</v>
      </c>
      <c r="AG219" s="87" t="s">
        <v>1107</v>
      </c>
      <c r="AH219" s="79" t="b">
        <v>1</v>
      </c>
      <c r="AI219" s="79" t="s">
        <v>1112</v>
      </c>
      <c r="AJ219" s="79"/>
      <c r="AK219" s="87" t="s">
        <v>1122</v>
      </c>
      <c r="AL219" s="79" t="b">
        <v>0</v>
      </c>
      <c r="AM219" s="79">
        <v>2</v>
      </c>
      <c r="AN219" s="87" t="s">
        <v>1030</v>
      </c>
      <c r="AO219" s="79" t="s">
        <v>1131</v>
      </c>
      <c r="AP219" s="79" t="b">
        <v>0</v>
      </c>
      <c r="AQ219" s="87" t="s">
        <v>1030</v>
      </c>
      <c r="AR219" s="79" t="s">
        <v>176</v>
      </c>
      <c r="AS219" s="79">
        <v>0</v>
      </c>
      <c r="AT219" s="79">
        <v>0</v>
      </c>
      <c r="AU219" s="79"/>
      <c r="AV219" s="79"/>
      <c r="AW219" s="79"/>
      <c r="AX219" s="79"/>
      <c r="AY219" s="79"/>
      <c r="AZ219" s="79"/>
      <c r="BA219" s="79"/>
      <c r="BB219" s="79"/>
      <c r="BC219">
        <v>10</v>
      </c>
      <c r="BD219" s="78" t="str">
        <f>REPLACE(INDEX(GroupVertices[Group],MATCH(Edges[[#This Row],[Vertex 1]],GroupVertices[Vertex],0)),1,1,"")</f>
        <v>1</v>
      </c>
      <c r="BE219" s="78" t="str">
        <f>REPLACE(INDEX(GroupVertices[Group],MATCH(Edges[[#This Row],[Vertex 2]],GroupVertices[Vertex],0)),1,1,"")</f>
        <v>1</v>
      </c>
      <c r="BF219" s="48"/>
      <c r="BG219" s="49"/>
      <c r="BH219" s="48"/>
      <c r="BI219" s="49"/>
      <c r="BJ219" s="48"/>
      <c r="BK219" s="49"/>
      <c r="BL219" s="48"/>
      <c r="BM219" s="49"/>
      <c r="BN219" s="48"/>
    </row>
    <row r="220" spans="1:66" ht="15">
      <c r="A220" s="64" t="s">
        <v>261</v>
      </c>
      <c r="B220" s="64" t="s">
        <v>301</v>
      </c>
      <c r="C220" s="65" t="s">
        <v>3059</v>
      </c>
      <c r="D220" s="66">
        <v>10</v>
      </c>
      <c r="E220" s="67" t="s">
        <v>136</v>
      </c>
      <c r="F220" s="68">
        <v>15.285714285714285</v>
      </c>
      <c r="G220" s="65"/>
      <c r="H220" s="69"/>
      <c r="I220" s="70"/>
      <c r="J220" s="70"/>
      <c r="K220" s="34" t="s">
        <v>65</v>
      </c>
      <c r="L220" s="77">
        <v>220</v>
      </c>
      <c r="M220" s="77"/>
      <c r="N220" s="72"/>
      <c r="O220" s="79" t="s">
        <v>329</v>
      </c>
      <c r="P220" s="81">
        <v>43705.66994212963</v>
      </c>
      <c r="Q220" s="79" t="s">
        <v>388</v>
      </c>
      <c r="R220" s="79" t="s">
        <v>456</v>
      </c>
      <c r="S220" s="79" t="s">
        <v>505</v>
      </c>
      <c r="T220" s="79" t="s">
        <v>581</v>
      </c>
      <c r="U220" s="79"/>
      <c r="V220" s="83" t="s">
        <v>654</v>
      </c>
      <c r="W220" s="81">
        <v>43705.66994212963</v>
      </c>
      <c r="X220" s="85">
        <v>43705</v>
      </c>
      <c r="Y220" s="87" t="s">
        <v>762</v>
      </c>
      <c r="Z220" s="83" t="s">
        <v>906</v>
      </c>
      <c r="AA220" s="79"/>
      <c r="AB220" s="79"/>
      <c r="AC220" s="87" t="s">
        <v>1050</v>
      </c>
      <c r="AD220" s="87" t="s">
        <v>1048</v>
      </c>
      <c r="AE220" s="79" t="b">
        <v>0</v>
      </c>
      <c r="AF220" s="79">
        <v>3</v>
      </c>
      <c r="AG220" s="87" t="s">
        <v>1109</v>
      </c>
      <c r="AH220" s="79" t="b">
        <v>1</v>
      </c>
      <c r="AI220" s="79" t="s">
        <v>1112</v>
      </c>
      <c r="AJ220" s="79"/>
      <c r="AK220" s="87" t="s">
        <v>1127</v>
      </c>
      <c r="AL220" s="79" t="b">
        <v>0</v>
      </c>
      <c r="AM220" s="79">
        <v>3</v>
      </c>
      <c r="AN220" s="87" t="s">
        <v>1107</v>
      </c>
      <c r="AO220" s="79" t="s">
        <v>1131</v>
      </c>
      <c r="AP220" s="79" t="b">
        <v>0</v>
      </c>
      <c r="AQ220" s="87" t="s">
        <v>1048</v>
      </c>
      <c r="AR220" s="79" t="s">
        <v>176</v>
      </c>
      <c r="AS220" s="79">
        <v>0</v>
      </c>
      <c r="AT220" s="79">
        <v>0</v>
      </c>
      <c r="AU220" s="79"/>
      <c r="AV220" s="79"/>
      <c r="AW220" s="79"/>
      <c r="AX220" s="79"/>
      <c r="AY220" s="79"/>
      <c r="AZ220" s="79"/>
      <c r="BA220" s="79"/>
      <c r="BB220" s="79"/>
      <c r="BC220">
        <v>10</v>
      </c>
      <c r="BD220" s="78" t="str">
        <f>REPLACE(INDEX(GroupVertices[Group],MATCH(Edges[[#This Row],[Vertex 1]],GroupVertices[Vertex],0)),1,1,"")</f>
        <v>1</v>
      </c>
      <c r="BE220" s="78" t="str">
        <f>REPLACE(INDEX(GroupVertices[Group],MATCH(Edges[[#This Row],[Vertex 2]],GroupVertices[Vertex],0)),1,1,"")</f>
        <v>1</v>
      </c>
      <c r="BF220" s="48"/>
      <c r="BG220" s="49"/>
      <c r="BH220" s="48"/>
      <c r="BI220" s="49"/>
      <c r="BJ220" s="48"/>
      <c r="BK220" s="49"/>
      <c r="BL220" s="48"/>
      <c r="BM220" s="49"/>
      <c r="BN220" s="48"/>
    </row>
    <row r="221" spans="1:66" ht="15">
      <c r="A221" s="64" t="s">
        <v>261</v>
      </c>
      <c r="B221" s="64" t="s">
        <v>301</v>
      </c>
      <c r="C221" s="65" t="s">
        <v>3059</v>
      </c>
      <c r="D221" s="66">
        <v>10</v>
      </c>
      <c r="E221" s="67" t="s">
        <v>136</v>
      </c>
      <c r="F221" s="68">
        <v>15.285714285714285</v>
      </c>
      <c r="G221" s="65"/>
      <c r="H221" s="69"/>
      <c r="I221" s="70"/>
      <c r="J221" s="70"/>
      <c r="K221" s="34" t="s">
        <v>65</v>
      </c>
      <c r="L221" s="77">
        <v>221</v>
      </c>
      <c r="M221" s="77"/>
      <c r="N221" s="72"/>
      <c r="O221" s="79" t="s">
        <v>329</v>
      </c>
      <c r="P221" s="81">
        <v>43705.670127314814</v>
      </c>
      <c r="Q221" s="79" t="s">
        <v>388</v>
      </c>
      <c r="R221" s="79"/>
      <c r="S221" s="79"/>
      <c r="T221" s="79" t="s">
        <v>577</v>
      </c>
      <c r="U221" s="79"/>
      <c r="V221" s="83" t="s">
        <v>654</v>
      </c>
      <c r="W221" s="81">
        <v>43705.670127314814</v>
      </c>
      <c r="X221" s="85">
        <v>43705</v>
      </c>
      <c r="Y221" s="87" t="s">
        <v>763</v>
      </c>
      <c r="Z221" s="83" t="s">
        <v>907</v>
      </c>
      <c r="AA221" s="79"/>
      <c r="AB221" s="79"/>
      <c r="AC221" s="87" t="s">
        <v>1051</v>
      </c>
      <c r="AD221" s="79"/>
      <c r="AE221" s="79" t="b">
        <v>0</v>
      </c>
      <c r="AF221" s="79">
        <v>0</v>
      </c>
      <c r="AG221" s="87" t="s">
        <v>1107</v>
      </c>
      <c r="AH221" s="79" t="b">
        <v>1</v>
      </c>
      <c r="AI221" s="79" t="s">
        <v>1112</v>
      </c>
      <c r="AJ221" s="79"/>
      <c r="AK221" s="87" t="s">
        <v>1127</v>
      </c>
      <c r="AL221" s="79" t="b">
        <v>0</v>
      </c>
      <c r="AM221" s="79">
        <v>3</v>
      </c>
      <c r="AN221" s="87" t="s">
        <v>1050</v>
      </c>
      <c r="AO221" s="79" t="s">
        <v>1131</v>
      </c>
      <c r="AP221" s="79" t="b">
        <v>0</v>
      </c>
      <c r="AQ221" s="87" t="s">
        <v>1050</v>
      </c>
      <c r="AR221" s="79" t="s">
        <v>176</v>
      </c>
      <c r="AS221" s="79">
        <v>0</v>
      </c>
      <c r="AT221" s="79">
        <v>0</v>
      </c>
      <c r="AU221" s="79"/>
      <c r="AV221" s="79"/>
      <c r="AW221" s="79"/>
      <c r="AX221" s="79"/>
      <c r="AY221" s="79"/>
      <c r="AZ221" s="79"/>
      <c r="BA221" s="79"/>
      <c r="BB221" s="79"/>
      <c r="BC221">
        <v>10</v>
      </c>
      <c r="BD221" s="78" t="str">
        <f>REPLACE(INDEX(GroupVertices[Group],MATCH(Edges[[#This Row],[Vertex 1]],GroupVertices[Vertex],0)),1,1,"")</f>
        <v>1</v>
      </c>
      <c r="BE221" s="78" t="str">
        <f>REPLACE(INDEX(GroupVertices[Group],MATCH(Edges[[#This Row],[Vertex 2]],GroupVertices[Vertex],0)),1,1,"")</f>
        <v>1</v>
      </c>
      <c r="BF221" s="48"/>
      <c r="BG221" s="49"/>
      <c r="BH221" s="48"/>
      <c r="BI221" s="49"/>
      <c r="BJ221" s="48"/>
      <c r="BK221" s="49"/>
      <c r="BL221" s="48"/>
      <c r="BM221" s="49"/>
      <c r="BN221" s="48"/>
    </row>
    <row r="222" spans="1:66" ht="15">
      <c r="A222" s="64" t="s">
        <v>261</v>
      </c>
      <c r="B222" s="64" t="s">
        <v>301</v>
      </c>
      <c r="C222" s="65" t="s">
        <v>3059</v>
      </c>
      <c r="D222" s="66">
        <v>10</v>
      </c>
      <c r="E222" s="67" t="s">
        <v>136</v>
      </c>
      <c r="F222" s="68">
        <v>15.285714285714285</v>
      </c>
      <c r="G222" s="65"/>
      <c r="H222" s="69"/>
      <c r="I222" s="70"/>
      <c r="J222" s="70"/>
      <c r="K222" s="34" t="s">
        <v>65</v>
      </c>
      <c r="L222" s="77">
        <v>222</v>
      </c>
      <c r="M222" s="77"/>
      <c r="N222" s="72"/>
      <c r="O222" s="79" t="s">
        <v>329</v>
      </c>
      <c r="P222" s="81">
        <v>43706.80982638889</v>
      </c>
      <c r="Q222" s="79" t="s">
        <v>390</v>
      </c>
      <c r="R222" s="79" t="s">
        <v>457</v>
      </c>
      <c r="S222" s="79" t="s">
        <v>511</v>
      </c>
      <c r="T222" s="79" t="s">
        <v>583</v>
      </c>
      <c r="U222" s="79"/>
      <c r="V222" s="83" t="s">
        <v>654</v>
      </c>
      <c r="W222" s="81">
        <v>43706.80982638889</v>
      </c>
      <c r="X222" s="85">
        <v>43706</v>
      </c>
      <c r="Y222" s="87" t="s">
        <v>765</v>
      </c>
      <c r="Z222" s="83" t="s">
        <v>909</v>
      </c>
      <c r="AA222" s="79"/>
      <c r="AB222" s="79"/>
      <c r="AC222" s="87" t="s">
        <v>1053</v>
      </c>
      <c r="AD222" s="87" t="s">
        <v>1048</v>
      </c>
      <c r="AE222" s="79" t="b">
        <v>0</v>
      </c>
      <c r="AF222" s="79">
        <v>3</v>
      </c>
      <c r="AG222" s="87" t="s">
        <v>1109</v>
      </c>
      <c r="AH222" s="79" t="b">
        <v>1</v>
      </c>
      <c r="AI222" s="79" t="s">
        <v>1112</v>
      </c>
      <c r="AJ222" s="79"/>
      <c r="AK222" s="87" t="s">
        <v>1129</v>
      </c>
      <c r="AL222" s="79" t="b">
        <v>0</v>
      </c>
      <c r="AM222" s="79">
        <v>2</v>
      </c>
      <c r="AN222" s="87" t="s">
        <v>1107</v>
      </c>
      <c r="AO222" s="79" t="s">
        <v>1131</v>
      </c>
      <c r="AP222" s="79" t="b">
        <v>0</v>
      </c>
      <c r="AQ222" s="87" t="s">
        <v>1048</v>
      </c>
      <c r="AR222" s="79" t="s">
        <v>176</v>
      </c>
      <c r="AS222" s="79">
        <v>0</v>
      </c>
      <c r="AT222" s="79">
        <v>0</v>
      </c>
      <c r="AU222" s="79"/>
      <c r="AV222" s="79"/>
      <c r="AW222" s="79"/>
      <c r="AX222" s="79"/>
      <c r="AY222" s="79"/>
      <c r="AZ222" s="79"/>
      <c r="BA222" s="79"/>
      <c r="BB222" s="79"/>
      <c r="BC222">
        <v>10</v>
      </c>
      <c r="BD222" s="78" t="str">
        <f>REPLACE(INDEX(GroupVertices[Group],MATCH(Edges[[#This Row],[Vertex 1]],GroupVertices[Vertex],0)),1,1,"")</f>
        <v>1</v>
      </c>
      <c r="BE222" s="78" t="str">
        <f>REPLACE(INDEX(GroupVertices[Group],MATCH(Edges[[#This Row],[Vertex 2]],GroupVertices[Vertex],0)),1,1,"")</f>
        <v>1</v>
      </c>
      <c r="BF222" s="48"/>
      <c r="BG222" s="49"/>
      <c r="BH222" s="48"/>
      <c r="BI222" s="49"/>
      <c r="BJ222" s="48"/>
      <c r="BK222" s="49"/>
      <c r="BL222" s="48"/>
      <c r="BM222" s="49"/>
      <c r="BN222" s="48"/>
    </row>
    <row r="223" spans="1:66" ht="15">
      <c r="A223" s="64" t="s">
        <v>261</v>
      </c>
      <c r="B223" s="64" t="s">
        <v>301</v>
      </c>
      <c r="C223" s="65" t="s">
        <v>3059</v>
      </c>
      <c r="D223" s="66">
        <v>10</v>
      </c>
      <c r="E223" s="67" t="s">
        <v>136</v>
      </c>
      <c r="F223" s="68">
        <v>15.285714285714285</v>
      </c>
      <c r="G223" s="65"/>
      <c r="H223" s="69"/>
      <c r="I223" s="70"/>
      <c r="J223" s="70"/>
      <c r="K223" s="34" t="s">
        <v>65</v>
      </c>
      <c r="L223" s="77">
        <v>223</v>
      </c>
      <c r="M223" s="77"/>
      <c r="N223" s="72"/>
      <c r="O223" s="79" t="s">
        <v>329</v>
      </c>
      <c r="P223" s="81">
        <v>43706.810115740744</v>
      </c>
      <c r="Q223" s="79" t="s">
        <v>390</v>
      </c>
      <c r="R223" s="79"/>
      <c r="S223" s="79"/>
      <c r="T223" s="79" t="s">
        <v>577</v>
      </c>
      <c r="U223" s="79"/>
      <c r="V223" s="83" t="s">
        <v>654</v>
      </c>
      <c r="W223" s="81">
        <v>43706.810115740744</v>
      </c>
      <c r="X223" s="85">
        <v>43706</v>
      </c>
      <c r="Y223" s="87" t="s">
        <v>766</v>
      </c>
      <c r="Z223" s="83" t="s">
        <v>910</v>
      </c>
      <c r="AA223" s="79"/>
      <c r="AB223" s="79"/>
      <c r="AC223" s="87" t="s">
        <v>1054</v>
      </c>
      <c r="AD223" s="79"/>
      <c r="AE223" s="79" t="b">
        <v>0</v>
      </c>
      <c r="AF223" s="79">
        <v>0</v>
      </c>
      <c r="AG223" s="87" t="s">
        <v>1107</v>
      </c>
      <c r="AH223" s="79" t="b">
        <v>1</v>
      </c>
      <c r="AI223" s="79" t="s">
        <v>1112</v>
      </c>
      <c r="AJ223" s="79"/>
      <c r="AK223" s="87" t="s">
        <v>1129</v>
      </c>
      <c r="AL223" s="79" t="b">
        <v>0</v>
      </c>
      <c r="AM223" s="79">
        <v>2</v>
      </c>
      <c r="AN223" s="87" t="s">
        <v>1053</v>
      </c>
      <c r="AO223" s="79" t="s">
        <v>1131</v>
      </c>
      <c r="AP223" s="79" t="b">
        <v>0</v>
      </c>
      <c r="AQ223" s="87" t="s">
        <v>1053</v>
      </c>
      <c r="AR223" s="79" t="s">
        <v>176</v>
      </c>
      <c r="AS223" s="79">
        <v>0</v>
      </c>
      <c r="AT223" s="79">
        <v>0</v>
      </c>
      <c r="AU223" s="79"/>
      <c r="AV223" s="79"/>
      <c r="AW223" s="79"/>
      <c r="AX223" s="79"/>
      <c r="AY223" s="79"/>
      <c r="AZ223" s="79"/>
      <c r="BA223" s="79"/>
      <c r="BB223" s="79"/>
      <c r="BC223">
        <v>10</v>
      </c>
      <c r="BD223" s="78" t="str">
        <f>REPLACE(INDEX(GroupVertices[Group],MATCH(Edges[[#This Row],[Vertex 1]],GroupVertices[Vertex],0)),1,1,"")</f>
        <v>1</v>
      </c>
      <c r="BE223" s="78" t="str">
        <f>REPLACE(INDEX(GroupVertices[Group],MATCH(Edges[[#This Row],[Vertex 2]],GroupVertices[Vertex],0)),1,1,"")</f>
        <v>1</v>
      </c>
      <c r="BF223" s="48"/>
      <c r="BG223" s="49"/>
      <c r="BH223" s="48"/>
      <c r="BI223" s="49"/>
      <c r="BJ223" s="48"/>
      <c r="BK223" s="49"/>
      <c r="BL223" s="48"/>
      <c r="BM223" s="49"/>
      <c r="BN223" s="48"/>
    </row>
    <row r="224" spans="1:66" ht="15">
      <c r="A224" s="64" t="s">
        <v>262</v>
      </c>
      <c r="B224" s="64" t="s">
        <v>263</v>
      </c>
      <c r="C224" s="65" t="s">
        <v>3053</v>
      </c>
      <c r="D224" s="66">
        <v>3</v>
      </c>
      <c r="E224" s="67" t="s">
        <v>132</v>
      </c>
      <c r="F224" s="68">
        <v>32</v>
      </c>
      <c r="G224" s="65"/>
      <c r="H224" s="69"/>
      <c r="I224" s="70"/>
      <c r="J224" s="70"/>
      <c r="K224" s="34" t="s">
        <v>66</v>
      </c>
      <c r="L224" s="77">
        <v>224</v>
      </c>
      <c r="M224" s="77"/>
      <c r="N224" s="72"/>
      <c r="O224" s="79" t="s">
        <v>330</v>
      </c>
      <c r="P224" s="81">
        <v>43699.95101851852</v>
      </c>
      <c r="Q224" s="79" t="s">
        <v>340</v>
      </c>
      <c r="R224" s="79"/>
      <c r="S224" s="79"/>
      <c r="T224" s="79" t="s">
        <v>526</v>
      </c>
      <c r="U224" s="79"/>
      <c r="V224" s="83" t="s">
        <v>655</v>
      </c>
      <c r="W224" s="81">
        <v>43699.95101851852</v>
      </c>
      <c r="X224" s="85">
        <v>43699</v>
      </c>
      <c r="Y224" s="87" t="s">
        <v>767</v>
      </c>
      <c r="Z224" s="83" t="s">
        <v>911</v>
      </c>
      <c r="AA224" s="79"/>
      <c r="AB224" s="79"/>
      <c r="AC224" s="87" t="s">
        <v>1055</v>
      </c>
      <c r="AD224" s="79"/>
      <c r="AE224" s="79" t="b">
        <v>0</v>
      </c>
      <c r="AF224" s="79">
        <v>0</v>
      </c>
      <c r="AG224" s="87" t="s">
        <v>1107</v>
      </c>
      <c r="AH224" s="79" t="b">
        <v>0</v>
      </c>
      <c r="AI224" s="79" t="s">
        <v>1112</v>
      </c>
      <c r="AJ224" s="79"/>
      <c r="AK224" s="87" t="s">
        <v>1107</v>
      </c>
      <c r="AL224" s="79" t="b">
        <v>0</v>
      </c>
      <c r="AM224" s="79">
        <v>3</v>
      </c>
      <c r="AN224" s="87" t="s">
        <v>1056</v>
      </c>
      <c r="AO224" s="79" t="s">
        <v>1136</v>
      </c>
      <c r="AP224" s="79" t="b">
        <v>0</v>
      </c>
      <c r="AQ224" s="87" t="s">
        <v>1056</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8">
        <v>1</v>
      </c>
      <c r="BG224" s="49">
        <v>2.6315789473684212</v>
      </c>
      <c r="BH224" s="48">
        <v>0</v>
      </c>
      <c r="BI224" s="49">
        <v>0</v>
      </c>
      <c r="BJ224" s="48">
        <v>0</v>
      </c>
      <c r="BK224" s="49">
        <v>0</v>
      </c>
      <c r="BL224" s="48">
        <v>37</v>
      </c>
      <c r="BM224" s="49">
        <v>97.36842105263158</v>
      </c>
      <c r="BN224" s="48">
        <v>38</v>
      </c>
    </row>
    <row r="225" spans="1:66" ht="15">
      <c r="A225" s="64" t="s">
        <v>262</v>
      </c>
      <c r="B225" s="64" t="s">
        <v>261</v>
      </c>
      <c r="C225" s="65" t="s">
        <v>3053</v>
      </c>
      <c r="D225" s="66">
        <v>3</v>
      </c>
      <c r="E225" s="67" t="s">
        <v>132</v>
      </c>
      <c r="F225" s="68">
        <v>32</v>
      </c>
      <c r="G225" s="65"/>
      <c r="H225" s="69"/>
      <c r="I225" s="70"/>
      <c r="J225" s="70"/>
      <c r="K225" s="34" t="s">
        <v>66</v>
      </c>
      <c r="L225" s="77">
        <v>225</v>
      </c>
      <c r="M225" s="77"/>
      <c r="N225" s="72"/>
      <c r="O225" s="79" t="s">
        <v>330</v>
      </c>
      <c r="P225" s="81">
        <v>43703.75247685185</v>
      </c>
      <c r="Q225" s="79" t="s">
        <v>353</v>
      </c>
      <c r="R225" s="79"/>
      <c r="S225" s="79"/>
      <c r="T225" s="79" t="s">
        <v>537</v>
      </c>
      <c r="U225" s="79"/>
      <c r="V225" s="83" t="s">
        <v>655</v>
      </c>
      <c r="W225" s="81">
        <v>43703.75247685185</v>
      </c>
      <c r="X225" s="85">
        <v>43703</v>
      </c>
      <c r="Y225" s="87" t="s">
        <v>754</v>
      </c>
      <c r="Z225" s="83" t="s">
        <v>898</v>
      </c>
      <c r="AA225" s="79"/>
      <c r="AB225" s="79"/>
      <c r="AC225" s="87" t="s">
        <v>1042</v>
      </c>
      <c r="AD225" s="79"/>
      <c r="AE225" s="79" t="b">
        <v>0</v>
      </c>
      <c r="AF225" s="79">
        <v>0</v>
      </c>
      <c r="AG225" s="87" t="s">
        <v>1107</v>
      </c>
      <c r="AH225" s="79" t="b">
        <v>1</v>
      </c>
      <c r="AI225" s="79" t="s">
        <v>1112</v>
      </c>
      <c r="AJ225" s="79"/>
      <c r="AK225" s="87" t="s">
        <v>1117</v>
      </c>
      <c r="AL225" s="79" t="b">
        <v>0</v>
      </c>
      <c r="AM225" s="79">
        <v>5</v>
      </c>
      <c r="AN225" s="87" t="s">
        <v>1048</v>
      </c>
      <c r="AO225" s="79" t="s">
        <v>1131</v>
      </c>
      <c r="AP225" s="79" t="b">
        <v>0</v>
      </c>
      <c r="AQ225" s="87" t="s">
        <v>1048</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8"/>
      <c r="BG225" s="49"/>
      <c r="BH225" s="48"/>
      <c r="BI225" s="49"/>
      <c r="BJ225" s="48"/>
      <c r="BK225" s="49"/>
      <c r="BL225" s="48"/>
      <c r="BM225" s="49"/>
      <c r="BN225" s="48"/>
    </row>
    <row r="226" spans="1:66" ht="15">
      <c r="A226" s="64" t="s">
        <v>262</v>
      </c>
      <c r="B226" s="64" t="s">
        <v>263</v>
      </c>
      <c r="C226" s="65" t="s">
        <v>3053</v>
      </c>
      <c r="D226" s="66">
        <v>3</v>
      </c>
      <c r="E226" s="67" t="s">
        <v>132</v>
      </c>
      <c r="F226" s="68">
        <v>32</v>
      </c>
      <c r="G226" s="65"/>
      <c r="H226" s="69"/>
      <c r="I226" s="70"/>
      <c r="J226" s="70"/>
      <c r="K226" s="34" t="s">
        <v>66</v>
      </c>
      <c r="L226" s="77">
        <v>226</v>
      </c>
      <c r="M226" s="77"/>
      <c r="N226" s="72"/>
      <c r="O226" s="79" t="s">
        <v>331</v>
      </c>
      <c r="P226" s="81">
        <v>43703.75247685185</v>
      </c>
      <c r="Q226" s="79" t="s">
        <v>353</v>
      </c>
      <c r="R226" s="79"/>
      <c r="S226" s="79"/>
      <c r="T226" s="79" t="s">
        <v>537</v>
      </c>
      <c r="U226" s="79"/>
      <c r="V226" s="83" t="s">
        <v>655</v>
      </c>
      <c r="W226" s="81">
        <v>43703.75247685185</v>
      </c>
      <c r="X226" s="85">
        <v>43703</v>
      </c>
      <c r="Y226" s="87" t="s">
        <v>754</v>
      </c>
      <c r="Z226" s="83" t="s">
        <v>898</v>
      </c>
      <c r="AA226" s="79"/>
      <c r="AB226" s="79"/>
      <c r="AC226" s="87" t="s">
        <v>1042</v>
      </c>
      <c r="AD226" s="79"/>
      <c r="AE226" s="79" t="b">
        <v>0</v>
      </c>
      <c r="AF226" s="79">
        <v>0</v>
      </c>
      <c r="AG226" s="87" t="s">
        <v>1107</v>
      </c>
      <c r="AH226" s="79" t="b">
        <v>1</v>
      </c>
      <c r="AI226" s="79" t="s">
        <v>1112</v>
      </c>
      <c r="AJ226" s="79"/>
      <c r="AK226" s="87" t="s">
        <v>1117</v>
      </c>
      <c r="AL226" s="79" t="b">
        <v>0</v>
      </c>
      <c r="AM226" s="79">
        <v>5</v>
      </c>
      <c r="AN226" s="87" t="s">
        <v>1048</v>
      </c>
      <c r="AO226" s="79" t="s">
        <v>1131</v>
      </c>
      <c r="AP226" s="79" t="b">
        <v>0</v>
      </c>
      <c r="AQ226" s="87" t="s">
        <v>1048</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8">
        <v>0</v>
      </c>
      <c r="BG226" s="49">
        <v>0</v>
      </c>
      <c r="BH226" s="48">
        <v>0</v>
      </c>
      <c r="BI226" s="49">
        <v>0</v>
      </c>
      <c r="BJ226" s="48">
        <v>0</v>
      </c>
      <c r="BK226" s="49">
        <v>0</v>
      </c>
      <c r="BL226" s="48">
        <v>33</v>
      </c>
      <c r="BM226" s="49">
        <v>100</v>
      </c>
      <c r="BN226" s="48">
        <v>33</v>
      </c>
    </row>
    <row r="227" spans="1:66" ht="15">
      <c r="A227" s="64" t="s">
        <v>263</v>
      </c>
      <c r="B227" s="64" t="s">
        <v>262</v>
      </c>
      <c r="C227" s="65" t="s">
        <v>3054</v>
      </c>
      <c r="D227" s="66">
        <v>4</v>
      </c>
      <c r="E227" s="67" t="s">
        <v>136</v>
      </c>
      <c r="F227" s="68">
        <v>30.142857142857142</v>
      </c>
      <c r="G227" s="65"/>
      <c r="H227" s="69"/>
      <c r="I227" s="70"/>
      <c r="J227" s="70"/>
      <c r="K227" s="34" t="s">
        <v>66</v>
      </c>
      <c r="L227" s="77">
        <v>227</v>
      </c>
      <c r="M227" s="77"/>
      <c r="N227" s="72"/>
      <c r="O227" s="79" t="s">
        <v>329</v>
      </c>
      <c r="P227" s="81">
        <v>43701.46172453704</v>
      </c>
      <c r="Q227" s="79" t="s">
        <v>387</v>
      </c>
      <c r="R227" s="79"/>
      <c r="S227" s="79"/>
      <c r="T227" s="79" t="s">
        <v>537</v>
      </c>
      <c r="U227" s="79"/>
      <c r="V227" s="83" t="s">
        <v>656</v>
      </c>
      <c r="W227" s="81">
        <v>43701.46172453704</v>
      </c>
      <c r="X227" s="85">
        <v>43701</v>
      </c>
      <c r="Y227" s="87" t="s">
        <v>755</v>
      </c>
      <c r="Z227" s="83" t="s">
        <v>899</v>
      </c>
      <c r="AA227" s="79"/>
      <c r="AB227" s="79"/>
      <c r="AC227" s="87" t="s">
        <v>1043</v>
      </c>
      <c r="AD227" s="79"/>
      <c r="AE227" s="79" t="b">
        <v>0</v>
      </c>
      <c r="AF227" s="79">
        <v>0</v>
      </c>
      <c r="AG227" s="87" t="s">
        <v>1107</v>
      </c>
      <c r="AH227" s="79" t="b">
        <v>1</v>
      </c>
      <c r="AI227" s="79" t="s">
        <v>1112</v>
      </c>
      <c r="AJ227" s="79"/>
      <c r="AK227" s="87" t="s">
        <v>1056</v>
      </c>
      <c r="AL227" s="79" t="b">
        <v>0</v>
      </c>
      <c r="AM227" s="79">
        <v>3</v>
      </c>
      <c r="AN227" s="87" t="s">
        <v>1046</v>
      </c>
      <c r="AO227" s="79" t="s">
        <v>1136</v>
      </c>
      <c r="AP227" s="79" t="b">
        <v>0</v>
      </c>
      <c r="AQ227" s="87" t="s">
        <v>1046</v>
      </c>
      <c r="AR227" s="79" t="s">
        <v>176</v>
      </c>
      <c r="AS227" s="79">
        <v>0</v>
      </c>
      <c r="AT227" s="79">
        <v>0</v>
      </c>
      <c r="AU227" s="79"/>
      <c r="AV227" s="79"/>
      <c r="AW227" s="79"/>
      <c r="AX227" s="79"/>
      <c r="AY227" s="79"/>
      <c r="AZ227" s="79"/>
      <c r="BA227" s="79"/>
      <c r="BB227" s="79"/>
      <c r="BC227">
        <v>2</v>
      </c>
      <c r="BD227" s="78" t="str">
        <f>REPLACE(INDEX(GroupVertices[Group],MATCH(Edges[[#This Row],[Vertex 1]],GroupVertices[Vertex],0)),1,1,"")</f>
        <v>1</v>
      </c>
      <c r="BE227" s="78" t="str">
        <f>REPLACE(INDEX(GroupVertices[Group],MATCH(Edges[[#This Row],[Vertex 2]],GroupVertices[Vertex],0)),1,1,"")</f>
        <v>1</v>
      </c>
      <c r="BF227" s="48">
        <v>2</v>
      </c>
      <c r="BG227" s="49">
        <v>6.451612903225806</v>
      </c>
      <c r="BH227" s="48">
        <v>0</v>
      </c>
      <c r="BI227" s="49">
        <v>0</v>
      </c>
      <c r="BJ227" s="48">
        <v>0</v>
      </c>
      <c r="BK227" s="49">
        <v>0</v>
      </c>
      <c r="BL227" s="48">
        <v>29</v>
      </c>
      <c r="BM227" s="49">
        <v>93.54838709677419</v>
      </c>
      <c r="BN227" s="48">
        <v>31</v>
      </c>
    </row>
    <row r="228" spans="1:66" ht="15">
      <c r="A228" s="64" t="s">
        <v>263</v>
      </c>
      <c r="B228" s="64" t="s">
        <v>262</v>
      </c>
      <c r="C228" s="65" t="s">
        <v>3054</v>
      </c>
      <c r="D228" s="66">
        <v>4</v>
      </c>
      <c r="E228" s="67" t="s">
        <v>136</v>
      </c>
      <c r="F228" s="68">
        <v>30.142857142857142</v>
      </c>
      <c r="G228" s="65"/>
      <c r="H228" s="69"/>
      <c r="I228" s="70"/>
      <c r="J228" s="70"/>
      <c r="K228" s="34" t="s">
        <v>66</v>
      </c>
      <c r="L228" s="77">
        <v>228</v>
      </c>
      <c r="M228" s="77"/>
      <c r="N228" s="72"/>
      <c r="O228" s="79" t="s">
        <v>329</v>
      </c>
      <c r="P228" s="81">
        <v>43705.686898148146</v>
      </c>
      <c r="Q228" s="79" t="s">
        <v>388</v>
      </c>
      <c r="R228" s="79"/>
      <c r="S228" s="79"/>
      <c r="T228" s="79" t="s">
        <v>577</v>
      </c>
      <c r="U228" s="79"/>
      <c r="V228" s="83" t="s">
        <v>656</v>
      </c>
      <c r="W228" s="81">
        <v>43705.686898148146</v>
      </c>
      <c r="X228" s="85">
        <v>43705</v>
      </c>
      <c r="Y228" s="87" t="s">
        <v>756</v>
      </c>
      <c r="Z228" s="83" t="s">
        <v>900</v>
      </c>
      <c r="AA228" s="79"/>
      <c r="AB228" s="79"/>
      <c r="AC228" s="87" t="s">
        <v>1044</v>
      </c>
      <c r="AD228" s="79"/>
      <c r="AE228" s="79" t="b">
        <v>0</v>
      </c>
      <c r="AF228" s="79">
        <v>0</v>
      </c>
      <c r="AG228" s="87" t="s">
        <v>1107</v>
      </c>
      <c r="AH228" s="79" t="b">
        <v>1</v>
      </c>
      <c r="AI228" s="79" t="s">
        <v>1112</v>
      </c>
      <c r="AJ228" s="79"/>
      <c r="AK228" s="87" t="s">
        <v>1127</v>
      </c>
      <c r="AL228" s="79" t="b">
        <v>0</v>
      </c>
      <c r="AM228" s="79">
        <v>3</v>
      </c>
      <c r="AN228" s="87" t="s">
        <v>1050</v>
      </c>
      <c r="AO228" s="79" t="s">
        <v>1136</v>
      </c>
      <c r="AP228" s="79" t="b">
        <v>0</v>
      </c>
      <c r="AQ228" s="87" t="s">
        <v>1050</v>
      </c>
      <c r="AR228" s="79" t="s">
        <v>176</v>
      </c>
      <c r="AS228" s="79">
        <v>0</v>
      </c>
      <c r="AT228" s="79">
        <v>0</v>
      </c>
      <c r="AU228" s="79"/>
      <c r="AV228" s="79"/>
      <c r="AW228" s="79"/>
      <c r="AX228" s="79"/>
      <c r="AY228" s="79"/>
      <c r="AZ228" s="79"/>
      <c r="BA228" s="79"/>
      <c r="BB228" s="79"/>
      <c r="BC228">
        <v>2</v>
      </c>
      <c r="BD228" s="78" t="str">
        <f>REPLACE(INDEX(GroupVertices[Group],MATCH(Edges[[#This Row],[Vertex 1]],GroupVertices[Vertex],0)),1,1,"")</f>
        <v>1</v>
      </c>
      <c r="BE228" s="78" t="str">
        <f>REPLACE(INDEX(GroupVertices[Group],MATCH(Edges[[#This Row],[Vertex 2]],GroupVertices[Vertex],0)),1,1,"")</f>
        <v>1</v>
      </c>
      <c r="BF228" s="48">
        <v>0</v>
      </c>
      <c r="BG228" s="49">
        <v>0</v>
      </c>
      <c r="BH228" s="48">
        <v>0</v>
      </c>
      <c r="BI228" s="49">
        <v>0</v>
      </c>
      <c r="BJ228" s="48">
        <v>0</v>
      </c>
      <c r="BK228" s="49">
        <v>0</v>
      </c>
      <c r="BL228" s="48">
        <v>29</v>
      </c>
      <c r="BM228" s="49">
        <v>100</v>
      </c>
      <c r="BN228" s="48">
        <v>29</v>
      </c>
    </row>
    <row r="229" spans="1:66" ht="15">
      <c r="A229" s="64" t="s">
        <v>261</v>
      </c>
      <c r="B229" s="64" t="s">
        <v>262</v>
      </c>
      <c r="C229" s="65" t="s">
        <v>3059</v>
      </c>
      <c r="D229" s="66">
        <v>10</v>
      </c>
      <c r="E229" s="67" t="s">
        <v>136</v>
      </c>
      <c r="F229" s="68">
        <v>15.285714285714285</v>
      </c>
      <c r="G229" s="65"/>
      <c r="H229" s="69"/>
      <c r="I229" s="70"/>
      <c r="J229" s="70"/>
      <c r="K229" s="34" t="s">
        <v>66</v>
      </c>
      <c r="L229" s="77">
        <v>229</v>
      </c>
      <c r="M229" s="77"/>
      <c r="N229" s="72"/>
      <c r="O229" s="79" t="s">
        <v>329</v>
      </c>
      <c r="P229" s="81">
        <v>43699.92601851852</v>
      </c>
      <c r="Q229" s="79" t="s">
        <v>387</v>
      </c>
      <c r="R229" s="79" t="s">
        <v>454</v>
      </c>
      <c r="S229" s="79" t="s">
        <v>510</v>
      </c>
      <c r="T229" s="79" t="s">
        <v>579</v>
      </c>
      <c r="U229" s="79"/>
      <c r="V229" s="83" t="s">
        <v>654</v>
      </c>
      <c r="W229" s="81">
        <v>43699.92601851852</v>
      </c>
      <c r="X229" s="85">
        <v>43699</v>
      </c>
      <c r="Y229" s="87" t="s">
        <v>758</v>
      </c>
      <c r="Z229" s="83" t="s">
        <v>902</v>
      </c>
      <c r="AA229" s="79"/>
      <c r="AB229" s="79"/>
      <c r="AC229" s="87" t="s">
        <v>1046</v>
      </c>
      <c r="AD229" s="87" t="s">
        <v>1104</v>
      </c>
      <c r="AE229" s="79" t="b">
        <v>0</v>
      </c>
      <c r="AF229" s="79">
        <v>4</v>
      </c>
      <c r="AG229" s="87" t="s">
        <v>1109</v>
      </c>
      <c r="AH229" s="79" t="b">
        <v>1</v>
      </c>
      <c r="AI229" s="79" t="s">
        <v>1112</v>
      </c>
      <c r="AJ229" s="79"/>
      <c r="AK229" s="87" t="s">
        <v>1056</v>
      </c>
      <c r="AL229" s="79" t="b">
        <v>0</v>
      </c>
      <c r="AM229" s="79">
        <v>3</v>
      </c>
      <c r="AN229" s="87" t="s">
        <v>1107</v>
      </c>
      <c r="AO229" s="79" t="s">
        <v>1131</v>
      </c>
      <c r="AP229" s="79" t="b">
        <v>0</v>
      </c>
      <c r="AQ229" s="87" t="s">
        <v>1104</v>
      </c>
      <c r="AR229" s="79" t="s">
        <v>176</v>
      </c>
      <c r="AS229" s="79">
        <v>0</v>
      </c>
      <c r="AT229" s="79">
        <v>0</v>
      </c>
      <c r="AU229" s="79"/>
      <c r="AV229" s="79"/>
      <c r="AW229" s="79"/>
      <c r="AX229" s="79"/>
      <c r="AY229" s="79"/>
      <c r="AZ229" s="79"/>
      <c r="BA229" s="79"/>
      <c r="BB229" s="79"/>
      <c r="BC229">
        <v>10</v>
      </c>
      <c r="BD229" s="78" t="str">
        <f>REPLACE(INDEX(GroupVertices[Group],MATCH(Edges[[#This Row],[Vertex 1]],GroupVertices[Vertex],0)),1,1,"")</f>
        <v>1</v>
      </c>
      <c r="BE229" s="78" t="str">
        <f>REPLACE(INDEX(GroupVertices[Group],MATCH(Edges[[#This Row],[Vertex 2]],GroupVertices[Vertex],0)),1,1,"")</f>
        <v>1</v>
      </c>
      <c r="BF229" s="48">
        <v>2</v>
      </c>
      <c r="BG229" s="49">
        <v>6.451612903225806</v>
      </c>
      <c r="BH229" s="48">
        <v>0</v>
      </c>
      <c r="BI229" s="49">
        <v>0</v>
      </c>
      <c r="BJ229" s="48">
        <v>0</v>
      </c>
      <c r="BK229" s="49">
        <v>0</v>
      </c>
      <c r="BL229" s="48">
        <v>29</v>
      </c>
      <c r="BM229" s="49">
        <v>93.54838709677419</v>
      </c>
      <c r="BN229" s="48">
        <v>31</v>
      </c>
    </row>
    <row r="230" spans="1:66" ht="15">
      <c r="A230" s="64" t="s">
        <v>261</v>
      </c>
      <c r="B230" s="64" t="s">
        <v>262</v>
      </c>
      <c r="C230" s="65" t="s">
        <v>3059</v>
      </c>
      <c r="D230" s="66">
        <v>10</v>
      </c>
      <c r="E230" s="67" t="s">
        <v>136</v>
      </c>
      <c r="F230" s="68">
        <v>15.285714285714285</v>
      </c>
      <c r="G230" s="65"/>
      <c r="H230" s="69"/>
      <c r="I230" s="70"/>
      <c r="J230" s="70"/>
      <c r="K230" s="34" t="s">
        <v>66</v>
      </c>
      <c r="L230" s="77">
        <v>230</v>
      </c>
      <c r="M230" s="77"/>
      <c r="N230" s="72"/>
      <c r="O230" s="79" t="s">
        <v>329</v>
      </c>
      <c r="P230" s="81">
        <v>43699.926203703704</v>
      </c>
      <c r="Q230" s="79" t="s">
        <v>387</v>
      </c>
      <c r="R230" s="79"/>
      <c r="S230" s="79"/>
      <c r="T230" s="79" t="s">
        <v>537</v>
      </c>
      <c r="U230" s="79"/>
      <c r="V230" s="83" t="s">
        <v>654</v>
      </c>
      <c r="W230" s="81">
        <v>43699.926203703704</v>
      </c>
      <c r="X230" s="85">
        <v>43699</v>
      </c>
      <c r="Y230" s="87" t="s">
        <v>759</v>
      </c>
      <c r="Z230" s="83" t="s">
        <v>903</v>
      </c>
      <c r="AA230" s="79"/>
      <c r="AB230" s="79"/>
      <c r="AC230" s="87" t="s">
        <v>1047</v>
      </c>
      <c r="AD230" s="79"/>
      <c r="AE230" s="79" t="b">
        <v>0</v>
      </c>
      <c r="AF230" s="79">
        <v>0</v>
      </c>
      <c r="AG230" s="87" t="s">
        <v>1107</v>
      </c>
      <c r="AH230" s="79" t="b">
        <v>1</v>
      </c>
      <c r="AI230" s="79" t="s">
        <v>1112</v>
      </c>
      <c r="AJ230" s="79"/>
      <c r="AK230" s="87" t="s">
        <v>1056</v>
      </c>
      <c r="AL230" s="79" t="b">
        <v>0</v>
      </c>
      <c r="AM230" s="79">
        <v>3</v>
      </c>
      <c r="AN230" s="87" t="s">
        <v>1046</v>
      </c>
      <c r="AO230" s="79" t="s">
        <v>1131</v>
      </c>
      <c r="AP230" s="79" t="b">
        <v>0</v>
      </c>
      <c r="AQ230" s="87" t="s">
        <v>1046</v>
      </c>
      <c r="AR230" s="79" t="s">
        <v>176</v>
      </c>
      <c r="AS230" s="79">
        <v>0</v>
      </c>
      <c r="AT230" s="79">
        <v>0</v>
      </c>
      <c r="AU230" s="79"/>
      <c r="AV230" s="79"/>
      <c r="AW230" s="79"/>
      <c r="AX230" s="79"/>
      <c r="AY230" s="79"/>
      <c r="AZ230" s="79"/>
      <c r="BA230" s="79"/>
      <c r="BB230" s="79"/>
      <c r="BC230">
        <v>10</v>
      </c>
      <c r="BD230" s="78" t="str">
        <f>REPLACE(INDEX(GroupVertices[Group],MATCH(Edges[[#This Row],[Vertex 1]],GroupVertices[Vertex],0)),1,1,"")</f>
        <v>1</v>
      </c>
      <c r="BE230" s="78" t="str">
        <f>REPLACE(INDEX(GroupVertices[Group],MATCH(Edges[[#This Row],[Vertex 2]],GroupVertices[Vertex],0)),1,1,"")</f>
        <v>1</v>
      </c>
      <c r="BF230" s="48">
        <v>2</v>
      </c>
      <c r="BG230" s="49">
        <v>6.451612903225806</v>
      </c>
      <c r="BH230" s="48">
        <v>0</v>
      </c>
      <c r="BI230" s="49">
        <v>0</v>
      </c>
      <c r="BJ230" s="48">
        <v>0</v>
      </c>
      <c r="BK230" s="49">
        <v>0</v>
      </c>
      <c r="BL230" s="48">
        <v>29</v>
      </c>
      <c r="BM230" s="49">
        <v>93.54838709677419</v>
      </c>
      <c r="BN230" s="48">
        <v>31</v>
      </c>
    </row>
    <row r="231" spans="1:66" ht="15">
      <c r="A231" s="64" t="s">
        <v>261</v>
      </c>
      <c r="B231" s="64" t="s">
        <v>262</v>
      </c>
      <c r="C231" s="65" t="s">
        <v>3059</v>
      </c>
      <c r="D231" s="66">
        <v>10</v>
      </c>
      <c r="E231" s="67" t="s">
        <v>136</v>
      </c>
      <c r="F231" s="68">
        <v>15.285714285714285</v>
      </c>
      <c r="G231" s="65"/>
      <c r="H231" s="69"/>
      <c r="I231" s="70"/>
      <c r="J231" s="70"/>
      <c r="K231" s="34" t="s">
        <v>66</v>
      </c>
      <c r="L231" s="77">
        <v>231</v>
      </c>
      <c r="M231" s="77"/>
      <c r="N231" s="72"/>
      <c r="O231" s="79" t="s">
        <v>329</v>
      </c>
      <c r="P231" s="81">
        <v>43703.73248842593</v>
      </c>
      <c r="Q231" s="79" t="s">
        <v>353</v>
      </c>
      <c r="R231" s="79" t="s">
        <v>455</v>
      </c>
      <c r="S231" s="79" t="s">
        <v>510</v>
      </c>
      <c r="T231" s="79" t="s">
        <v>580</v>
      </c>
      <c r="U231" s="79"/>
      <c r="V231" s="83" t="s">
        <v>654</v>
      </c>
      <c r="W231" s="81">
        <v>43703.73248842593</v>
      </c>
      <c r="X231" s="85">
        <v>43703</v>
      </c>
      <c r="Y231" s="87" t="s">
        <v>760</v>
      </c>
      <c r="Z231" s="83" t="s">
        <v>904</v>
      </c>
      <c r="AA231" s="79"/>
      <c r="AB231" s="79"/>
      <c r="AC231" s="87" t="s">
        <v>1048</v>
      </c>
      <c r="AD231" s="87" t="s">
        <v>1104</v>
      </c>
      <c r="AE231" s="79" t="b">
        <v>0</v>
      </c>
      <c r="AF231" s="79">
        <v>5</v>
      </c>
      <c r="AG231" s="87" t="s">
        <v>1109</v>
      </c>
      <c r="AH231" s="79" t="b">
        <v>1</v>
      </c>
      <c r="AI231" s="79" t="s">
        <v>1112</v>
      </c>
      <c r="AJ231" s="79"/>
      <c r="AK231" s="87" t="s">
        <v>1117</v>
      </c>
      <c r="AL231" s="79" t="b">
        <v>0</v>
      </c>
      <c r="AM231" s="79">
        <v>5</v>
      </c>
      <c r="AN231" s="87" t="s">
        <v>1107</v>
      </c>
      <c r="AO231" s="79" t="s">
        <v>1131</v>
      </c>
      <c r="AP231" s="79" t="b">
        <v>0</v>
      </c>
      <c r="AQ231" s="87" t="s">
        <v>1104</v>
      </c>
      <c r="AR231" s="79" t="s">
        <v>176</v>
      </c>
      <c r="AS231" s="79">
        <v>0</v>
      </c>
      <c r="AT231" s="79">
        <v>0</v>
      </c>
      <c r="AU231" s="79"/>
      <c r="AV231" s="79"/>
      <c r="AW231" s="79"/>
      <c r="AX231" s="79"/>
      <c r="AY231" s="79"/>
      <c r="AZ231" s="79"/>
      <c r="BA231" s="79"/>
      <c r="BB231" s="79"/>
      <c r="BC231">
        <v>10</v>
      </c>
      <c r="BD231" s="78" t="str">
        <f>REPLACE(INDEX(GroupVertices[Group],MATCH(Edges[[#This Row],[Vertex 1]],GroupVertices[Vertex],0)),1,1,"")</f>
        <v>1</v>
      </c>
      <c r="BE231" s="78" t="str">
        <f>REPLACE(INDEX(GroupVertices[Group],MATCH(Edges[[#This Row],[Vertex 2]],GroupVertices[Vertex],0)),1,1,"")</f>
        <v>1</v>
      </c>
      <c r="BF231" s="48">
        <v>0</v>
      </c>
      <c r="BG231" s="49">
        <v>0</v>
      </c>
      <c r="BH231" s="48">
        <v>0</v>
      </c>
      <c r="BI231" s="49">
        <v>0</v>
      </c>
      <c r="BJ231" s="48">
        <v>0</v>
      </c>
      <c r="BK231" s="49">
        <v>0</v>
      </c>
      <c r="BL231" s="48">
        <v>33</v>
      </c>
      <c r="BM231" s="49">
        <v>100</v>
      </c>
      <c r="BN231" s="48">
        <v>33</v>
      </c>
    </row>
    <row r="232" spans="1:66" ht="15">
      <c r="A232" s="64" t="s">
        <v>261</v>
      </c>
      <c r="B232" s="64" t="s">
        <v>262</v>
      </c>
      <c r="C232" s="65" t="s">
        <v>3059</v>
      </c>
      <c r="D232" s="66">
        <v>10</v>
      </c>
      <c r="E232" s="67" t="s">
        <v>136</v>
      </c>
      <c r="F232" s="68">
        <v>15.285714285714285</v>
      </c>
      <c r="G232" s="65"/>
      <c r="H232" s="69"/>
      <c r="I232" s="70"/>
      <c r="J232" s="70"/>
      <c r="K232" s="34" t="s">
        <v>66</v>
      </c>
      <c r="L232" s="77">
        <v>232</v>
      </c>
      <c r="M232" s="77"/>
      <c r="N232" s="72"/>
      <c r="O232" s="79" t="s">
        <v>329</v>
      </c>
      <c r="P232" s="81">
        <v>43703.732719907406</v>
      </c>
      <c r="Q232" s="79" t="s">
        <v>353</v>
      </c>
      <c r="R232" s="79"/>
      <c r="S232" s="79"/>
      <c r="T232" s="79" t="s">
        <v>537</v>
      </c>
      <c r="U232" s="79"/>
      <c r="V232" s="83" t="s">
        <v>654</v>
      </c>
      <c r="W232" s="81">
        <v>43703.732719907406</v>
      </c>
      <c r="X232" s="85">
        <v>43703</v>
      </c>
      <c r="Y232" s="87" t="s">
        <v>761</v>
      </c>
      <c r="Z232" s="83" t="s">
        <v>905</v>
      </c>
      <c r="AA232" s="79"/>
      <c r="AB232" s="79"/>
      <c r="AC232" s="87" t="s">
        <v>1049</v>
      </c>
      <c r="AD232" s="79"/>
      <c r="AE232" s="79" t="b">
        <v>0</v>
      </c>
      <c r="AF232" s="79">
        <v>0</v>
      </c>
      <c r="AG232" s="87" t="s">
        <v>1107</v>
      </c>
      <c r="AH232" s="79" t="b">
        <v>1</v>
      </c>
      <c r="AI232" s="79" t="s">
        <v>1112</v>
      </c>
      <c r="AJ232" s="79"/>
      <c r="AK232" s="87" t="s">
        <v>1117</v>
      </c>
      <c r="AL232" s="79" t="b">
        <v>0</v>
      </c>
      <c r="AM232" s="79">
        <v>5</v>
      </c>
      <c r="AN232" s="87" t="s">
        <v>1048</v>
      </c>
      <c r="AO232" s="79" t="s">
        <v>1131</v>
      </c>
      <c r="AP232" s="79" t="b">
        <v>0</v>
      </c>
      <c r="AQ232" s="87" t="s">
        <v>1048</v>
      </c>
      <c r="AR232" s="79" t="s">
        <v>176</v>
      </c>
      <c r="AS232" s="79">
        <v>0</v>
      </c>
      <c r="AT232" s="79">
        <v>0</v>
      </c>
      <c r="AU232" s="79"/>
      <c r="AV232" s="79"/>
      <c r="AW232" s="79"/>
      <c r="AX232" s="79"/>
      <c r="AY232" s="79"/>
      <c r="AZ232" s="79"/>
      <c r="BA232" s="79"/>
      <c r="BB232" s="79"/>
      <c r="BC232">
        <v>10</v>
      </c>
      <c r="BD232" s="78" t="str">
        <f>REPLACE(INDEX(GroupVertices[Group],MATCH(Edges[[#This Row],[Vertex 1]],GroupVertices[Vertex],0)),1,1,"")</f>
        <v>1</v>
      </c>
      <c r="BE232" s="78" t="str">
        <f>REPLACE(INDEX(GroupVertices[Group],MATCH(Edges[[#This Row],[Vertex 2]],GroupVertices[Vertex],0)),1,1,"")</f>
        <v>1</v>
      </c>
      <c r="BF232" s="48">
        <v>0</v>
      </c>
      <c r="BG232" s="49">
        <v>0</v>
      </c>
      <c r="BH232" s="48">
        <v>0</v>
      </c>
      <c r="BI232" s="49">
        <v>0</v>
      </c>
      <c r="BJ232" s="48">
        <v>0</v>
      </c>
      <c r="BK232" s="49">
        <v>0</v>
      </c>
      <c r="BL232" s="48">
        <v>33</v>
      </c>
      <c r="BM232" s="49">
        <v>100</v>
      </c>
      <c r="BN232" s="48">
        <v>33</v>
      </c>
    </row>
    <row r="233" spans="1:66" ht="15">
      <c r="A233" s="64" t="s">
        <v>261</v>
      </c>
      <c r="B233" s="64" t="s">
        <v>262</v>
      </c>
      <c r="C233" s="65" t="s">
        <v>3059</v>
      </c>
      <c r="D233" s="66">
        <v>10</v>
      </c>
      <c r="E233" s="67" t="s">
        <v>136</v>
      </c>
      <c r="F233" s="68">
        <v>15.285714285714285</v>
      </c>
      <c r="G233" s="65"/>
      <c r="H233" s="69"/>
      <c r="I233" s="70"/>
      <c r="J233" s="70"/>
      <c r="K233" s="34" t="s">
        <v>66</v>
      </c>
      <c r="L233" s="77">
        <v>233</v>
      </c>
      <c r="M233" s="77"/>
      <c r="N233" s="72"/>
      <c r="O233" s="79" t="s">
        <v>329</v>
      </c>
      <c r="P233" s="81">
        <v>43704.673622685186</v>
      </c>
      <c r="Q233" s="79" t="s">
        <v>382</v>
      </c>
      <c r="R233" s="79" t="s">
        <v>446</v>
      </c>
      <c r="S233" s="79" t="s">
        <v>505</v>
      </c>
      <c r="T233" s="79" t="s">
        <v>566</v>
      </c>
      <c r="U233" s="79"/>
      <c r="V233" s="83" t="s">
        <v>654</v>
      </c>
      <c r="W233" s="81">
        <v>43704.673622685186</v>
      </c>
      <c r="X233" s="85">
        <v>43704</v>
      </c>
      <c r="Y233" s="87" t="s">
        <v>742</v>
      </c>
      <c r="Z233" s="83" t="s">
        <v>886</v>
      </c>
      <c r="AA233" s="79"/>
      <c r="AB233" s="79"/>
      <c r="AC233" s="87" t="s">
        <v>1030</v>
      </c>
      <c r="AD233" s="87" t="s">
        <v>1048</v>
      </c>
      <c r="AE233" s="79" t="b">
        <v>0</v>
      </c>
      <c r="AF233" s="79">
        <v>5</v>
      </c>
      <c r="AG233" s="87" t="s">
        <v>1109</v>
      </c>
      <c r="AH233" s="79" t="b">
        <v>1</v>
      </c>
      <c r="AI233" s="79" t="s">
        <v>1112</v>
      </c>
      <c r="AJ233" s="79"/>
      <c r="AK233" s="87" t="s">
        <v>1122</v>
      </c>
      <c r="AL233" s="79" t="b">
        <v>0</v>
      </c>
      <c r="AM233" s="79">
        <v>2</v>
      </c>
      <c r="AN233" s="87" t="s">
        <v>1107</v>
      </c>
      <c r="AO233" s="79" t="s">
        <v>1131</v>
      </c>
      <c r="AP233" s="79" t="b">
        <v>0</v>
      </c>
      <c r="AQ233" s="87" t="s">
        <v>1048</v>
      </c>
      <c r="AR233" s="79" t="s">
        <v>176</v>
      </c>
      <c r="AS233" s="79">
        <v>0</v>
      </c>
      <c r="AT233" s="79">
        <v>0</v>
      </c>
      <c r="AU233" s="79"/>
      <c r="AV233" s="79"/>
      <c r="AW233" s="79"/>
      <c r="AX233" s="79"/>
      <c r="AY233" s="79"/>
      <c r="AZ233" s="79"/>
      <c r="BA233" s="79"/>
      <c r="BB233" s="79"/>
      <c r="BC233">
        <v>10</v>
      </c>
      <c r="BD233" s="78" t="str">
        <f>REPLACE(INDEX(GroupVertices[Group],MATCH(Edges[[#This Row],[Vertex 1]],GroupVertices[Vertex],0)),1,1,"")</f>
        <v>1</v>
      </c>
      <c r="BE233" s="78" t="str">
        <f>REPLACE(INDEX(GroupVertices[Group],MATCH(Edges[[#This Row],[Vertex 2]],GroupVertices[Vertex],0)),1,1,"")</f>
        <v>1</v>
      </c>
      <c r="BF233" s="48"/>
      <c r="BG233" s="49"/>
      <c r="BH233" s="48"/>
      <c r="BI233" s="49"/>
      <c r="BJ233" s="48"/>
      <c r="BK233" s="49"/>
      <c r="BL233" s="48"/>
      <c r="BM233" s="49"/>
      <c r="BN233" s="48"/>
    </row>
    <row r="234" spans="1:66" ht="15">
      <c r="A234" s="64" t="s">
        <v>261</v>
      </c>
      <c r="B234" s="64" t="s">
        <v>262</v>
      </c>
      <c r="C234" s="65" t="s">
        <v>3059</v>
      </c>
      <c r="D234" s="66">
        <v>10</v>
      </c>
      <c r="E234" s="67" t="s">
        <v>136</v>
      </c>
      <c r="F234" s="68">
        <v>15.285714285714285</v>
      </c>
      <c r="G234" s="65"/>
      <c r="H234" s="69"/>
      <c r="I234" s="70"/>
      <c r="J234" s="70"/>
      <c r="K234" s="34" t="s">
        <v>66</v>
      </c>
      <c r="L234" s="77">
        <v>234</v>
      </c>
      <c r="M234" s="77"/>
      <c r="N234" s="72"/>
      <c r="O234" s="79" t="s">
        <v>329</v>
      </c>
      <c r="P234" s="81">
        <v>43704.67381944445</v>
      </c>
      <c r="Q234" s="79" t="s">
        <v>382</v>
      </c>
      <c r="R234" s="79"/>
      <c r="S234" s="79"/>
      <c r="T234" s="79" t="s">
        <v>567</v>
      </c>
      <c r="U234" s="79"/>
      <c r="V234" s="83" t="s">
        <v>654</v>
      </c>
      <c r="W234" s="81">
        <v>43704.67381944445</v>
      </c>
      <c r="X234" s="85">
        <v>43704</v>
      </c>
      <c r="Y234" s="87" t="s">
        <v>743</v>
      </c>
      <c r="Z234" s="83" t="s">
        <v>887</v>
      </c>
      <c r="AA234" s="79"/>
      <c r="AB234" s="79"/>
      <c r="AC234" s="87" t="s">
        <v>1031</v>
      </c>
      <c r="AD234" s="79"/>
      <c r="AE234" s="79" t="b">
        <v>0</v>
      </c>
      <c r="AF234" s="79">
        <v>0</v>
      </c>
      <c r="AG234" s="87" t="s">
        <v>1107</v>
      </c>
      <c r="AH234" s="79" t="b">
        <v>1</v>
      </c>
      <c r="AI234" s="79" t="s">
        <v>1112</v>
      </c>
      <c r="AJ234" s="79"/>
      <c r="AK234" s="87" t="s">
        <v>1122</v>
      </c>
      <c r="AL234" s="79" t="b">
        <v>0</v>
      </c>
      <c r="AM234" s="79">
        <v>2</v>
      </c>
      <c r="AN234" s="87" t="s">
        <v>1030</v>
      </c>
      <c r="AO234" s="79" t="s">
        <v>1131</v>
      </c>
      <c r="AP234" s="79" t="b">
        <v>0</v>
      </c>
      <c r="AQ234" s="87" t="s">
        <v>1030</v>
      </c>
      <c r="AR234" s="79" t="s">
        <v>176</v>
      </c>
      <c r="AS234" s="79">
        <v>0</v>
      </c>
      <c r="AT234" s="79">
        <v>0</v>
      </c>
      <c r="AU234" s="79"/>
      <c r="AV234" s="79"/>
      <c r="AW234" s="79"/>
      <c r="AX234" s="79"/>
      <c r="AY234" s="79"/>
      <c r="AZ234" s="79"/>
      <c r="BA234" s="79"/>
      <c r="BB234" s="79"/>
      <c r="BC234">
        <v>10</v>
      </c>
      <c r="BD234" s="78" t="str">
        <f>REPLACE(INDEX(GroupVertices[Group],MATCH(Edges[[#This Row],[Vertex 1]],GroupVertices[Vertex],0)),1,1,"")</f>
        <v>1</v>
      </c>
      <c r="BE234" s="78" t="str">
        <f>REPLACE(INDEX(GroupVertices[Group],MATCH(Edges[[#This Row],[Vertex 2]],GroupVertices[Vertex],0)),1,1,"")</f>
        <v>1</v>
      </c>
      <c r="BF234" s="48"/>
      <c r="BG234" s="49"/>
      <c r="BH234" s="48"/>
      <c r="BI234" s="49"/>
      <c r="BJ234" s="48"/>
      <c r="BK234" s="49"/>
      <c r="BL234" s="48"/>
      <c r="BM234" s="49"/>
      <c r="BN234" s="48"/>
    </row>
    <row r="235" spans="1:66" ht="15">
      <c r="A235" s="64" t="s">
        <v>261</v>
      </c>
      <c r="B235" s="64" t="s">
        <v>262</v>
      </c>
      <c r="C235" s="65" t="s">
        <v>3059</v>
      </c>
      <c r="D235" s="66">
        <v>10</v>
      </c>
      <c r="E235" s="67" t="s">
        <v>136</v>
      </c>
      <c r="F235" s="68">
        <v>15.285714285714285</v>
      </c>
      <c r="G235" s="65"/>
      <c r="H235" s="69"/>
      <c r="I235" s="70"/>
      <c r="J235" s="70"/>
      <c r="K235" s="34" t="s">
        <v>66</v>
      </c>
      <c r="L235" s="77">
        <v>235</v>
      </c>
      <c r="M235" s="77"/>
      <c r="N235" s="72"/>
      <c r="O235" s="79" t="s">
        <v>329</v>
      </c>
      <c r="P235" s="81">
        <v>43705.66994212963</v>
      </c>
      <c r="Q235" s="79" t="s">
        <v>388</v>
      </c>
      <c r="R235" s="79" t="s">
        <v>456</v>
      </c>
      <c r="S235" s="79" t="s">
        <v>505</v>
      </c>
      <c r="T235" s="79" t="s">
        <v>581</v>
      </c>
      <c r="U235" s="79"/>
      <c r="V235" s="83" t="s">
        <v>654</v>
      </c>
      <c r="W235" s="81">
        <v>43705.66994212963</v>
      </c>
      <c r="X235" s="85">
        <v>43705</v>
      </c>
      <c r="Y235" s="87" t="s">
        <v>762</v>
      </c>
      <c r="Z235" s="83" t="s">
        <v>906</v>
      </c>
      <c r="AA235" s="79"/>
      <c r="AB235" s="79"/>
      <c r="AC235" s="87" t="s">
        <v>1050</v>
      </c>
      <c r="AD235" s="87" t="s">
        <v>1048</v>
      </c>
      <c r="AE235" s="79" t="b">
        <v>0</v>
      </c>
      <c r="AF235" s="79">
        <v>3</v>
      </c>
      <c r="AG235" s="87" t="s">
        <v>1109</v>
      </c>
      <c r="AH235" s="79" t="b">
        <v>1</v>
      </c>
      <c r="AI235" s="79" t="s">
        <v>1112</v>
      </c>
      <c r="AJ235" s="79"/>
      <c r="AK235" s="87" t="s">
        <v>1127</v>
      </c>
      <c r="AL235" s="79" t="b">
        <v>0</v>
      </c>
      <c r="AM235" s="79">
        <v>3</v>
      </c>
      <c r="AN235" s="87" t="s">
        <v>1107</v>
      </c>
      <c r="AO235" s="79" t="s">
        <v>1131</v>
      </c>
      <c r="AP235" s="79" t="b">
        <v>0</v>
      </c>
      <c r="AQ235" s="87" t="s">
        <v>1048</v>
      </c>
      <c r="AR235" s="79" t="s">
        <v>176</v>
      </c>
      <c r="AS235" s="79">
        <v>0</v>
      </c>
      <c r="AT235" s="79">
        <v>0</v>
      </c>
      <c r="AU235" s="79"/>
      <c r="AV235" s="79"/>
      <c r="AW235" s="79"/>
      <c r="AX235" s="79"/>
      <c r="AY235" s="79"/>
      <c r="AZ235" s="79"/>
      <c r="BA235" s="79"/>
      <c r="BB235" s="79"/>
      <c r="BC235">
        <v>10</v>
      </c>
      <c r="BD235" s="78" t="str">
        <f>REPLACE(INDEX(GroupVertices[Group],MATCH(Edges[[#This Row],[Vertex 1]],GroupVertices[Vertex],0)),1,1,"")</f>
        <v>1</v>
      </c>
      <c r="BE235" s="78" t="str">
        <f>REPLACE(INDEX(GroupVertices[Group],MATCH(Edges[[#This Row],[Vertex 2]],GroupVertices[Vertex],0)),1,1,"")</f>
        <v>1</v>
      </c>
      <c r="BF235" s="48">
        <v>0</v>
      </c>
      <c r="BG235" s="49">
        <v>0</v>
      </c>
      <c r="BH235" s="48">
        <v>0</v>
      </c>
      <c r="BI235" s="49">
        <v>0</v>
      </c>
      <c r="BJ235" s="48">
        <v>0</v>
      </c>
      <c r="BK235" s="49">
        <v>0</v>
      </c>
      <c r="BL235" s="48">
        <v>29</v>
      </c>
      <c r="BM235" s="49">
        <v>100</v>
      </c>
      <c r="BN235" s="48">
        <v>29</v>
      </c>
    </row>
    <row r="236" spans="1:66" ht="15">
      <c r="A236" s="64" t="s">
        <v>261</v>
      </c>
      <c r="B236" s="64" t="s">
        <v>262</v>
      </c>
      <c r="C236" s="65" t="s">
        <v>3059</v>
      </c>
      <c r="D236" s="66">
        <v>10</v>
      </c>
      <c r="E236" s="67" t="s">
        <v>136</v>
      </c>
      <c r="F236" s="68">
        <v>15.285714285714285</v>
      </c>
      <c r="G236" s="65"/>
      <c r="H236" s="69"/>
      <c r="I236" s="70"/>
      <c r="J236" s="70"/>
      <c r="K236" s="34" t="s">
        <v>66</v>
      </c>
      <c r="L236" s="77">
        <v>236</v>
      </c>
      <c r="M236" s="77"/>
      <c r="N236" s="72"/>
      <c r="O236" s="79" t="s">
        <v>329</v>
      </c>
      <c r="P236" s="81">
        <v>43705.670127314814</v>
      </c>
      <c r="Q236" s="79" t="s">
        <v>388</v>
      </c>
      <c r="R236" s="79"/>
      <c r="S236" s="79"/>
      <c r="T236" s="79" t="s">
        <v>577</v>
      </c>
      <c r="U236" s="79"/>
      <c r="V236" s="83" t="s">
        <v>654</v>
      </c>
      <c r="W236" s="81">
        <v>43705.670127314814</v>
      </c>
      <c r="X236" s="85">
        <v>43705</v>
      </c>
      <c r="Y236" s="87" t="s">
        <v>763</v>
      </c>
      <c r="Z236" s="83" t="s">
        <v>907</v>
      </c>
      <c r="AA236" s="79"/>
      <c r="AB236" s="79"/>
      <c r="AC236" s="87" t="s">
        <v>1051</v>
      </c>
      <c r="AD236" s="79"/>
      <c r="AE236" s="79" t="b">
        <v>0</v>
      </c>
      <c r="AF236" s="79">
        <v>0</v>
      </c>
      <c r="AG236" s="87" t="s">
        <v>1107</v>
      </c>
      <c r="AH236" s="79" t="b">
        <v>1</v>
      </c>
      <c r="AI236" s="79" t="s">
        <v>1112</v>
      </c>
      <c r="AJ236" s="79"/>
      <c r="AK236" s="87" t="s">
        <v>1127</v>
      </c>
      <c r="AL236" s="79" t="b">
        <v>0</v>
      </c>
      <c r="AM236" s="79">
        <v>3</v>
      </c>
      <c r="AN236" s="87" t="s">
        <v>1050</v>
      </c>
      <c r="AO236" s="79" t="s">
        <v>1131</v>
      </c>
      <c r="AP236" s="79" t="b">
        <v>0</v>
      </c>
      <c r="AQ236" s="87" t="s">
        <v>1050</v>
      </c>
      <c r="AR236" s="79" t="s">
        <v>176</v>
      </c>
      <c r="AS236" s="79">
        <v>0</v>
      </c>
      <c r="AT236" s="79">
        <v>0</v>
      </c>
      <c r="AU236" s="79"/>
      <c r="AV236" s="79"/>
      <c r="AW236" s="79"/>
      <c r="AX236" s="79"/>
      <c r="AY236" s="79"/>
      <c r="AZ236" s="79"/>
      <c r="BA236" s="79"/>
      <c r="BB236" s="79"/>
      <c r="BC236">
        <v>10</v>
      </c>
      <c r="BD236" s="78" t="str">
        <f>REPLACE(INDEX(GroupVertices[Group],MATCH(Edges[[#This Row],[Vertex 1]],GroupVertices[Vertex],0)),1,1,"")</f>
        <v>1</v>
      </c>
      <c r="BE236" s="78" t="str">
        <f>REPLACE(INDEX(GroupVertices[Group],MATCH(Edges[[#This Row],[Vertex 2]],GroupVertices[Vertex],0)),1,1,"")</f>
        <v>1</v>
      </c>
      <c r="BF236" s="48">
        <v>0</v>
      </c>
      <c r="BG236" s="49">
        <v>0</v>
      </c>
      <c r="BH236" s="48">
        <v>0</v>
      </c>
      <c r="BI236" s="49">
        <v>0</v>
      </c>
      <c r="BJ236" s="48">
        <v>0</v>
      </c>
      <c r="BK236" s="49">
        <v>0</v>
      </c>
      <c r="BL236" s="48">
        <v>29</v>
      </c>
      <c r="BM236" s="49">
        <v>100</v>
      </c>
      <c r="BN236" s="48">
        <v>29</v>
      </c>
    </row>
    <row r="237" spans="1:66" ht="15">
      <c r="A237" s="64" t="s">
        <v>261</v>
      </c>
      <c r="B237" s="64" t="s">
        <v>262</v>
      </c>
      <c r="C237" s="65" t="s">
        <v>3059</v>
      </c>
      <c r="D237" s="66">
        <v>10</v>
      </c>
      <c r="E237" s="67" t="s">
        <v>136</v>
      </c>
      <c r="F237" s="68">
        <v>15.285714285714285</v>
      </c>
      <c r="G237" s="65"/>
      <c r="H237" s="69"/>
      <c r="I237" s="70"/>
      <c r="J237" s="70"/>
      <c r="K237" s="34" t="s">
        <v>66</v>
      </c>
      <c r="L237" s="77">
        <v>237</v>
      </c>
      <c r="M237" s="77"/>
      <c r="N237" s="72"/>
      <c r="O237" s="79" t="s">
        <v>329</v>
      </c>
      <c r="P237" s="81">
        <v>43706.80982638889</v>
      </c>
      <c r="Q237" s="79" t="s">
        <v>390</v>
      </c>
      <c r="R237" s="79" t="s">
        <v>457</v>
      </c>
      <c r="S237" s="79" t="s">
        <v>511</v>
      </c>
      <c r="T237" s="79" t="s">
        <v>583</v>
      </c>
      <c r="U237" s="79"/>
      <c r="V237" s="83" t="s">
        <v>654</v>
      </c>
      <c r="W237" s="81">
        <v>43706.80982638889</v>
      </c>
      <c r="X237" s="85">
        <v>43706</v>
      </c>
      <c r="Y237" s="87" t="s">
        <v>765</v>
      </c>
      <c r="Z237" s="83" t="s">
        <v>909</v>
      </c>
      <c r="AA237" s="79"/>
      <c r="AB237" s="79"/>
      <c r="AC237" s="87" t="s">
        <v>1053</v>
      </c>
      <c r="AD237" s="87" t="s">
        <v>1048</v>
      </c>
      <c r="AE237" s="79" t="b">
        <v>0</v>
      </c>
      <c r="AF237" s="79">
        <v>3</v>
      </c>
      <c r="AG237" s="87" t="s">
        <v>1109</v>
      </c>
      <c r="AH237" s="79" t="b">
        <v>1</v>
      </c>
      <c r="AI237" s="79" t="s">
        <v>1112</v>
      </c>
      <c r="AJ237" s="79"/>
      <c r="AK237" s="87" t="s">
        <v>1129</v>
      </c>
      <c r="AL237" s="79" t="b">
        <v>0</v>
      </c>
      <c r="AM237" s="79">
        <v>2</v>
      </c>
      <c r="AN237" s="87" t="s">
        <v>1107</v>
      </c>
      <c r="AO237" s="79" t="s">
        <v>1131</v>
      </c>
      <c r="AP237" s="79" t="b">
        <v>0</v>
      </c>
      <c r="AQ237" s="87" t="s">
        <v>1048</v>
      </c>
      <c r="AR237" s="79" t="s">
        <v>176</v>
      </c>
      <c r="AS237" s="79">
        <v>0</v>
      </c>
      <c r="AT237" s="79">
        <v>0</v>
      </c>
      <c r="AU237" s="79"/>
      <c r="AV237" s="79"/>
      <c r="AW237" s="79"/>
      <c r="AX237" s="79"/>
      <c r="AY237" s="79"/>
      <c r="AZ237" s="79"/>
      <c r="BA237" s="79"/>
      <c r="BB237" s="79"/>
      <c r="BC237">
        <v>10</v>
      </c>
      <c r="BD237" s="78" t="str">
        <f>REPLACE(INDEX(GroupVertices[Group],MATCH(Edges[[#This Row],[Vertex 1]],GroupVertices[Vertex],0)),1,1,"")</f>
        <v>1</v>
      </c>
      <c r="BE237" s="78" t="str">
        <f>REPLACE(INDEX(GroupVertices[Group],MATCH(Edges[[#This Row],[Vertex 2]],GroupVertices[Vertex],0)),1,1,"")</f>
        <v>1</v>
      </c>
      <c r="BF237" s="48">
        <v>0</v>
      </c>
      <c r="BG237" s="49">
        <v>0</v>
      </c>
      <c r="BH237" s="48">
        <v>0</v>
      </c>
      <c r="BI237" s="49">
        <v>0</v>
      </c>
      <c r="BJ237" s="48">
        <v>0</v>
      </c>
      <c r="BK237" s="49">
        <v>0</v>
      </c>
      <c r="BL237" s="48">
        <v>33</v>
      </c>
      <c r="BM237" s="49">
        <v>100</v>
      </c>
      <c r="BN237" s="48">
        <v>33</v>
      </c>
    </row>
    <row r="238" spans="1:66" ht="15">
      <c r="A238" s="64" t="s">
        <v>261</v>
      </c>
      <c r="B238" s="64" t="s">
        <v>262</v>
      </c>
      <c r="C238" s="65" t="s">
        <v>3059</v>
      </c>
      <c r="D238" s="66">
        <v>10</v>
      </c>
      <c r="E238" s="67" t="s">
        <v>136</v>
      </c>
      <c r="F238" s="68">
        <v>15.285714285714285</v>
      </c>
      <c r="G238" s="65"/>
      <c r="H238" s="69"/>
      <c r="I238" s="70"/>
      <c r="J238" s="70"/>
      <c r="K238" s="34" t="s">
        <v>66</v>
      </c>
      <c r="L238" s="77">
        <v>238</v>
      </c>
      <c r="M238" s="77"/>
      <c r="N238" s="72"/>
      <c r="O238" s="79" t="s">
        <v>329</v>
      </c>
      <c r="P238" s="81">
        <v>43706.810115740744</v>
      </c>
      <c r="Q238" s="79" t="s">
        <v>390</v>
      </c>
      <c r="R238" s="79"/>
      <c r="S238" s="79"/>
      <c r="T238" s="79" t="s">
        <v>577</v>
      </c>
      <c r="U238" s="79"/>
      <c r="V238" s="83" t="s">
        <v>654</v>
      </c>
      <c r="W238" s="81">
        <v>43706.810115740744</v>
      </c>
      <c r="X238" s="85">
        <v>43706</v>
      </c>
      <c r="Y238" s="87" t="s">
        <v>766</v>
      </c>
      <c r="Z238" s="83" t="s">
        <v>910</v>
      </c>
      <c r="AA238" s="79"/>
      <c r="AB238" s="79"/>
      <c r="AC238" s="87" t="s">
        <v>1054</v>
      </c>
      <c r="AD238" s="79"/>
      <c r="AE238" s="79" t="b">
        <v>0</v>
      </c>
      <c r="AF238" s="79">
        <v>0</v>
      </c>
      <c r="AG238" s="87" t="s">
        <v>1107</v>
      </c>
      <c r="AH238" s="79" t="b">
        <v>1</v>
      </c>
      <c r="AI238" s="79" t="s">
        <v>1112</v>
      </c>
      <c r="AJ238" s="79"/>
      <c r="AK238" s="87" t="s">
        <v>1129</v>
      </c>
      <c r="AL238" s="79" t="b">
        <v>0</v>
      </c>
      <c r="AM238" s="79">
        <v>2</v>
      </c>
      <c r="AN238" s="87" t="s">
        <v>1053</v>
      </c>
      <c r="AO238" s="79" t="s">
        <v>1131</v>
      </c>
      <c r="AP238" s="79" t="b">
        <v>0</v>
      </c>
      <c r="AQ238" s="87" t="s">
        <v>1053</v>
      </c>
      <c r="AR238" s="79" t="s">
        <v>176</v>
      </c>
      <c r="AS238" s="79">
        <v>0</v>
      </c>
      <c r="AT238" s="79">
        <v>0</v>
      </c>
      <c r="AU238" s="79"/>
      <c r="AV238" s="79"/>
      <c r="AW238" s="79"/>
      <c r="AX238" s="79"/>
      <c r="AY238" s="79"/>
      <c r="AZ238" s="79"/>
      <c r="BA238" s="79"/>
      <c r="BB238" s="79"/>
      <c r="BC238">
        <v>10</v>
      </c>
      <c r="BD238" s="78" t="str">
        <f>REPLACE(INDEX(GroupVertices[Group],MATCH(Edges[[#This Row],[Vertex 1]],GroupVertices[Vertex],0)),1,1,"")</f>
        <v>1</v>
      </c>
      <c r="BE238" s="78" t="str">
        <f>REPLACE(INDEX(GroupVertices[Group],MATCH(Edges[[#This Row],[Vertex 2]],GroupVertices[Vertex],0)),1,1,"")</f>
        <v>1</v>
      </c>
      <c r="BF238" s="48">
        <v>0</v>
      </c>
      <c r="BG238" s="49">
        <v>0</v>
      </c>
      <c r="BH238" s="48">
        <v>0</v>
      </c>
      <c r="BI238" s="49">
        <v>0</v>
      </c>
      <c r="BJ238" s="48">
        <v>0</v>
      </c>
      <c r="BK238" s="49">
        <v>0</v>
      </c>
      <c r="BL238" s="48">
        <v>33</v>
      </c>
      <c r="BM238" s="49">
        <v>100</v>
      </c>
      <c r="BN238" s="48">
        <v>33</v>
      </c>
    </row>
    <row r="239" spans="1:66" ht="15">
      <c r="A239" s="64" t="s">
        <v>263</v>
      </c>
      <c r="B239" s="64" t="s">
        <v>263</v>
      </c>
      <c r="C239" s="65" t="s">
        <v>3053</v>
      </c>
      <c r="D239" s="66">
        <v>3</v>
      </c>
      <c r="E239" s="67" t="s">
        <v>132</v>
      </c>
      <c r="F239" s="68">
        <v>32</v>
      </c>
      <c r="G239" s="65"/>
      <c r="H239" s="69"/>
      <c r="I239" s="70"/>
      <c r="J239" s="70"/>
      <c r="K239" s="34" t="s">
        <v>65</v>
      </c>
      <c r="L239" s="77">
        <v>239</v>
      </c>
      <c r="M239" s="77"/>
      <c r="N239" s="72"/>
      <c r="O239" s="79" t="s">
        <v>176</v>
      </c>
      <c r="P239" s="81">
        <v>43699.89928240741</v>
      </c>
      <c r="Q239" s="79" t="s">
        <v>340</v>
      </c>
      <c r="R239" s="83" t="s">
        <v>458</v>
      </c>
      <c r="S239" s="79" t="s">
        <v>512</v>
      </c>
      <c r="T239" s="79" t="s">
        <v>584</v>
      </c>
      <c r="U239" s="83" t="s">
        <v>608</v>
      </c>
      <c r="V239" s="83" t="s">
        <v>608</v>
      </c>
      <c r="W239" s="81">
        <v>43699.89928240741</v>
      </c>
      <c r="X239" s="85">
        <v>43699</v>
      </c>
      <c r="Y239" s="87" t="s">
        <v>768</v>
      </c>
      <c r="Z239" s="83" t="s">
        <v>912</v>
      </c>
      <c r="AA239" s="79"/>
      <c r="AB239" s="79"/>
      <c r="AC239" s="87" t="s">
        <v>1056</v>
      </c>
      <c r="AD239" s="79"/>
      <c r="AE239" s="79" t="b">
        <v>0</v>
      </c>
      <c r="AF239" s="79">
        <v>3</v>
      </c>
      <c r="AG239" s="87" t="s">
        <v>1107</v>
      </c>
      <c r="AH239" s="79" t="b">
        <v>0</v>
      </c>
      <c r="AI239" s="79" t="s">
        <v>1112</v>
      </c>
      <c r="AJ239" s="79"/>
      <c r="AK239" s="87" t="s">
        <v>1107</v>
      </c>
      <c r="AL239" s="79" t="b">
        <v>0</v>
      </c>
      <c r="AM239" s="79">
        <v>3</v>
      </c>
      <c r="AN239" s="87" t="s">
        <v>1107</v>
      </c>
      <c r="AO239" s="79" t="s">
        <v>1131</v>
      </c>
      <c r="AP239" s="79" t="b">
        <v>0</v>
      </c>
      <c r="AQ239" s="87" t="s">
        <v>1056</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1</v>
      </c>
      <c r="BF239" s="48">
        <v>1</v>
      </c>
      <c r="BG239" s="49">
        <v>2.6315789473684212</v>
      </c>
      <c r="BH239" s="48">
        <v>0</v>
      </c>
      <c r="BI239" s="49">
        <v>0</v>
      </c>
      <c r="BJ239" s="48">
        <v>0</v>
      </c>
      <c r="BK239" s="49">
        <v>0</v>
      </c>
      <c r="BL239" s="48">
        <v>37</v>
      </c>
      <c r="BM239" s="49">
        <v>97.36842105263158</v>
      </c>
      <c r="BN239" s="48">
        <v>38</v>
      </c>
    </row>
    <row r="240" spans="1:66" ht="15">
      <c r="A240" s="64" t="s">
        <v>263</v>
      </c>
      <c r="B240" s="64" t="s">
        <v>261</v>
      </c>
      <c r="C240" s="65" t="s">
        <v>3054</v>
      </c>
      <c r="D240" s="66">
        <v>4</v>
      </c>
      <c r="E240" s="67" t="s">
        <v>136</v>
      </c>
      <c r="F240" s="68">
        <v>30.142857142857142</v>
      </c>
      <c r="G240" s="65"/>
      <c r="H240" s="69"/>
      <c r="I240" s="70"/>
      <c r="J240" s="70"/>
      <c r="K240" s="34" t="s">
        <v>66</v>
      </c>
      <c r="L240" s="77">
        <v>240</v>
      </c>
      <c r="M240" s="77"/>
      <c r="N240" s="72"/>
      <c r="O240" s="79" t="s">
        <v>330</v>
      </c>
      <c r="P240" s="81">
        <v>43701.46172453704</v>
      </c>
      <c r="Q240" s="79" t="s">
        <v>387</v>
      </c>
      <c r="R240" s="79"/>
      <c r="S240" s="79"/>
      <c r="T240" s="79" t="s">
        <v>537</v>
      </c>
      <c r="U240" s="79"/>
      <c r="V240" s="83" t="s">
        <v>656</v>
      </c>
      <c r="W240" s="81">
        <v>43701.46172453704</v>
      </c>
      <c r="X240" s="85">
        <v>43701</v>
      </c>
      <c r="Y240" s="87" t="s">
        <v>755</v>
      </c>
      <c r="Z240" s="83" t="s">
        <v>899</v>
      </c>
      <c r="AA240" s="79"/>
      <c r="AB240" s="79"/>
      <c r="AC240" s="87" t="s">
        <v>1043</v>
      </c>
      <c r="AD240" s="79"/>
      <c r="AE240" s="79" t="b">
        <v>0</v>
      </c>
      <c r="AF240" s="79">
        <v>0</v>
      </c>
      <c r="AG240" s="87" t="s">
        <v>1107</v>
      </c>
      <c r="AH240" s="79" t="b">
        <v>1</v>
      </c>
      <c r="AI240" s="79" t="s">
        <v>1112</v>
      </c>
      <c r="AJ240" s="79"/>
      <c r="AK240" s="87" t="s">
        <v>1056</v>
      </c>
      <c r="AL240" s="79" t="b">
        <v>0</v>
      </c>
      <c r="AM240" s="79">
        <v>3</v>
      </c>
      <c r="AN240" s="87" t="s">
        <v>1046</v>
      </c>
      <c r="AO240" s="79" t="s">
        <v>1136</v>
      </c>
      <c r="AP240" s="79" t="b">
        <v>0</v>
      </c>
      <c r="AQ240" s="87" t="s">
        <v>1046</v>
      </c>
      <c r="AR240" s="79" t="s">
        <v>176</v>
      </c>
      <c r="AS240" s="79">
        <v>0</v>
      </c>
      <c r="AT240" s="79">
        <v>0</v>
      </c>
      <c r="AU240" s="79"/>
      <c r="AV240" s="79"/>
      <c r="AW240" s="79"/>
      <c r="AX240" s="79"/>
      <c r="AY240" s="79"/>
      <c r="AZ240" s="79"/>
      <c r="BA240" s="79"/>
      <c r="BB240" s="79"/>
      <c r="BC240">
        <v>2</v>
      </c>
      <c r="BD240" s="78" t="str">
        <f>REPLACE(INDEX(GroupVertices[Group],MATCH(Edges[[#This Row],[Vertex 1]],GroupVertices[Vertex],0)),1,1,"")</f>
        <v>1</v>
      </c>
      <c r="BE240" s="78" t="str">
        <f>REPLACE(INDEX(GroupVertices[Group],MATCH(Edges[[#This Row],[Vertex 2]],GroupVertices[Vertex],0)),1,1,"")</f>
        <v>1</v>
      </c>
      <c r="BF240" s="48"/>
      <c r="BG240" s="49"/>
      <c r="BH240" s="48"/>
      <c r="BI240" s="49"/>
      <c r="BJ240" s="48"/>
      <c r="BK240" s="49"/>
      <c r="BL240" s="48"/>
      <c r="BM240" s="49"/>
      <c r="BN240" s="48"/>
    </row>
    <row r="241" spans="1:66" ht="15">
      <c r="A241" s="64" t="s">
        <v>263</v>
      </c>
      <c r="B241" s="64" t="s">
        <v>261</v>
      </c>
      <c r="C241" s="65" t="s">
        <v>3054</v>
      </c>
      <c r="D241" s="66">
        <v>4</v>
      </c>
      <c r="E241" s="67" t="s">
        <v>136</v>
      </c>
      <c r="F241" s="68">
        <v>30.142857142857142</v>
      </c>
      <c r="G241" s="65"/>
      <c r="H241" s="69"/>
      <c r="I241" s="70"/>
      <c r="J241" s="70"/>
      <c r="K241" s="34" t="s">
        <v>66</v>
      </c>
      <c r="L241" s="77">
        <v>241</v>
      </c>
      <c r="M241" s="77"/>
      <c r="N241" s="72"/>
      <c r="O241" s="79" t="s">
        <v>330</v>
      </c>
      <c r="P241" s="81">
        <v>43705.686898148146</v>
      </c>
      <c r="Q241" s="79" t="s">
        <v>388</v>
      </c>
      <c r="R241" s="79"/>
      <c r="S241" s="79"/>
      <c r="T241" s="79" t="s">
        <v>577</v>
      </c>
      <c r="U241" s="79"/>
      <c r="V241" s="83" t="s">
        <v>656</v>
      </c>
      <c r="W241" s="81">
        <v>43705.686898148146</v>
      </c>
      <c r="X241" s="85">
        <v>43705</v>
      </c>
      <c r="Y241" s="87" t="s">
        <v>756</v>
      </c>
      <c r="Z241" s="83" t="s">
        <v>900</v>
      </c>
      <c r="AA241" s="79"/>
      <c r="AB241" s="79"/>
      <c r="AC241" s="87" t="s">
        <v>1044</v>
      </c>
      <c r="AD241" s="79"/>
      <c r="AE241" s="79" t="b">
        <v>0</v>
      </c>
      <c r="AF241" s="79">
        <v>0</v>
      </c>
      <c r="AG241" s="87" t="s">
        <v>1107</v>
      </c>
      <c r="AH241" s="79" t="b">
        <v>1</v>
      </c>
      <c r="AI241" s="79" t="s">
        <v>1112</v>
      </c>
      <c r="AJ241" s="79"/>
      <c r="AK241" s="87" t="s">
        <v>1127</v>
      </c>
      <c r="AL241" s="79" t="b">
        <v>0</v>
      </c>
      <c r="AM241" s="79">
        <v>3</v>
      </c>
      <c r="AN241" s="87" t="s">
        <v>1050</v>
      </c>
      <c r="AO241" s="79" t="s">
        <v>1136</v>
      </c>
      <c r="AP241" s="79" t="b">
        <v>0</v>
      </c>
      <c r="AQ241" s="87" t="s">
        <v>1050</v>
      </c>
      <c r="AR241" s="79" t="s">
        <v>176</v>
      </c>
      <c r="AS241" s="79">
        <v>0</v>
      </c>
      <c r="AT241" s="79">
        <v>0</v>
      </c>
      <c r="AU241" s="79"/>
      <c r="AV241" s="79"/>
      <c r="AW241" s="79"/>
      <c r="AX241" s="79"/>
      <c r="AY241" s="79"/>
      <c r="AZ241" s="79"/>
      <c r="BA241" s="79"/>
      <c r="BB241" s="79"/>
      <c r="BC241">
        <v>2</v>
      </c>
      <c r="BD241" s="78" t="str">
        <f>REPLACE(INDEX(GroupVertices[Group],MATCH(Edges[[#This Row],[Vertex 1]],GroupVertices[Vertex],0)),1,1,"")</f>
        <v>1</v>
      </c>
      <c r="BE241" s="78" t="str">
        <f>REPLACE(INDEX(GroupVertices[Group],MATCH(Edges[[#This Row],[Vertex 2]],GroupVertices[Vertex],0)),1,1,"")</f>
        <v>1</v>
      </c>
      <c r="BF241" s="48"/>
      <c r="BG241" s="49"/>
      <c r="BH241" s="48"/>
      <c r="BI241" s="49"/>
      <c r="BJ241" s="48"/>
      <c r="BK241" s="49"/>
      <c r="BL241" s="48"/>
      <c r="BM241" s="49"/>
      <c r="BN241" s="48"/>
    </row>
    <row r="242" spans="1:66" ht="15">
      <c r="A242" s="64" t="s">
        <v>263</v>
      </c>
      <c r="B242" s="64" t="s">
        <v>268</v>
      </c>
      <c r="C242" s="65" t="s">
        <v>3053</v>
      </c>
      <c r="D242" s="66">
        <v>3</v>
      </c>
      <c r="E242" s="67" t="s">
        <v>132</v>
      </c>
      <c r="F242" s="68">
        <v>32</v>
      </c>
      <c r="G242" s="65"/>
      <c r="H242" s="69"/>
      <c r="I242" s="70"/>
      <c r="J242" s="70"/>
      <c r="K242" s="34" t="s">
        <v>65</v>
      </c>
      <c r="L242" s="77">
        <v>242</v>
      </c>
      <c r="M242" s="77"/>
      <c r="N242" s="72"/>
      <c r="O242" s="79" t="s">
        <v>330</v>
      </c>
      <c r="P242" s="81">
        <v>43706.678460648145</v>
      </c>
      <c r="Q242" s="79" t="s">
        <v>350</v>
      </c>
      <c r="R242" s="83" t="s">
        <v>423</v>
      </c>
      <c r="S242" s="79" t="s">
        <v>491</v>
      </c>
      <c r="T242" s="79" t="s">
        <v>534</v>
      </c>
      <c r="U242" s="79"/>
      <c r="V242" s="83" t="s">
        <v>656</v>
      </c>
      <c r="W242" s="81">
        <v>43706.678460648145</v>
      </c>
      <c r="X242" s="85">
        <v>43706</v>
      </c>
      <c r="Y242" s="87" t="s">
        <v>769</v>
      </c>
      <c r="Z242" s="83" t="s">
        <v>913</v>
      </c>
      <c r="AA242" s="79"/>
      <c r="AB242" s="79"/>
      <c r="AC242" s="87" t="s">
        <v>1057</v>
      </c>
      <c r="AD242" s="79"/>
      <c r="AE242" s="79" t="b">
        <v>0</v>
      </c>
      <c r="AF242" s="79">
        <v>0</v>
      </c>
      <c r="AG242" s="87" t="s">
        <v>1107</v>
      </c>
      <c r="AH242" s="79" t="b">
        <v>1</v>
      </c>
      <c r="AI242" s="79" t="s">
        <v>1112</v>
      </c>
      <c r="AJ242" s="79"/>
      <c r="AK242" s="87" t="s">
        <v>1114</v>
      </c>
      <c r="AL242" s="79" t="b">
        <v>0</v>
      </c>
      <c r="AM242" s="79">
        <v>4</v>
      </c>
      <c r="AN242" s="87" t="s">
        <v>1070</v>
      </c>
      <c r="AO242" s="79" t="s">
        <v>1131</v>
      </c>
      <c r="AP242" s="79" t="b">
        <v>0</v>
      </c>
      <c r="AQ242" s="87" t="s">
        <v>1070</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5</v>
      </c>
      <c r="BF242" s="48">
        <v>1</v>
      </c>
      <c r="BG242" s="49">
        <v>7.142857142857143</v>
      </c>
      <c r="BH242" s="48">
        <v>1</v>
      </c>
      <c r="BI242" s="49">
        <v>7.142857142857143</v>
      </c>
      <c r="BJ242" s="48">
        <v>0</v>
      </c>
      <c r="BK242" s="49">
        <v>0</v>
      </c>
      <c r="BL242" s="48">
        <v>12</v>
      </c>
      <c r="BM242" s="49">
        <v>85.71428571428571</v>
      </c>
      <c r="BN242" s="48">
        <v>14</v>
      </c>
    </row>
    <row r="243" spans="1:66" ht="15">
      <c r="A243" s="64" t="s">
        <v>261</v>
      </c>
      <c r="B243" s="64" t="s">
        <v>263</v>
      </c>
      <c r="C243" s="65" t="s">
        <v>3053</v>
      </c>
      <c r="D243" s="66">
        <v>3</v>
      </c>
      <c r="E243" s="67" t="s">
        <v>132</v>
      </c>
      <c r="F243" s="68">
        <v>32</v>
      </c>
      <c r="G243" s="65"/>
      <c r="H243" s="69"/>
      <c r="I243" s="70"/>
      <c r="J243" s="70"/>
      <c r="K243" s="34" t="s">
        <v>66</v>
      </c>
      <c r="L243" s="77">
        <v>243</v>
      </c>
      <c r="M243" s="77"/>
      <c r="N243" s="72"/>
      <c r="O243" s="79" t="s">
        <v>330</v>
      </c>
      <c r="P243" s="81">
        <v>43699.91300925926</v>
      </c>
      <c r="Q243" s="79" t="s">
        <v>340</v>
      </c>
      <c r="R243" s="79"/>
      <c r="S243" s="79"/>
      <c r="T243" s="79" t="s">
        <v>526</v>
      </c>
      <c r="U243" s="79"/>
      <c r="V243" s="83" t="s">
        <v>654</v>
      </c>
      <c r="W243" s="81">
        <v>43699.91300925926</v>
      </c>
      <c r="X243" s="85">
        <v>43699</v>
      </c>
      <c r="Y243" s="87" t="s">
        <v>770</v>
      </c>
      <c r="Z243" s="83" t="s">
        <v>914</v>
      </c>
      <c r="AA243" s="79"/>
      <c r="AB243" s="79"/>
      <c r="AC243" s="87" t="s">
        <v>1058</v>
      </c>
      <c r="AD243" s="79"/>
      <c r="AE243" s="79" t="b">
        <v>0</v>
      </c>
      <c r="AF243" s="79">
        <v>0</v>
      </c>
      <c r="AG243" s="87" t="s">
        <v>1107</v>
      </c>
      <c r="AH243" s="79" t="b">
        <v>0</v>
      </c>
      <c r="AI243" s="79" t="s">
        <v>1112</v>
      </c>
      <c r="AJ243" s="79"/>
      <c r="AK243" s="87" t="s">
        <v>1107</v>
      </c>
      <c r="AL243" s="79" t="b">
        <v>0</v>
      </c>
      <c r="AM243" s="79">
        <v>3</v>
      </c>
      <c r="AN243" s="87" t="s">
        <v>1056</v>
      </c>
      <c r="AO243" s="79" t="s">
        <v>1131</v>
      </c>
      <c r="AP243" s="79" t="b">
        <v>0</v>
      </c>
      <c r="AQ243" s="87" t="s">
        <v>1056</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1</v>
      </c>
      <c r="BF243" s="48">
        <v>1</v>
      </c>
      <c r="BG243" s="49">
        <v>2.6315789473684212</v>
      </c>
      <c r="BH243" s="48">
        <v>0</v>
      </c>
      <c r="BI243" s="49">
        <v>0</v>
      </c>
      <c r="BJ243" s="48">
        <v>0</v>
      </c>
      <c r="BK243" s="49">
        <v>0</v>
      </c>
      <c r="BL243" s="48">
        <v>37</v>
      </c>
      <c r="BM243" s="49">
        <v>97.36842105263158</v>
      </c>
      <c r="BN243" s="48">
        <v>38</v>
      </c>
    </row>
    <row r="244" spans="1:66" ht="15">
      <c r="A244" s="64" t="s">
        <v>261</v>
      </c>
      <c r="B244" s="64" t="s">
        <v>263</v>
      </c>
      <c r="C244" s="65" t="s">
        <v>3059</v>
      </c>
      <c r="D244" s="66">
        <v>10</v>
      </c>
      <c r="E244" s="67" t="s">
        <v>136</v>
      </c>
      <c r="F244" s="68">
        <v>15.285714285714285</v>
      </c>
      <c r="G244" s="65"/>
      <c r="H244" s="69"/>
      <c r="I244" s="70"/>
      <c r="J244" s="70"/>
      <c r="K244" s="34" t="s">
        <v>66</v>
      </c>
      <c r="L244" s="77">
        <v>244</v>
      </c>
      <c r="M244" s="77"/>
      <c r="N244" s="72"/>
      <c r="O244" s="79" t="s">
        <v>331</v>
      </c>
      <c r="P244" s="81">
        <v>43699.92601851852</v>
      </c>
      <c r="Q244" s="79" t="s">
        <v>387</v>
      </c>
      <c r="R244" s="79" t="s">
        <v>454</v>
      </c>
      <c r="S244" s="79" t="s">
        <v>510</v>
      </c>
      <c r="T244" s="79" t="s">
        <v>579</v>
      </c>
      <c r="U244" s="79"/>
      <c r="V244" s="83" t="s">
        <v>654</v>
      </c>
      <c r="W244" s="81">
        <v>43699.92601851852</v>
      </c>
      <c r="X244" s="85">
        <v>43699</v>
      </c>
      <c r="Y244" s="87" t="s">
        <v>758</v>
      </c>
      <c r="Z244" s="83" t="s">
        <v>902</v>
      </c>
      <c r="AA244" s="79"/>
      <c r="AB244" s="79"/>
      <c r="AC244" s="87" t="s">
        <v>1046</v>
      </c>
      <c r="AD244" s="87" t="s">
        <v>1104</v>
      </c>
      <c r="AE244" s="79" t="b">
        <v>0</v>
      </c>
      <c r="AF244" s="79">
        <v>4</v>
      </c>
      <c r="AG244" s="87" t="s">
        <v>1109</v>
      </c>
      <c r="AH244" s="79" t="b">
        <v>1</v>
      </c>
      <c r="AI244" s="79" t="s">
        <v>1112</v>
      </c>
      <c r="AJ244" s="79"/>
      <c r="AK244" s="87" t="s">
        <v>1056</v>
      </c>
      <c r="AL244" s="79" t="b">
        <v>0</v>
      </c>
      <c r="AM244" s="79">
        <v>3</v>
      </c>
      <c r="AN244" s="87" t="s">
        <v>1107</v>
      </c>
      <c r="AO244" s="79" t="s">
        <v>1131</v>
      </c>
      <c r="AP244" s="79" t="b">
        <v>0</v>
      </c>
      <c r="AQ244" s="87" t="s">
        <v>1104</v>
      </c>
      <c r="AR244" s="79" t="s">
        <v>176</v>
      </c>
      <c r="AS244" s="79">
        <v>0</v>
      </c>
      <c r="AT244" s="79">
        <v>0</v>
      </c>
      <c r="AU244" s="79"/>
      <c r="AV244" s="79"/>
      <c r="AW244" s="79"/>
      <c r="AX244" s="79"/>
      <c r="AY244" s="79"/>
      <c r="AZ244" s="79"/>
      <c r="BA244" s="79"/>
      <c r="BB244" s="79"/>
      <c r="BC244">
        <v>10</v>
      </c>
      <c r="BD244" s="78" t="str">
        <f>REPLACE(INDEX(GroupVertices[Group],MATCH(Edges[[#This Row],[Vertex 1]],GroupVertices[Vertex],0)),1,1,"")</f>
        <v>1</v>
      </c>
      <c r="BE244" s="78" t="str">
        <f>REPLACE(INDEX(GroupVertices[Group],MATCH(Edges[[#This Row],[Vertex 2]],GroupVertices[Vertex],0)),1,1,"")</f>
        <v>1</v>
      </c>
      <c r="BF244" s="48"/>
      <c r="BG244" s="49"/>
      <c r="BH244" s="48"/>
      <c r="BI244" s="49"/>
      <c r="BJ244" s="48"/>
      <c r="BK244" s="49"/>
      <c r="BL244" s="48"/>
      <c r="BM244" s="49"/>
      <c r="BN244" s="48"/>
    </row>
    <row r="245" spans="1:66" ht="15">
      <c r="A245" s="64" t="s">
        <v>261</v>
      </c>
      <c r="B245" s="64" t="s">
        <v>263</v>
      </c>
      <c r="C245" s="65" t="s">
        <v>3059</v>
      </c>
      <c r="D245" s="66">
        <v>10</v>
      </c>
      <c r="E245" s="67" t="s">
        <v>136</v>
      </c>
      <c r="F245" s="68">
        <v>15.285714285714285</v>
      </c>
      <c r="G245" s="65"/>
      <c r="H245" s="69"/>
      <c r="I245" s="70"/>
      <c r="J245" s="70"/>
      <c r="K245" s="34" t="s">
        <v>66</v>
      </c>
      <c r="L245" s="77">
        <v>245</v>
      </c>
      <c r="M245" s="77"/>
      <c r="N245" s="72"/>
      <c r="O245" s="79" t="s">
        <v>331</v>
      </c>
      <c r="P245" s="81">
        <v>43699.926203703704</v>
      </c>
      <c r="Q245" s="79" t="s">
        <v>387</v>
      </c>
      <c r="R245" s="79"/>
      <c r="S245" s="79"/>
      <c r="T245" s="79" t="s">
        <v>537</v>
      </c>
      <c r="U245" s="79"/>
      <c r="V245" s="83" t="s">
        <v>654</v>
      </c>
      <c r="W245" s="81">
        <v>43699.926203703704</v>
      </c>
      <c r="X245" s="85">
        <v>43699</v>
      </c>
      <c r="Y245" s="87" t="s">
        <v>759</v>
      </c>
      <c r="Z245" s="83" t="s">
        <v>903</v>
      </c>
      <c r="AA245" s="79"/>
      <c r="AB245" s="79"/>
      <c r="AC245" s="87" t="s">
        <v>1047</v>
      </c>
      <c r="AD245" s="79"/>
      <c r="AE245" s="79" t="b">
        <v>0</v>
      </c>
      <c r="AF245" s="79">
        <v>0</v>
      </c>
      <c r="AG245" s="87" t="s">
        <v>1107</v>
      </c>
      <c r="AH245" s="79" t="b">
        <v>1</v>
      </c>
      <c r="AI245" s="79" t="s">
        <v>1112</v>
      </c>
      <c r="AJ245" s="79"/>
      <c r="AK245" s="87" t="s">
        <v>1056</v>
      </c>
      <c r="AL245" s="79" t="b">
        <v>0</v>
      </c>
      <c r="AM245" s="79">
        <v>3</v>
      </c>
      <c r="AN245" s="87" t="s">
        <v>1046</v>
      </c>
      <c r="AO245" s="79" t="s">
        <v>1131</v>
      </c>
      <c r="AP245" s="79" t="b">
        <v>0</v>
      </c>
      <c r="AQ245" s="87" t="s">
        <v>1046</v>
      </c>
      <c r="AR245" s="79" t="s">
        <v>176</v>
      </c>
      <c r="AS245" s="79">
        <v>0</v>
      </c>
      <c r="AT245" s="79">
        <v>0</v>
      </c>
      <c r="AU245" s="79"/>
      <c r="AV245" s="79"/>
      <c r="AW245" s="79"/>
      <c r="AX245" s="79"/>
      <c r="AY245" s="79"/>
      <c r="AZ245" s="79"/>
      <c r="BA245" s="79"/>
      <c r="BB245" s="79"/>
      <c r="BC245">
        <v>10</v>
      </c>
      <c r="BD245" s="78" t="str">
        <f>REPLACE(INDEX(GroupVertices[Group],MATCH(Edges[[#This Row],[Vertex 1]],GroupVertices[Vertex],0)),1,1,"")</f>
        <v>1</v>
      </c>
      <c r="BE245" s="78" t="str">
        <f>REPLACE(INDEX(GroupVertices[Group],MATCH(Edges[[#This Row],[Vertex 2]],GroupVertices[Vertex],0)),1,1,"")</f>
        <v>1</v>
      </c>
      <c r="BF245" s="48"/>
      <c r="BG245" s="49"/>
      <c r="BH245" s="48"/>
      <c r="BI245" s="49"/>
      <c r="BJ245" s="48"/>
      <c r="BK245" s="49"/>
      <c r="BL245" s="48"/>
      <c r="BM245" s="49"/>
      <c r="BN245" s="48"/>
    </row>
    <row r="246" spans="1:66" ht="15">
      <c r="A246" s="64" t="s">
        <v>261</v>
      </c>
      <c r="B246" s="64" t="s">
        <v>263</v>
      </c>
      <c r="C246" s="65" t="s">
        <v>3059</v>
      </c>
      <c r="D246" s="66">
        <v>10</v>
      </c>
      <c r="E246" s="67" t="s">
        <v>136</v>
      </c>
      <c r="F246" s="68">
        <v>15.285714285714285</v>
      </c>
      <c r="G246" s="65"/>
      <c r="H246" s="69"/>
      <c r="I246" s="70"/>
      <c r="J246" s="70"/>
      <c r="K246" s="34" t="s">
        <v>66</v>
      </c>
      <c r="L246" s="77">
        <v>246</v>
      </c>
      <c r="M246" s="77"/>
      <c r="N246" s="72"/>
      <c r="O246" s="79" t="s">
        <v>331</v>
      </c>
      <c r="P246" s="81">
        <v>43703.73248842593</v>
      </c>
      <c r="Q246" s="79" t="s">
        <v>353</v>
      </c>
      <c r="R246" s="79" t="s">
        <v>455</v>
      </c>
      <c r="S246" s="79" t="s">
        <v>510</v>
      </c>
      <c r="T246" s="79" t="s">
        <v>580</v>
      </c>
      <c r="U246" s="79"/>
      <c r="V246" s="83" t="s">
        <v>654</v>
      </c>
      <c r="W246" s="81">
        <v>43703.73248842593</v>
      </c>
      <c r="X246" s="85">
        <v>43703</v>
      </c>
      <c r="Y246" s="87" t="s">
        <v>760</v>
      </c>
      <c r="Z246" s="83" t="s">
        <v>904</v>
      </c>
      <c r="AA246" s="79"/>
      <c r="AB246" s="79"/>
      <c r="AC246" s="87" t="s">
        <v>1048</v>
      </c>
      <c r="AD246" s="87" t="s">
        <v>1104</v>
      </c>
      <c r="AE246" s="79" t="b">
        <v>0</v>
      </c>
      <c r="AF246" s="79">
        <v>5</v>
      </c>
      <c r="AG246" s="87" t="s">
        <v>1109</v>
      </c>
      <c r="AH246" s="79" t="b">
        <v>1</v>
      </c>
      <c r="AI246" s="79" t="s">
        <v>1112</v>
      </c>
      <c r="AJ246" s="79"/>
      <c r="AK246" s="87" t="s">
        <v>1117</v>
      </c>
      <c r="AL246" s="79" t="b">
        <v>0</v>
      </c>
      <c r="AM246" s="79">
        <v>5</v>
      </c>
      <c r="AN246" s="87" t="s">
        <v>1107</v>
      </c>
      <c r="AO246" s="79" t="s">
        <v>1131</v>
      </c>
      <c r="AP246" s="79" t="b">
        <v>0</v>
      </c>
      <c r="AQ246" s="87" t="s">
        <v>1104</v>
      </c>
      <c r="AR246" s="79" t="s">
        <v>176</v>
      </c>
      <c r="AS246" s="79">
        <v>0</v>
      </c>
      <c r="AT246" s="79">
        <v>0</v>
      </c>
      <c r="AU246" s="79"/>
      <c r="AV246" s="79"/>
      <c r="AW246" s="79"/>
      <c r="AX246" s="79"/>
      <c r="AY246" s="79"/>
      <c r="AZ246" s="79"/>
      <c r="BA246" s="79"/>
      <c r="BB246" s="79"/>
      <c r="BC246">
        <v>10</v>
      </c>
      <c r="BD246" s="78" t="str">
        <f>REPLACE(INDEX(GroupVertices[Group],MATCH(Edges[[#This Row],[Vertex 1]],GroupVertices[Vertex],0)),1,1,"")</f>
        <v>1</v>
      </c>
      <c r="BE246" s="78" t="str">
        <f>REPLACE(INDEX(GroupVertices[Group],MATCH(Edges[[#This Row],[Vertex 2]],GroupVertices[Vertex],0)),1,1,"")</f>
        <v>1</v>
      </c>
      <c r="BF246" s="48"/>
      <c r="BG246" s="49"/>
      <c r="BH246" s="48"/>
      <c r="BI246" s="49"/>
      <c r="BJ246" s="48"/>
      <c r="BK246" s="49"/>
      <c r="BL246" s="48"/>
      <c r="BM246" s="49"/>
      <c r="BN246" s="48"/>
    </row>
    <row r="247" spans="1:66" ht="15">
      <c r="A247" s="64" t="s">
        <v>261</v>
      </c>
      <c r="B247" s="64" t="s">
        <v>263</v>
      </c>
      <c r="C247" s="65" t="s">
        <v>3059</v>
      </c>
      <c r="D247" s="66">
        <v>10</v>
      </c>
      <c r="E247" s="67" t="s">
        <v>136</v>
      </c>
      <c r="F247" s="68">
        <v>15.285714285714285</v>
      </c>
      <c r="G247" s="65"/>
      <c r="H247" s="69"/>
      <c r="I247" s="70"/>
      <c r="J247" s="70"/>
      <c r="K247" s="34" t="s">
        <v>66</v>
      </c>
      <c r="L247" s="77">
        <v>247</v>
      </c>
      <c r="M247" s="77"/>
      <c r="N247" s="72"/>
      <c r="O247" s="79" t="s">
        <v>331</v>
      </c>
      <c r="P247" s="81">
        <v>43703.732719907406</v>
      </c>
      <c r="Q247" s="79" t="s">
        <v>353</v>
      </c>
      <c r="R247" s="79"/>
      <c r="S247" s="79"/>
      <c r="T247" s="79" t="s">
        <v>537</v>
      </c>
      <c r="U247" s="79"/>
      <c r="V247" s="83" t="s">
        <v>654</v>
      </c>
      <c r="W247" s="81">
        <v>43703.732719907406</v>
      </c>
      <c r="X247" s="85">
        <v>43703</v>
      </c>
      <c r="Y247" s="87" t="s">
        <v>761</v>
      </c>
      <c r="Z247" s="83" t="s">
        <v>905</v>
      </c>
      <c r="AA247" s="79"/>
      <c r="AB247" s="79"/>
      <c r="AC247" s="87" t="s">
        <v>1049</v>
      </c>
      <c r="AD247" s="79"/>
      <c r="AE247" s="79" t="b">
        <v>0</v>
      </c>
      <c r="AF247" s="79">
        <v>0</v>
      </c>
      <c r="AG247" s="87" t="s">
        <v>1107</v>
      </c>
      <c r="AH247" s="79" t="b">
        <v>1</v>
      </c>
      <c r="AI247" s="79" t="s">
        <v>1112</v>
      </c>
      <c r="AJ247" s="79"/>
      <c r="AK247" s="87" t="s">
        <v>1117</v>
      </c>
      <c r="AL247" s="79" t="b">
        <v>0</v>
      </c>
      <c r="AM247" s="79">
        <v>5</v>
      </c>
      <c r="AN247" s="87" t="s">
        <v>1048</v>
      </c>
      <c r="AO247" s="79" t="s">
        <v>1131</v>
      </c>
      <c r="AP247" s="79" t="b">
        <v>0</v>
      </c>
      <c r="AQ247" s="87" t="s">
        <v>1048</v>
      </c>
      <c r="AR247" s="79" t="s">
        <v>176</v>
      </c>
      <c r="AS247" s="79">
        <v>0</v>
      </c>
      <c r="AT247" s="79">
        <v>0</v>
      </c>
      <c r="AU247" s="79"/>
      <c r="AV247" s="79"/>
      <c r="AW247" s="79"/>
      <c r="AX247" s="79"/>
      <c r="AY247" s="79"/>
      <c r="AZ247" s="79"/>
      <c r="BA247" s="79"/>
      <c r="BB247" s="79"/>
      <c r="BC247">
        <v>10</v>
      </c>
      <c r="BD247" s="78" t="str">
        <f>REPLACE(INDEX(GroupVertices[Group],MATCH(Edges[[#This Row],[Vertex 1]],GroupVertices[Vertex],0)),1,1,"")</f>
        <v>1</v>
      </c>
      <c r="BE247" s="78" t="str">
        <f>REPLACE(INDEX(GroupVertices[Group],MATCH(Edges[[#This Row],[Vertex 2]],GroupVertices[Vertex],0)),1,1,"")</f>
        <v>1</v>
      </c>
      <c r="BF247" s="48"/>
      <c r="BG247" s="49"/>
      <c r="BH247" s="48"/>
      <c r="BI247" s="49"/>
      <c r="BJ247" s="48"/>
      <c r="BK247" s="49"/>
      <c r="BL247" s="48"/>
      <c r="BM247" s="49"/>
      <c r="BN247" s="48"/>
    </row>
    <row r="248" spans="1:66" ht="15">
      <c r="A248" s="64" t="s">
        <v>261</v>
      </c>
      <c r="B248" s="64" t="s">
        <v>263</v>
      </c>
      <c r="C248" s="65" t="s">
        <v>3059</v>
      </c>
      <c r="D248" s="66">
        <v>10</v>
      </c>
      <c r="E248" s="67" t="s">
        <v>136</v>
      </c>
      <c r="F248" s="68">
        <v>15.285714285714285</v>
      </c>
      <c r="G248" s="65"/>
      <c r="H248" s="69"/>
      <c r="I248" s="70"/>
      <c r="J248" s="70"/>
      <c r="K248" s="34" t="s">
        <v>66</v>
      </c>
      <c r="L248" s="77">
        <v>248</v>
      </c>
      <c r="M248" s="77"/>
      <c r="N248" s="72"/>
      <c r="O248" s="79" t="s">
        <v>331</v>
      </c>
      <c r="P248" s="81">
        <v>43704.673622685186</v>
      </c>
      <c r="Q248" s="79" t="s">
        <v>382</v>
      </c>
      <c r="R248" s="79" t="s">
        <v>446</v>
      </c>
      <c r="S248" s="79" t="s">
        <v>505</v>
      </c>
      <c r="T248" s="79" t="s">
        <v>566</v>
      </c>
      <c r="U248" s="79"/>
      <c r="V248" s="83" t="s">
        <v>654</v>
      </c>
      <c r="W248" s="81">
        <v>43704.673622685186</v>
      </c>
      <c r="X248" s="85">
        <v>43704</v>
      </c>
      <c r="Y248" s="87" t="s">
        <v>742</v>
      </c>
      <c r="Z248" s="83" t="s">
        <v>886</v>
      </c>
      <c r="AA248" s="79"/>
      <c r="AB248" s="79"/>
      <c r="AC248" s="87" t="s">
        <v>1030</v>
      </c>
      <c r="AD248" s="87" t="s">
        <v>1048</v>
      </c>
      <c r="AE248" s="79" t="b">
        <v>0</v>
      </c>
      <c r="AF248" s="79">
        <v>5</v>
      </c>
      <c r="AG248" s="87" t="s">
        <v>1109</v>
      </c>
      <c r="AH248" s="79" t="b">
        <v>1</v>
      </c>
      <c r="AI248" s="79" t="s">
        <v>1112</v>
      </c>
      <c r="AJ248" s="79"/>
      <c r="AK248" s="87" t="s">
        <v>1122</v>
      </c>
      <c r="AL248" s="79" t="b">
        <v>0</v>
      </c>
      <c r="AM248" s="79">
        <v>2</v>
      </c>
      <c r="AN248" s="87" t="s">
        <v>1107</v>
      </c>
      <c r="AO248" s="79" t="s">
        <v>1131</v>
      </c>
      <c r="AP248" s="79" t="b">
        <v>0</v>
      </c>
      <c r="AQ248" s="87" t="s">
        <v>1048</v>
      </c>
      <c r="AR248" s="79" t="s">
        <v>176</v>
      </c>
      <c r="AS248" s="79">
        <v>0</v>
      </c>
      <c r="AT248" s="79">
        <v>0</v>
      </c>
      <c r="AU248" s="79"/>
      <c r="AV248" s="79"/>
      <c r="AW248" s="79"/>
      <c r="AX248" s="79"/>
      <c r="AY248" s="79"/>
      <c r="AZ248" s="79"/>
      <c r="BA248" s="79"/>
      <c r="BB248" s="79"/>
      <c r="BC248">
        <v>10</v>
      </c>
      <c r="BD248" s="78" t="str">
        <f>REPLACE(INDEX(GroupVertices[Group],MATCH(Edges[[#This Row],[Vertex 1]],GroupVertices[Vertex],0)),1,1,"")</f>
        <v>1</v>
      </c>
      <c r="BE248" s="78" t="str">
        <f>REPLACE(INDEX(GroupVertices[Group],MATCH(Edges[[#This Row],[Vertex 2]],GroupVertices[Vertex],0)),1,1,"")</f>
        <v>1</v>
      </c>
      <c r="BF248" s="48"/>
      <c r="BG248" s="49"/>
      <c r="BH248" s="48"/>
      <c r="BI248" s="49"/>
      <c r="BJ248" s="48"/>
      <c r="BK248" s="49"/>
      <c r="BL248" s="48"/>
      <c r="BM248" s="49"/>
      <c r="BN248" s="48"/>
    </row>
    <row r="249" spans="1:66" ht="15">
      <c r="A249" s="64" t="s">
        <v>261</v>
      </c>
      <c r="B249" s="64" t="s">
        <v>263</v>
      </c>
      <c r="C249" s="65" t="s">
        <v>3059</v>
      </c>
      <c r="D249" s="66">
        <v>10</v>
      </c>
      <c r="E249" s="67" t="s">
        <v>136</v>
      </c>
      <c r="F249" s="68">
        <v>15.285714285714285</v>
      </c>
      <c r="G249" s="65"/>
      <c r="H249" s="69"/>
      <c r="I249" s="70"/>
      <c r="J249" s="70"/>
      <c r="K249" s="34" t="s">
        <v>66</v>
      </c>
      <c r="L249" s="77">
        <v>249</v>
      </c>
      <c r="M249" s="77"/>
      <c r="N249" s="72"/>
      <c r="O249" s="79" t="s">
        <v>331</v>
      </c>
      <c r="P249" s="81">
        <v>43704.67381944445</v>
      </c>
      <c r="Q249" s="79" t="s">
        <v>382</v>
      </c>
      <c r="R249" s="79"/>
      <c r="S249" s="79"/>
      <c r="T249" s="79" t="s">
        <v>567</v>
      </c>
      <c r="U249" s="79"/>
      <c r="V249" s="83" t="s">
        <v>654</v>
      </c>
      <c r="W249" s="81">
        <v>43704.67381944445</v>
      </c>
      <c r="X249" s="85">
        <v>43704</v>
      </c>
      <c r="Y249" s="87" t="s">
        <v>743</v>
      </c>
      <c r="Z249" s="83" t="s">
        <v>887</v>
      </c>
      <c r="AA249" s="79"/>
      <c r="AB249" s="79"/>
      <c r="AC249" s="87" t="s">
        <v>1031</v>
      </c>
      <c r="AD249" s="79"/>
      <c r="AE249" s="79" t="b">
        <v>0</v>
      </c>
      <c r="AF249" s="79">
        <v>0</v>
      </c>
      <c r="AG249" s="87" t="s">
        <v>1107</v>
      </c>
      <c r="AH249" s="79" t="b">
        <v>1</v>
      </c>
      <c r="AI249" s="79" t="s">
        <v>1112</v>
      </c>
      <c r="AJ249" s="79"/>
      <c r="AK249" s="87" t="s">
        <v>1122</v>
      </c>
      <c r="AL249" s="79" t="b">
        <v>0</v>
      </c>
      <c r="AM249" s="79">
        <v>2</v>
      </c>
      <c r="AN249" s="87" t="s">
        <v>1030</v>
      </c>
      <c r="AO249" s="79" t="s">
        <v>1131</v>
      </c>
      <c r="AP249" s="79" t="b">
        <v>0</v>
      </c>
      <c r="AQ249" s="87" t="s">
        <v>1030</v>
      </c>
      <c r="AR249" s="79" t="s">
        <v>176</v>
      </c>
      <c r="AS249" s="79">
        <v>0</v>
      </c>
      <c r="AT249" s="79">
        <v>0</v>
      </c>
      <c r="AU249" s="79"/>
      <c r="AV249" s="79"/>
      <c r="AW249" s="79"/>
      <c r="AX249" s="79"/>
      <c r="AY249" s="79"/>
      <c r="AZ249" s="79"/>
      <c r="BA249" s="79"/>
      <c r="BB249" s="79"/>
      <c r="BC249">
        <v>10</v>
      </c>
      <c r="BD249" s="78" t="str">
        <f>REPLACE(INDEX(GroupVertices[Group],MATCH(Edges[[#This Row],[Vertex 1]],GroupVertices[Vertex],0)),1,1,"")</f>
        <v>1</v>
      </c>
      <c r="BE249" s="78" t="str">
        <f>REPLACE(INDEX(GroupVertices[Group],MATCH(Edges[[#This Row],[Vertex 2]],GroupVertices[Vertex],0)),1,1,"")</f>
        <v>1</v>
      </c>
      <c r="BF249" s="48"/>
      <c r="BG249" s="49"/>
      <c r="BH249" s="48"/>
      <c r="BI249" s="49"/>
      <c r="BJ249" s="48"/>
      <c r="BK249" s="49"/>
      <c r="BL249" s="48"/>
      <c r="BM249" s="49"/>
      <c r="BN249" s="48"/>
    </row>
    <row r="250" spans="1:66" ht="15">
      <c r="A250" s="64" t="s">
        <v>261</v>
      </c>
      <c r="B250" s="64" t="s">
        <v>263</v>
      </c>
      <c r="C250" s="65" t="s">
        <v>3059</v>
      </c>
      <c r="D250" s="66">
        <v>10</v>
      </c>
      <c r="E250" s="67" t="s">
        <v>136</v>
      </c>
      <c r="F250" s="68">
        <v>15.285714285714285</v>
      </c>
      <c r="G250" s="65"/>
      <c r="H250" s="69"/>
      <c r="I250" s="70"/>
      <c r="J250" s="70"/>
      <c r="K250" s="34" t="s">
        <v>66</v>
      </c>
      <c r="L250" s="77">
        <v>250</v>
      </c>
      <c r="M250" s="77"/>
      <c r="N250" s="72"/>
      <c r="O250" s="79" t="s">
        <v>331</v>
      </c>
      <c r="P250" s="81">
        <v>43705.66994212963</v>
      </c>
      <c r="Q250" s="79" t="s">
        <v>388</v>
      </c>
      <c r="R250" s="79" t="s">
        <v>456</v>
      </c>
      <c r="S250" s="79" t="s">
        <v>505</v>
      </c>
      <c r="T250" s="79" t="s">
        <v>581</v>
      </c>
      <c r="U250" s="79"/>
      <c r="V250" s="83" t="s">
        <v>654</v>
      </c>
      <c r="W250" s="81">
        <v>43705.66994212963</v>
      </c>
      <c r="X250" s="85">
        <v>43705</v>
      </c>
      <c r="Y250" s="87" t="s">
        <v>762</v>
      </c>
      <c r="Z250" s="83" t="s">
        <v>906</v>
      </c>
      <c r="AA250" s="79"/>
      <c r="AB250" s="79"/>
      <c r="AC250" s="87" t="s">
        <v>1050</v>
      </c>
      <c r="AD250" s="87" t="s">
        <v>1048</v>
      </c>
      <c r="AE250" s="79" t="b">
        <v>0</v>
      </c>
      <c r="AF250" s="79">
        <v>3</v>
      </c>
      <c r="AG250" s="87" t="s">
        <v>1109</v>
      </c>
      <c r="AH250" s="79" t="b">
        <v>1</v>
      </c>
      <c r="AI250" s="79" t="s">
        <v>1112</v>
      </c>
      <c r="AJ250" s="79"/>
      <c r="AK250" s="87" t="s">
        <v>1127</v>
      </c>
      <c r="AL250" s="79" t="b">
        <v>0</v>
      </c>
      <c r="AM250" s="79">
        <v>3</v>
      </c>
      <c r="AN250" s="87" t="s">
        <v>1107</v>
      </c>
      <c r="AO250" s="79" t="s">
        <v>1131</v>
      </c>
      <c r="AP250" s="79" t="b">
        <v>0</v>
      </c>
      <c r="AQ250" s="87" t="s">
        <v>1048</v>
      </c>
      <c r="AR250" s="79" t="s">
        <v>176</v>
      </c>
      <c r="AS250" s="79">
        <v>0</v>
      </c>
      <c r="AT250" s="79">
        <v>0</v>
      </c>
      <c r="AU250" s="79"/>
      <c r="AV250" s="79"/>
      <c r="AW250" s="79"/>
      <c r="AX250" s="79"/>
      <c r="AY250" s="79"/>
      <c r="AZ250" s="79"/>
      <c r="BA250" s="79"/>
      <c r="BB250" s="79"/>
      <c r="BC250">
        <v>10</v>
      </c>
      <c r="BD250" s="78" t="str">
        <f>REPLACE(INDEX(GroupVertices[Group],MATCH(Edges[[#This Row],[Vertex 1]],GroupVertices[Vertex],0)),1,1,"")</f>
        <v>1</v>
      </c>
      <c r="BE250" s="78" t="str">
        <f>REPLACE(INDEX(GroupVertices[Group],MATCH(Edges[[#This Row],[Vertex 2]],GroupVertices[Vertex],0)),1,1,"")</f>
        <v>1</v>
      </c>
      <c r="BF250" s="48"/>
      <c r="BG250" s="49"/>
      <c r="BH250" s="48"/>
      <c r="BI250" s="49"/>
      <c r="BJ250" s="48"/>
      <c r="BK250" s="49"/>
      <c r="BL250" s="48"/>
      <c r="BM250" s="49"/>
      <c r="BN250" s="48"/>
    </row>
    <row r="251" spans="1:66" ht="15">
      <c r="A251" s="64" t="s">
        <v>261</v>
      </c>
      <c r="B251" s="64" t="s">
        <v>263</v>
      </c>
      <c r="C251" s="65" t="s">
        <v>3059</v>
      </c>
      <c r="D251" s="66">
        <v>10</v>
      </c>
      <c r="E251" s="67" t="s">
        <v>136</v>
      </c>
      <c r="F251" s="68">
        <v>15.285714285714285</v>
      </c>
      <c r="G251" s="65"/>
      <c r="H251" s="69"/>
      <c r="I251" s="70"/>
      <c r="J251" s="70"/>
      <c r="K251" s="34" t="s">
        <v>66</v>
      </c>
      <c r="L251" s="77">
        <v>251</v>
      </c>
      <c r="M251" s="77"/>
      <c r="N251" s="72"/>
      <c r="O251" s="79" t="s">
        <v>331</v>
      </c>
      <c r="P251" s="81">
        <v>43705.670127314814</v>
      </c>
      <c r="Q251" s="79" t="s">
        <v>388</v>
      </c>
      <c r="R251" s="79"/>
      <c r="S251" s="79"/>
      <c r="T251" s="79" t="s">
        <v>577</v>
      </c>
      <c r="U251" s="79"/>
      <c r="V251" s="83" t="s">
        <v>654</v>
      </c>
      <c r="W251" s="81">
        <v>43705.670127314814</v>
      </c>
      <c r="X251" s="85">
        <v>43705</v>
      </c>
      <c r="Y251" s="87" t="s">
        <v>763</v>
      </c>
      <c r="Z251" s="83" t="s">
        <v>907</v>
      </c>
      <c r="AA251" s="79"/>
      <c r="AB251" s="79"/>
      <c r="AC251" s="87" t="s">
        <v>1051</v>
      </c>
      <c r="AD251" s="79"/>
      <c r="AE251" s="79" t="b">
        <v>0</v>
      </c>
      <c r="AF251" s="79">
        <v>0</v>
      </c>
      <c r="AG251" s="87" t="s">
        <v>1107</v>
      </c>
      <c r="AH251" s="79" t="b">
        <v>1</v>
      </c>
      <c r="AI251" s="79" t="s">
        <v>1112</v>
      </c>
      <c r="AJ251" s="79"/>
      <c r="AK251" s="87" t="s">
        <v>1127</v>
      </c>
      <c r="AL251" s="79" t="b">
        <v>0</v>
      </c>
      <c r="AM251" s="79">
        <v>3</v>
      </c>
      <c r="AN251" s="87" t="s">
        <v>1050</v>
      </c>
      <c r="AO251" s="79" t="s">
        <v>1131</v>
      </c>
      <c r="AP251" s="79" t="b">
        <v>0</v>
      </c>
      <c r="AQ251" s="87" t="s">
        <v>1050</v>
      </c>
      <c r="AR251" s="79" t="s">
        <v>176</v>
      </c>
      <c r="AS251" s="79">
        <v>0</v>
      </c>
      <c r="AT251" s="79">
        <v>0</v>
      </c>
      <c r="AU251" s="79"/>
      <c r="AV251" s="79"/>
      <c r="AW251" s="79"/>
      <c r="AX251" s="79"/>
      <c r="AY251" s="79"/>
      <c r="AZ251" s="79"/>
      <c r="BA251" s="79"/>
      <c r="BB251" s="79"/>
      <c r="BC251">
        <v>10</v>
      </c>
      <c r="BD251" s="78" t="str">
        <f>REPLACE(INDEX(GroupVertices[Group],MATCH(Edges[[#This Row],[Vertex 1]],GroupVertices[Vertex],0)),1,1,"")</f>
        <v>1</v>
      </c>
      <c r="BE251" s="78" t="str">
        <f>REPLACE(INDEX(GroupVertices[Group],MATCH(Edges[[#This Row],[Vertex 2]],GroupVertices[Vertex],0)),1,1,"")</f>
        <v>1</v>
      </c>
      <c r="BF251" s="48"/>
      <c r="BG251" s="49"/>
      <c r="BH251" s="48"/>
      <c r="BI251" s="49"/>
      <c r="BJ251" s="48"/>
      <c r="BK251" s="49"/>
      <c r="BL251" s="48"/>
      <c r="BM251" s="49"/>
      <c r="BN251" s="48"/>
    </row>
    <row r="252" spans="1:66" ht="15">
      <c r="A252" s="64" t="s">
        <v>261</v>
      </c>
      <c r="B252" s="64" t="s">
        <v>263</v>
      </c>
      <c r="C252" s="65" t="s">
        <v>3059</v>
      </c>
      <c r="D252" s="66">
        <v>10</v>
      </c>
      <c r="E252" s="67" t="s">
        <v>136</v>
      </c>
      <c r="F252" s="68">
        <v>15.285714285714285</v>
      </c>
      <c r="G252" s="65"/>
      <c r="H252" s="69"/>
      <c r="I252" s="70"/>
      <c r="J252" s="70"/>
      <c r="K252" s="34" t="s">
        <v>66</v>
      </c>
      <c r="L252" s="77">
        <v>252</v>
      </c>
      <c r="M252" s="77"/>
      <c r="N252" s="72"/>
      <c r="O252" s="79" t="s">
        <v>331</v>
      </c>
      <c r="P252" s="81">
        <v>43706.80982638889</v>
      </c>
      <c r="Q252" s="79" t="s">
        <v>390</v>
      </c>
      <c r="R252" s="79" t="s">
        <v>457</v>
      </c>
      <c r="S252" s="79" t="s">
        <v>511</v>
      </c>
      <c r="T252" s="79" t="s">
        <v>583</v>
      </c>
      <c r="U252" s="79"/>
      <c r="V252" s="83" t="s">
        <v>654</v>
      </c>
      <c r="W252" s="81">
        <v>43706.80982638889</v>
      </c>
      <c r="X252" s="85">
        <v>43706</v>
      </c>
      <c r="Y252" s="87" t="s">
        <v>765</v>
      </c>
      <c r="Z252" s="83" t="s">
        <v>909</v>
      </c>
      <c r="AA252" s="79"/>
      <c r="AB252" s="79"/>
      <c r="AC252" s="87" t="s">
        <v>1053</v>
      </c>
      <c r="AD252" s="87" t="s">
        <v>1048</v>
      </c>
      <c r="AE252" s="79" t="b">
        <v>0</v>
      </c>
      <c r="AF252" s="79">
        <v>3</v>
      </c>
      <c r="AG252" s="87" t="s">
        <v>1109</v>
      </c>
      <c r="AH252" s="79" t="b">
        <v>1</v>
      </c>
      <c r="AI252" s="79" t="s">
        <v>1112</v>
      </c>
      <c r="AJ252" s="79"/>
      <c r="AK252" s="87" t="s">
        <v>1129</v>
      </c>
      <c r="AL252" s="79" t="b">
        <v>0</v>
      </c>
      <c r="AM252" s="79">
        <v>2</v>
      </c>
      <c r="AN252" s="87" t="s">
        <v>1107</v>
      </c>
      <c r="AO252" s="79" t="s">
        <v>1131</v>
      </c>
      <c r="AP252" s="79" t="b">
        <v>0</v>
      </c>
      <c r="AQ252" s="87" t="s">
        <v>1048</v>
      </c>
      <c r="AR252" s="79" t="s">
        <v>176</v>
      </c>
      <c r="AS252" s="79">
        <v>0</v>
      </c>
      <c r="AT252" s="79">
        <v>0</v>
      </c>
      <c r="AU252" s="79"/>
      <c r="AV252" s="79"/>
      <c r="AW252" s="79"/>
      <c r="AX252" s="79"/>
      <c r="AY252" s="79"/>
      <c r="AZ252" s="79"/>
      <c r="BA252" s="79"/>
      <c r="BB252" s="79"/>
      <c r="BC252">
        <v>10</v>
      </c>
      <c r="BD252" s="78" t="str">
        <f>REPLACE(INDEX(GroupVertices[Group],MATCH(Edges[[#This Row],[Vertex 1]],GroupVertices[Vertex],0)),1,1,"")</f>
        <v>1</v>
      </c>
      <c r="BE252" s="78" t="str">
        <f>REPLACE(INDEX(GroupVertices[Group],MATCH(Edges[[#This Row],[Vertex 2]],GroupVertices[Vertex],0)),1,1,"")</f>
        <v>1</v>
      </c>
      <c r="BF252" s="48"/>
      <c r="BG252" s="49"/>
      <c r="BH252" s="48"/>
      <c r="BI252" s="49"/>
      <c r="BJ252" s="48"/>
      <c r="BK252" s="49"/>
      <c r="BL252" s="48"/>
      <c r="BM252" s="49"/>
      <c r="BN252" s="48"/>
    </row>
    <row r="253" spans="1:66" ht="15">
      <c r="A253" s="64" t="s">
        <v>261</v>
      </c>
      <c r="B253" s="64" t="s">
        <v>263</v>
      </c>
      <c r="C253" s="65" t="s">
        <v>3059</v>
      </c>
      <c r="D253" s="66">
        <v>10</v>
      </c>
      <c r="E253" s="67" t="s">
        <v>136</v>
      </c>
      <c r="F253" s="68">
        <v>15.285714285714285</v>
      </c>
      <c r="G253" s="65"/>
      <c r="H253" s="69"/>
      <c r="I253" s="70"/>
      <c r="J253" s="70"/>
      <c r="K253" s="34" t="s">
        <v>66</v>
      </c>
      <c r="L253" s="77">
        <v>253</v>
      </c>
      <c r="M253" s="77"/>
      <c r="N253" s="72"/>
      <c r="O253" s="79" t="s">
        <v>331</v>
      </c>
      <c r="P253" s="81">
        <v>43706.810115740744</v>
      </c>
      <c r="Q253" s="79" t="s">
        <v>390</v>
      </c>
      <c r="R253" s="79"/>
      <c r="S253" s="79"/>
      <c r="T253" s="79" t="s">
        <v>577</v>
      </c>
      <c r="U253" s="79"/>
      <c r="V253" s="83" t="s">
        <v>654</v>
      </c>
      <c r="W253" s="81">
        <v>43706.810115740744</v>
      </c>
      <c r="X253" s="85">
        <v>43706</v>
      </c>
      <c r="Y253" s="87" t="s">
        <v>766</v>
      </c>
      <c r="Z253" s="83" t="s">
        <v>910</v>
      </c>
      <c r="AA253" s="79"/>
      <c r="AB253" s="79"/>
      <c r="AC253" s="87" t="s">
        <v>1054</v>
      </c>
      <c r="AD253" s="79"/>
      <c r="AE253" s="79" t="b">
        <v>0</v>
      </c>
      <c r="AF253" s="79">
        <v>0</v>
      </c>
      <c r="AG253" s="87" t="s">
        <v>1107</v>
      </c>
      <c r="AH253" s="79" t="b">
        <v>1</v>
      </c>
      <c r="AI253" s="79" t="s">
        <v>1112</v>
      </c>
      <c r="AJ253" s="79"/>
      <c r="AK253" s="87" t="s">
        <v>1129</v>
      </c>
      <c r="AL253" s="79" t="b">
        <v>0</v>
      </c>
      <c r="AM253" s="79">
        <v>2</v>
      </c>
      <c r="AN253" s="87" t="s">
        <v>1053</v>
      </c>
      <c r="AO253" s="79" t="s">
        <v>1131</v>
      </c>
      <c r="AP253" s="79" t="b">
        <v>0</v>
      </c>
      <c r="AQ253" s="87" t="s">
        <v>1053</v>
      </c>
      <c r="AR253" s="79" t="s">
        <v>176</v>
      </c>
      <c r="AS253" s="79">
        <v>0</v>
      </c>
      <c r="AT253" s="79">
        <v>0</v>
      </c>
      <c r="AU253" s="79"/>
      <c r="AV253" s="79"/>
      <c r="AW253" s="79"/>
      <c r="AX253" s="79"/>
      <c r="AY253" s="79"/>
      <c r="AZ253" s="79"/>
      <c r="BA253" s="79"/>
      <c r="BB253" s="79"/>
      <c r="BC253">
        <v>10</v>
      </c>
      <c r="BD253" s="78" t="str">
        <f>REPLACE(INDEX(GroupVertices[Group],MATCH(Edges[[#This Row],[Vertex 1]],GroupVertices[Vertex],0)),1,1,"")</f>
        <v>1</v>
      </c>
      <c r="BE253" s="78" t="str">
        <f>REPLACE(INDEX(GroupVertices[Group],MATCH(Edges[[#This Row],[Vertex 2]],GroupVertices[Vertex],0)),1,1,"")</f>
        <v>1</v>
      </c>
      <c r="BF253" s="48"/>
      <c r="BG253" s="49"/>
      <c r="BH253" s="48"/>
      <c r="BI253" s="49"/>
      <c r="BJ253" s="48"/>
      <c r="BK253" s="49"/>
      <c r="BL253" s="48"/>
      <c r="BM253" s="49"/>
      <c r="BN253" s="48"/>
    </row>
    <row r="254" spans="1:66" ht="15">
      <c r="A254" s="64" t="s">
        <v>261</v>
      </c>
      <c r="B254" s="64" t="s">
        <v>261</v>
      </c>
      <c r="C254" s="65" t="s">
        <v>3060</v>
      </c>
      <c r="D254" s="66">
        <v>10</v>
      </c>
      <c r="E254" s="67" t="s">
        <v>136</v>
      </c>
      <c r="F254" s="68">
        <v>6</v>
      </c>
      <c r="G254" s="65"/>
      <c r="H254" s="69"/>
      <c r="I254" s="70"/>
      <c r="J254" s="70"/>
      <c r="K254" s="34" t="s">
        <v>65</v>
      </c>
      <c r="L254" s="77">
        <v>254</v>
      </c>
      <c r="M254" s="77"/>
      <c r="N254" s="72"/>
      <c r="O254" s="79" t="s">
        <v>330</v>
      </c>
      <c r="P254" s="81">
        <v>43699.926203703704</v>
      </c>
      <c r="Q254" s="79" t="s">
        <v>387</v>
      </c>
      <c r="R254" s="79"/>
      <c r="S254" s="79"/>
      <c r="T254" s="79" t="s">
        <v>537</v>
      </c>
      <c r="U254" s="79"/>
      <c r="V254" s="83" t="s">
        <v>654</v>
      </c>
      <c r="W254" s="81">
        <v>43699.926203703704</v>
      </c>
      <c r="X254" s="85">
        <v>43699</v>
      </c>
      <c r="Y254" s="87" t="s">
        <v>759</v>
      </c>
      <c r="Z254" s="83" t="s">
        <v>903</v>
      </c>
      <c r="AA254" s="79"/>
      <c r="AB254" s="79"/>
      <c r="AC254" s="87" t="s">
        <v>1047</v>
      </c>
      <c r="AD254" s="79"/>
      <c r="AE254" s="79" t="b">
        <v>0</v>
      </c>
      <c r="AF254" s="79">
        <v>0</v>
      </c>
      <c r="AG254" s="87" t="s">
        <v>1107</v>
      </c>
      <c r="AH254" s="79" t="b">
        <v>1</v>
      </c>
      <c r="AI254" s="79" t="s">
        <v>1112</v>
      </c>
      <c r="AJ254" s="79"/>
      <c r="AK254" s="87" t="s">
        <v>1056</v>
      </c>
      <c r="AL254" s="79" t="b">
        <v>0</v>
      </c>
      <c r="AM254" s="79">
        <v>3</v>
      </c>
      <c r="AN254" s="87" t="s">
        <v>1046</v>
      </c>
      <c r="AO254" s="79" t="s">
        <v>1131</v>
      </c>
      <c r="AP254" s="79" t="b">
        <v>0</v>
      </c>
      <c r="AQ254" s="87" t="s">
        <v>1046</v>
      </c>
      <c r="AR254" s="79" t="s">
        <v>176</v>
      </c>
      <c r="AS254" s="79">
        <v>0</v>
      </c>
      <c r="AT254" s="79">
        <v>0</v>
      </c>
      <c r="AU254" s="79"/>
      <c r="AV254" s="79"/>
      <c r="AW254" s="79"/>
      <c r="AX254" s="79"/>
      <c r="AY254" s="79"/>
      <c r="AZ254" s="79"/>
      <c r="BA254" s="79"/>
      <c r="BB254" s="79"/>
      <c r="BC254">
        <v>15</v>
      </c>
      <c r="BD254" s="78" t="str">
        <f>REPLACE(INDEX(GroupVertices[Group],MATCH(Edges[[#This Row],[Vertex 1]],GroupVertices[Vertex],0)),1,1,"")</f>
        <v>1</v>
      </c>
      <c r="BE254" s="78" t="str">
        <f>REPLACE(INDEX(GroupVertices[Group],MATCH(Edges[[#This Row],[Vertex 2]],GroupVertices[Vertex],0)),1,1,"")</f>
        <v>1</v>
      </c>
      <c r="BF254" s="48"/>
      <c r="BG254" s="49"/>
      <c r="BH254" s="48"/>
      <c r="BI254" s="49"/>
      <c r="BJ254" s="48"/>
      <c r="BK254" s="49"/>
      <c r="BL254" s="48"/>
      <c r="BM254" s="49"/>
      <c r="BN254" s="48"/>
    </row>
    <row r="255" spans="1:66" ht="15">
      <c r="A255" s="64" t="s">
        <v>261</v>
      </c>
      <c r="B255" s="64" t="s">
        <v>261</v>
      </c>
      <c r="C255" s="65" t="s">
        <v>3060</v>
      </c>
      <c r="D255" s="66">
        <v>10</v>
      </c>
      <c r="E255" s="67" t="s">
        <v>136</v>
      </c>
      <c r="F255" s="68">
        <v>6</v>
      </c>
      <c r="G255" s="65"/>
      <c r="H255" s="69"/>
      <c r="I255" s="70"/>
      <c r="J255" s="70"/>
      <c r="K255" s="34" t="s">
        <v>65</v>
      </c>
      <c r="L255" s="77">
        <v>255</v>
      </c>
      <c r="M255" s="77"/>
      <c r="N255" s="72"/>
      <c r="O255" s="79" t="s">
        <v>330</v>
      </c>
      <c r="P255" s="81">
        <v>43701.82310185185</v>
      </c>
      <c r="Q255" s="79" t="s">
        <v>379</v>
      </c>
      <c r="R255" s="79"/>
      <c r="S255" s="79"/>
      <c r="T255" s="79" t="s">
        <v>560</v>
      </c>
      <c r="U255" s="79"/>
      <c r="V255" s="83" t="s">
        <v>654</v>
      </c>
      <c r="W255" s="81">
        <v>43701.82310185185</v>
      </c>
      <c r="X255" s="85">
        <v>43701</v>
      </c>
      <c r="Y255" s="87" t="s">
        <v>735</v>
      </c>
      <c r="Z255" s="83" t="s">
        <v>879</v>
      </c>
      <c r="AA255" s="79"/>
      <c r="AB255" s="79"/>
      <c r="AC255" s="87" t="s">
        <v>1023</v>
      </c>
      <c r="AD255" s="79"/>
      <c r="AE255" s="79" t="b">
        <v>0</v>
      </c>
      <c r="AF255" s="79">
        <v>0</v>
      </c>
      <c r="AG255" s="87" t="s">
        <v>1107</v>
      </c>
      <c r="AH255" s="79" t="b">
        <v>1</v>
      </c>
      <c r="AI255" s="79" t="s">
        <v>1112</v>
      </c>
      <c r="AJ255" s="79"/>
      <c r="AK255" s="87" t="s">
        <v>1119</v>
      </c>
      <c r="AL255" s="79" t="b">
        <v>0</v>
      </c>
      <c r="AM255" s="79">
        <v>4</v>
      </c>
      <c r="AN255" s="87" t="s">
        <v>1022</v>
      </c>
      <c r="AO255" s="79" t="s">
        <v>1131</v>
      </c>
      <c r="AP255" s="79" t="b">
        <v>0</v>
      </c>
      <c r="AQ255" s="87" t="s">
        <v>1022</v>
      </c>
      <c r="AR255" s="79" t="s">
        <v>176</v>
      </c>
      <c r="AS255" s="79">
        <v>0</v>
      </c>
      <c r="AT255" s="79">
        <v>0</v>
      </c>
      <c r="AU255" s="79"/>
      <c r="AV255" s="79"/>
      <c r="AW255" s="79"/>
      <c r="AX255" s="79"/>
      <c r="AY255" s="79"/>
      <c r="AZ255" s="79"/>
      <c r="BA255" s="79"/>
      <c r="BB255" s="79"/>
      <c r="BC255">
        <v>15</v>
      </c>
      <c r="BD255" s="78" t="str">
        <f>REPLACE(INDEX(GroupVertices[Group],MATCH(Edges[[#This Row],[Vertex 1]],GroupVertices[Vertex],0)),1,1,"")</f>
        <v>1</v>
      </c>
      <c r="BE255" s="78" t="str">
        <f>REPLACE(INDEX(GroupVertices[Group],MATCH(Edges[[#This Row],[Vertex 2]],GroupVertices[Vertex],0)),1,1,"")</f>
        <v>1</v>
      </c>
      <c r="BF255" s="48"/>
      <c r="BG255" s="49"/>
      <c r="BH255" s="48"/>
      <c r="BI255" s="49"/>
      <c r="BJ255" s="48"/>
      <c r="BK255" s="49"/>
      <c r="BL255" s="48"/>
      <c r="BM255" s="49"/>
      <c r="BN255" s="48"/>
    </row>
    <row r="256" spans="1:66" ht="15">
      <c r="A256" s="64" t="s">
        <v>261</v>
      </c>
      <c r="B256" s="64" t="s">
        <v>261</v>
      </c>
      <c r="C256" s="65" t="s">
        <v>3060</v>
      </c>
      <c r="D256" s="66">
        <v>10</v>
      </c>
      <c r="E256" s="67" t="s">
        <v>136</v>
      </c>
      <c r="F256" s="68">
        <v>6</v>
      </c>
      <c r="G256" s="65"/>
      <c r="H256" s="69"/>
      <c r="I256" s="70"/>
      <c r="J256" s="70"/>
      <c r="K256" s="34" t="s">
        <v>65</v>
      </c>
      <c r="L256" s="77">
        <v>256</v>
      </c>
      <c r="M256" s="77"/>
      <c r="N256" s="72"/>
      <c r="O256" s="79" t="s">
        <v>330</v>
      </c>
      <c r="P256" s="81">
        <v>43702.00511574074</v>
      </c>
      <c r="Q256" s="79" t="s">
        <v>380</v>
      </c>
      <c r="R256" s="83" t="s">
        <v>443</v>
      </c>
      <c r="S256" s="79" t="s">
        <v>491</v>
      </c>
      <c r="T256" s="79" t="s">
        <v>562</v>
      </c>
      <c r="U256" s="79"/>
      <c r="V256" s="83" t="s">
        <v>654</v>
      </c>
      <c r="W256" s="81">
        <v>43702.00511574074</v>
      </c>
      <c r="X256" s="85">
        <v>43702</v>
      </c>
      <c r="Y256" s="87" t="s">
        <v>737</v>
      </c>
      <c r="Z256" s="83" t="s">
        <v>881</v>
      </c>
      <c r="AA256" s="79"/>
      <c r="AB256" s="79"/>
      <c r="AC256" s="87" t="s">
        <v>1025</v>
      </c>
      <c r="AD256" s="79"/>
      <c r="AE256" s="79" t="b">
        <v>0</v>
      </c>
      <c r="AF256" s="79">
        <v>0</v>
      </c>
      <c r="AG256" s="87" t="s">
        <v>1107</v>
      </c>
      <c r="AH256" s="79" t="b">
        <v>1</v>
      </c>
      <c r="AI256" s="79" t="s">
        <v>1112</v>
      </c>
      <c r="AJ256" s="79"/>
      <c r="AK256" s="87" t="s">
        <v>1120</v>
      </c>
      <c r="AL256" s="79" t="b">
        <v>0</v>
      </c>
      <c r="AM256" s="79">
        <v>4</v>
      </c>
      <c r="AN256" s="87" t="s">
        <v>1024</v>
      </c>
      <c r="AO256" s="79" t="s">
        <v>1131</v>
      </c>
      <c r="AP256" s="79" t="b">
        <v>0</v>
      </c>
      <c r="AQ256" s="87" t="s">
        <v>1024</v>
      </c>
      <c r="AR256" s="79" t="s">
        <v>176</v>
      </c>
      <c r="AS256" s="79">
        <v>0</v>
      </c>
      <c r="AT256" s="79">
        <v>0</v>
      </c>
      <c r="AU256" s="79"/>
      <c r="AV256" s="79"/>
      <c r="AW256" s="79"/>
      <c r="AX256" s="79"/>
      <c r="AY256" s="79"/>
      <c r="AZ256" s="79"/>
      <c r="BA256" s="79"/>
      <c r="BB256" s="79"/>
      <c r="BC256">
        <v>15</v>
      </c>
      <c r="BD256" s="78" t="str">
        <f>REPLACE(INDEX(GroupVertices[Group],MATCH(Edges[[#This Row],[Vertex 1]],GroupVertices[Vertex],0)),1,1,"")</f>
        <v>1</v>
      </c>
      <c r="BE256" s="78" t="str">
        <f>REPLACE(INDEX(GroupVertices[Group],MATCH(Edges[[#This Row],[Vertex 2]],GroupVertices[Vertex],0)),1,1,"")</f>
        <v>1</v>
      </c>
      <c r="BF256" s="48"/>
      <c r="BG256" s="49"/>
      <c r="BH256" s="48"/>
      <c r="BI256" s="49"/>
      <c r="BJ256" s="48"/>
      <c r="BK256" s="49"/>
      <c r="BL256" s="48"/>
      <c r="BM256" s="49"/>
      <c r="BN256" s="48"/>
    </row>
    <row r="257" spans="1:66" ht="15">
      <c r="A257" s="64" t="s">
        <v>261</v>
      </c>
      <c r="B257" s="64" t="s">
        <v>261</v>
      </c>
      <c r="C257" s="65" t="s">
        <v>3060</v>
      </c>
      <c r="D257" s="66">
        <v>10</v>
      </c>
      <c r="E257" s="67" t="s">
        <v>136</v>
      </c>
      <c r="F257" s="68">
        <v>6</v>
      </c>
      <c r="G257" s="65"/>
      <c r="H257" s="69"/>
      <c r="I257" s="70"/>
      <c r="J257" s="70"/>
      <c r="K257" s="34" t="s">
        <v>65</v>
      </c>
      <c r="L257" s="77">
        <v>257</v>
      </c>
      <c r="M257" s="77"/>
      <c r="N257" s="72"/>
      <c r="O257" s="79" t="s">
        <v>330</v>
      </c>
      <c r="P257" s="81">
        <v>43702.005324074074</v>
      </c>
      <c r="Q257" s="79" t="s">
        <v>381</v>
      </c>
      <c r="R257" s="79"/>
      <c r="S257" s="79"/>
      <c r="T257" s="79" t="s">
        <v>564</v>
      </c>
      <c r="U257" s="79"/>
      <c r="V257" s="83" t="s">
        <v>654</v>
      </c>
      <c r="W257" s="81">
        <v>43702.005324074074</v>
      </c>
      <c r="X257" s="85">
        <v>43702</v>
      </c>
      <c r="Y257" s="87" t="s">
        <v>739</v>
      </c>
      <c r="Z257" s="83" t="s">
        <v>883</v>
      </c>
      <c r="AA257" s="79"/>
      <c r="AB257" s="79"/>
      <c r="AC257" s="87" t="s">
        <v>1027</v>
      </c>
      <c r="AD257" s="79"/>
      <c r="AE257" s="79" t="b">
        <v>0</v>
      </c>
      <c r="AF257" s="79">
        <v>0</v>
      </c>
      <c r="AG257" s="87" t="s">
        <v>1107</v>
      </c>
      <c r="AH257" s="79" t="b">
        <v>1</v>
      </c>
      <c r="AI257" s="79" t="s">
        <v>1112</v>
      </c>
      <c r="AJ257" s="79"/>
      <c r="AK257" s="87" t="s">
        <v>1121</v>
      </c>
      <c r="AL257" s="79" t="b">
        <v>0</v>
      </c>
      <c r="AM257" s="79">
        <v>5</v>
      </c>
      <c r="AN257" s="87" t="s">
        <v>1026</v>
      </c>
      <c r="AO257" s="79" t="s">
        <v>1131</v>
      </c>
      <c r="AP257" s="79" t="b">
        <v>0</v>
      </c>
      <c r="AQ257" s="87" t="s">
        <v>1026</v>
      </c>
      <c r="AR257" s="79" t="s">
        <v>176</v>
      </c>
      <c r="AS257" s="79">
        <v>0</v>
      </c>
      <c r="AT257" s="79">
        <v>0</v>
      </c>
      <c r="AU257" s="79"/>
      <c r="AV257" s="79"/>
      <c r="AW257" s="79"/>
      <c r="AX257" s="79"/>
      <c r="AY257" s="79"/>
      <c r="AZ257" s="79"/>
      <c r="BA257" s="79"/>
      <c r="BB257" s="79"/>
      <c r="BC257">
        <v>15</v>
      </c>
      <c r="BD257" s="78" t="str">
        <f>REPLACE(INDEX(GroupVertices[Group],MATCH(Edges[[#This Row],[Vertex 1]],GroupVertices[Vertex],0)),1,1,"")</f>
        <v>1</v>
      </c>
      <c r="BE257" s="78" t="str">
        <f>REPLACE(INDEX(GroupVertices[Group],MATCH(Edges[[#This Row],[Vertex 2]],GroupVertices[Vertex],0)),1,1,"")</f>
        <v>1</v>
      </c>
      <c r="BF257" s="48"/>
      <c r="BG257" s="49"/>
      <c r="BH257" s="48"/>
      <c r="BI257" s="49"/>
      <c r="BJ257" s="48"/>
      <c r="BK257" s="49"/>
      <c r="BL257" s="48"/>
      <c r="BM257" s="49"/>
      <c r="BN257" s="48"/>
    </row>
    <row r="258" spans="1:66" ht="15">
      <c r="A258" s="64" t="s">
        <v>261</v>
      </c>
      <c r="B258" s="64" t="s">
        <v>261</v>
      </c>
      <c r="C258" s="65" t="s">
        <v>3060</v>
      </c>
      <c r="D258" s="66">
        <v>10</v>
      </c>
      <c r="E258" s="67" t="s">
        <v>136</v>
      </c>
      <c r="F258" s="68">
        <v>6</v>
      </c>
      <c r="G258" s="65"/>
      <c r="H258" s="69"/>
      <c r="I258" s="70"/>
      <c r="J258" s="70"/>
      <c r="K258" s="34" t="s">
        <v>65</v>
      </c>
      <c r="L258" s="77">
        <v>258</v>
      </c>
      <c r="M258" s="77"/>
      <c r="N258" s="72"/>
      <c r="O258" s="79" t="s">
        <v>330</v>
      </c>
      <c r="P258" s="81">
        <v>43702.005428240744</v>
      </c>
      <c r="Q258" s="79" t="s">
        <v>352</v>
      </c>
      <c r="R258" s="79"/>
      <c r="S258" s="79"/>
      <c r="T258" s="79" t="s">
        <v>536</v>
      </c>
      <c r="U258" s="79"/>
      <c r="V258" s="83" t="s">
        <v>654</v>
      </c>
      <c r="W258" s="81">
        <v>43702.005428240744</v>
      </c>
      <c r="X258" s="85">
        <v>43702</v>
      </c>
      <c r="Y258" s="87" t="s">
        <v>741</v>
      </c>
      <c r="Z258" s="83" t="s">
        <v>885</v>
      </c>
      <c r="AA258" s="79"/>
      <c r="AB258" s="79"/>
      <c r="AC258" s="87" t="s">
        <v>1029</v>
      </c>
      <c r="AD258" s="79"/>
      <c r="AE258" s="79" t="b">
        <v>0</v>
      </c>
      <c r="AF258" s="79">
        <v>0</v>
      </c>
      <c r="AG258" s="87" t="s">
        <v>1107</v>
      </c>
      <c r="AH258" s="79" t="b">
        <v>1</v>
      </c>
      <c r="AI258" s="79" t="s">
        <v>1112</v>
      </c>
      <c r="AJ258" s="79"/>
      <c r="AK258" s="87" t="s">
        <v>1116</v>
      </c>
      <c r="AL258" s="79" t="b">
        <v>0</v>
      </c>
      <c r="AM258" s="79">
        <v>8</v>
      </c>
      <c r="AN258" s="87" t="s">
        <v>1028</v>
      </c>
      <c r="AO258" s="79" t="s">
        <v>1131</v>
      </c>
      <c r="AP258" s="79" t="b">
        <v>0</v>
      </c>
      <c r="AQ258" s="87" t="s">
        <v>1028</v>
      </c>
      <c r="AR258" s="79" t="s">
        <v>176</v>
      </c>
      <c r="AS258" s="79">
        <v>0</v>
      </c>
      <c r="AT258" s="79">
        <v>0</v>
      </c>
      <c r="AU258" s="79"/>
      <c r="AV258" s="79"/>
      <c r="AW258" s="79"/>
      <c r="AX258" s="79"/>
      <c r="AY258" s="79"/>
      <c r="AZ258" s="79"/>
      <c r="BA258" s="79"/>
      <c r="BB258" s="79"/>
      <c r="BC258">
        <v>15</v>
      </c>
      <c r="BD258" s="78" t="str">
        <f>REPLACE(INDEX(GroupVertices[Group],MATCH(Edges[[#This Row],[Vertex 1]],GroupVertices[Vertex],0)),1,1,"")</f>
        <v>1</v>
      </c>
      <c r="BE258" s="78" t="str">
        <f>REPLACE(INDEX(GroupVertices[Group],MATCH(Edges[[#This Row],[Vertex 2]],GroupVertices[Vertex],0)),1,1,"")</f>
        <v>1</v>
      </c>
      <c r="BF258" s="48"/>
      <c r="BG258" s="49"/>
      <c r="BH258" s="48"/>
      <c r="BI258" s="49"/>
      <c r="BJ258" s="48"/>
      <c r="BK258" s="49"/>
      <c r="BL258" s="48"/>
      <c r="BM258" s="49"/>
      <c r="BN258" s="48"/>
    </row>
    <row r="259" spans="1:66" ht="15">
      <c r="A259" s="64" t="s">
        <v>261</v>
      </c>
      <c r="B259" s="64" t="s">
        <v>268</v>
      </c>
      <c r="C259" s="65" t="s">
        <v>3053</v>
      </c>
      <c r="D259" s="66">
        <v>3</v>
      </c>
      <c r="E259" s="67" t="s">
        <v>132</v>
      </c>
      <c r="F259" s="68">
        <v>32</v>
      </c>
      <c r="G259" s="65"/>
      <c r="H259" s="69"/>
      <c r="I259" s="70"/>
      <c r="J259" s="70"/>
      <c r="K259" s="34" t="s">
        <v>65</v>
      </c>
      <c r="L259" s="77">
        <v>259</v>
      </c>
      <c r="M259" s="77"/>
      <c r="N259" s="72"/>
      <c r="O259" s="79" t="s">
        <v>330</v>
      </c>
      <c r="P259" s="81">
        <v>43703.709756944445</v>
      </c>
      <c r="Q259" s="79" t="s">
        <v>350</v>
      </c>
      <c r="R259" s="83" t="s">
        <v>423</v>
      </c>
      <c r="S259" s="79" t="s">
        <v>491</v>
      </c>
      <c r="T259" s="79" t="s">
        <v>534</v>
      </c>
      <c r="U259" s="79"/>
      <c r="V259" s="83" t="s">
        <v>654</v>
      </c>
      <c r="W259" s="81">
        <v>43703.709756944445</v>
      </c>
      <c r="X259" s="85">
        <v>43703</v>
      </c>
      <c r="Y259" s="87" t="s">
        <v>771</v>
      </c>
      <c r="Z259" s="83" t="s">
        <v>915</v>
      </c>
      <c r="AA259" s="79"/>
      <c r="AB259" s="79"/>
      <c r="AC259" s="87" t="s">
        <v>1059</v>
      </c>
      <c r="AD259" s="79"/>
      <c r="AE259" s="79" t="b">
        <v>0</v>
      </c>
      <c r="AF259" s="79">
        <v>0</v>
      </c>
      <c r="AG259" s="87" t="s">
        <v>1107</v>
      </c>
      <c r="AH259" s="79" t="b">
        <v>1</v>
      </c>
      <c r="AI259" s="79" t="s">
        <v>1112</v>
      </c>
      <c r="AJ259" s="79"/>
      <c r="AK259" s="87" t="s">
        <v>1114</v>
      </c>
      <c r="AL259" s="79" t="b">
        <v>0</v>
      </c>
      <c r="AM259" s="79">
        <v>4</v>
      </c>
      <c r="AN259" s="87" t="s">
        <v>1070</v>
      </c>
      <c r="AO259" s="79" t="s">
        <v>1131</v>
      </c>
      <c r="AP259" s="79" t="b">
        <v>0</v>
      </c>
      <c r="AQ259" s="87" t="s">
        <v>1070</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5</v>
      </c>
      <c r="BF259" s="48">
        <v>1</v>
      </c>
      <c r="BG259" s="49">
        <v>7.142857142857143</v>
      </c>
      <c r="BH259" s="48">
        <v>1</v>
      </c>
      <c r="BI259" s="49">
        <v>7.142857142857143</v>
      </c>
      <c r="BJ259" s="48">
        <v>0</v>
      </c>
      <c r="BK259" s="49">
        <v>0</v>
      </c>
      <c r="BL259" s="48">
        <v>12</v>
      </c>
      <c r="BM259" s="49">
        <v>85.71428571428571</v>
      </c>
      <c r="BN259" s="48">
        <v>14</v>
      </c>
    </row>
    <row r="260" spans="1:66" ht="15">
      <c r="A260" s="64" t="s">
        <v>261</v>
      </c>
      <c r="B260" s="64" t="s">
        <v>261</v>
      </c>
      <c r="C260" s="65" t="s">
        <v>3060</v>
      </c>
      <c r="D260" s="66">
        <v>10</v>
      </c>
      <c r="E260" s="67" t="s">
        <v>136</v>
      </c>
      <c r="F260" s="68">
        <v>6</v>
      </c>
      <c r="G260" s="65"/>
      <c r="H260" s="69"/>
      <c r="I260" s="70"/>
      <c r="J260" s="70"/>
      <c r="K260" s="34" t="s">
        <v>65</v>
      </c>
      <c r="L260" s="77">
        <v>260</v>
      </c>
      <c r="M260" s="77"/>
      <c r="N260" s="72"/>
      <c r="O260" s="79" t="s">
        <v>330</v>
      </c>
      <c r="P260" s="81">
        <v>43703.732719907406</v>
      </c>
      <c r="Q260" s="79" t="s">
        <v>353</v>
      </c>
      <c r="R260" s="79"/>
      <c r="S260" s="79"/>
      <c r="T260" s="79" t="s">
        <v>537</v>
      </c>
      <c r="U260" s="79"/>
      <c r="V260" s="83" t="s">
        <v>654</v>
      </c>
      <c r="W260" s="81">
        <v>43703.732719907406</v>
      </c>
      <c r="X260" s="85">
        <v>43703</v>
      </c>
      <c r="Y260" s="87" t="s">
        <v>761</v>
      </c>
      <c r="Z260" s="83" t="s">
        <v>905</v>
      </c>
      <c r="AA260" s="79"/>
      <c r="AB260" s="79"/>
      <c r="AC260" s="87" t="s">
        <v>1049</v>
      </c>
      <c r="AD260" s="79"/>
      <c r="AE260" s="79" t="b">
        <v>0</v>
      </c>
      <c r="AF260" s="79">
        <v>0</v>
      </c>
      <c r="AG260" s="87" t="s">
        <v>1107</v>
      </c>
      <c r="AH260" s="79" t="b">
        <v>1</v>
      </c>
      <c r="AI260" s="79" t="s">
        <v>1112</v>
      </c>
      <c r="AJ260" s="79"/>
      <c r="AK260" s="87" t="s">
        <v>1117</v>
      </c>
      <c r="AL260" s="79" t="b">
        <v>0</v>
      </c>
      <c r="AM260" s="79">
        <v>5</v>
      </c>
      <c r="AN260" s="87" t="s">
        <v>1048</v>
      </c>
      <c r="AO260" s="79" t="s">
        <v>1131</v>
      </c>
      <c r="AP260" s="79" t="b">
        <v>0</v>
      </c>
      <c r="AQ260" s="87" t="s">
        <v>1048</v>
      </c>
      <c r="AR260" s="79" t="s">
        <v>176</v>
      </c>
      <c r="AS260" s="79">
        <v>0</v>
      </c>
      <c r="AT260" s="79">
        <v>0</v>
      </c>
      <c r="AU260" s="79"/>
      <c r="AV260" s="79"/>
      <c r="AW260" s="79"/>
      <c r="AX260" s="79"/>
      <c r="AY260" s="79"/>
      <c r="AZ260" s="79"/>
      <c r="BA260" s="79"/>
      <c r="BB260" s="79"/>
      <c r="BC260">
        <v>15</v>
      </c>
      <c r="BD260" s="78" t="str">
        <f>REPLACE(INDEX(GroupVertices[Group],MATCH(Edges[[#This Row],[Vertex 1]],GroupVertices[Vertex],0)),1,1,"")</f>
        <v>1</v>
      </c>
      <c r="BE260" s="78" t="str">
        <f>REPLACE(INDEX(GroupVertices[Group],MATCH(Edges[[#This Row],[Vertex 2]],GroupVertices[Vertex],0)),1,1,"")</f>
        <v>1</v>
      </c>
      <c r="BF260" s="48"/>
      <c r="BG260" s="49"/>
      <c r="BH260" s="48"/>
      <c r="BI260" s="49"/>
      <c r="BJ260" s="48"/>
      <c r="BK260" s="49"/>
      <c r="BL260" s="48"/>
      <c r="BM260" s="49"/>
      <c r="BN260" s="48"/>
    </row>
    <row r="261" spans="1:66" ht="15">
      <c r="A261" s="64" t="s">
        <v>261</v>
      </c>
      <c r="B261" s="64" t="s">
        <v>261</v>
      </c>
      <c r="C261" s="65" t="s">
        <v>3060</v>
      </c>
      <c r="D261" s="66">
        <v>10</v>
      </c>
      <c r="E261" s="67" t="s">
        <v>136</v>
      </c>
      <c r="F261" s="68">
        <v>6</v>
      </c>
      <c r="G261" s="65"/>
      <c r="H261" s="69"/>
      <c r="I261" s="70"/>
      <c r="J261" s="70"/>
      <c r="K261" s="34" t="s">
        <v>65</v>
      </c>
      <c r="L261" s="77">
        <v>261</v>
      </c>
      <c r="M261" s="77"/>
      <c r="N261" s="72"/>
      <c r="O261" s="79" t="s">
        <v>330</v>
      </c>
      <c r="P261" s="81">
        <v>43704.67381944445</v>
      </c>
      <c r="Q261" s="79" t="s">
        <v>382</v>
      </c>
      <c r="R261" s="79"/>
      <c r="S261" s="79"/>
      <c r="T261" s="79" t="s">
        <v>567</v>
      </c>
      <c r="U261" s="79"/>
      <c r="V261" s="83" t="s">
        <v>654</v>
      </c>
      <c r="W261" s="81">
        <v>43704.67381944445</v>
      </c>
      <c r="X261" s="85">
        <v>43704</v>
      </c>
      <c r="Y261" s="87" t="s">
        <v>743</v>
      </c>
      <c r="Z261" s="83" t="s">
        <v>887</v>
      </c>
      <c r="AA261" s="79"/>
      <c r="AB261" s="79"/>
      <c r="AC261" s="87" t="s">
        <v>1031</v>
      </c>
      <c r="AD261" s="79"/>
      <c r="AE261" s="79" t="b">
        <v>0</v>
      </c>
      <c r="AF261" s="79">
        <v>0</v>
      </c>
      <c r="AG261" s="87" t="s">
        <v>1107</v>
      </c>
      <c r="AH261" s="79" t="b">
        <v>1</v>
      </c>
      <c r="AI261" s="79" t="s">
        <v>1112</v>
      </c>
      <c r="AJ261" s="79"/>
      <c r="AK261" s="87" t="s">
        <v>1122</v>
      </c>
      <c r="AL261" s="79" t="b">
        <v>0</v>
      </c>
      <c r="AM261" s="79">
        <v>2</v>
      </c>
      <c r="AN261" s="87" t="s">
        <v>1030</v>
      </c>
      <c r="AO261" s="79" t="s">
        <v>1131</v>
      </c>
      <c r="AP261" s="79" t="b">
        <v>0</v>
      </c>
      <c r="AQ261" s="87" t="s">
        <v>1030</v>
      </c>
      <c r="AR261" s="79" t="s">
        <v>176</v>
      </c>
      <c r="AS261" s="79">
        <v>0</v>
      </c>
      <c r="AT261" s="79">
        <v>0</v>
      </c>
      <c r="AU261" s="79"/>
      <c r="AV261" s="79"/>
      <c r="AW261" s="79"/>
      <c r="AX261" s="79"/>
      <c r="AY261" s="79"/>
      <c r="AZ261" s="79"/>
      <c r="BA261" s="79"/>
      <c r="BB261" s="79"/>
      <c r="BC261">
        <v>15</v>
      </c>
      <c r="BD261" s="78" t="str">
        <f>REPLACE(INDEX(GroupVertices[Group],MATCH(Edges[[#This Row],[Vertex 1]],GroupVertices[Vertex],0)),1,1,"")</f>
        <v>1</v>
      </c>
      <c r="BE261" s="78" t="str">
        <f>REPLACE(INDEX(GroupVertices[Group],MATCH(Edges[[#This Row],[Vertex 2]],GroupVertices[Vertex],0)),1,1,"")</f>
        <v>1</v>
      </c>
      <c r="BF261" s="48"/>
      <c r="BG261" s="49"/>
      <c r="BH261" s="48"/>
      <c r="BI261" s="49"/>
      <c r="BJ261" s="48"/>
      <c r="BK261" s="49"/>
      <c r="BL261" s="48"/>
      <c r="BM261" s="49"/>
      <c r="BN261" s="48"/>
    </row>
    <row r="262" spans="1:66" ht="15">
      <c r="A262" s="64" t="s">
        <v>261</v>
      </c>
      <c r="B262" s="64" t="s">
        <v>261</v>
      </c>
      <c r="C262" s="65" t="s">
        <v>3060</v>
      </c>
      <c r="D262" s="66">
        <v>10</v>
      </c>
      <c r="E262" s="67" t="s">
        <v>136</v>
      </c>
      <c r="F262" s="68">
        <v>6</v>
      </c>
      <c r="G262" s="65"/>
      <c r="H262" s="69"/>
      <c r="I262" s="70"/>
      <c r="J262" s="70"/>
      <c r="K262" s="34" t="s">
        <v>65</v>
      </c>
      <c r="L262" s="77">
        <v>262</v>
      </c>
      <c r="M262" s="77"/>
      <c r="N262" s="72"/>
      <c r="O262" s="79" t="s">
        <v>330</v>
      </c>
      <c r="P262" s="81">
        <v>43705.670127314814</v>
      </c>
      <c r="Q262" s="79" t="s">
        <v>388</v>
      </c>
      <c r="R262" s="79"/>
      <c r="S262" s="79"/>
      <c r="T262" s="79" t="s">
        <v>577</v>
      </c>
      <c r="U262" s="79"/>
      <c r="V262" s="83" t="s">
        <v>654</v>
      </c>
      <c r="W262" s="81">
        <v>43705.670127314814</v>
      </c>
      <c r="X262" s="85">
        <v>43705</v>
      </c>
      <c r="Y262" s="87" t="s">
        <v>763</v>
      </c>
      <c r="Z262" s="83" t="s">
        <v>907</v>
      </c>
      <c r="AA262" s="79"/>
      <c r="AB262" s="79"/>
      <c r="AC262" s="87" t="s">
        <v>1051</v>
      </c>
      <c r="AD262" s="79"/>
      <c r="AE262" s="79" t="b">
        <v>0</v>
      </c>
      <c r="AF262" s="79">
        <v>0</v>
      </c>
      <c r="AG262" s="87" t="s">
        <v>1107</v>
      </c>
      <c r="AH262" s="79" t="b">
        <v>1</v>
      </c>
      <c r="AI262" s="79" t="s">
        <v>1112</v>
      </c>
      <c r="AJ262" s="79"/>
      <c r="AK262" s="87" t="s">
        <v>1127</v>
      </c>
      <c r="AL262" s="79" t="b">
        <v>0</v>
      </c>
      <c r="AM262" s="79">
        <v>3</v>
      </c>
      <c r="AN262" s="87" t="s">
        <v>1050</v>
      </c>
      <c r="AO262" s="79" t="s">
        <v>1131</v>
      </c>
      <c r="AP262" s="79" t="b">
        <v>0</v>
      </c>
      <c r="AQ262" s="87" t="s">
        <v>1050</v>
      </c>
      <c r="AR262" s="79" t="s">
        <v>176</v>
      </c>
      <c r="AS262" s="79">
        <v>0</v>
      </c>
      <c r="AT262" s="79">
        <v>0</v>
      </c>
      <c r="AU262" s="79"/>
      <c r="AV262" s="79"/>
      <c r="AW262" s="79"/>
      <c r="AX262" s="79"/>
      <c r="AY262" s="79"/>
      <c r="AZ262" s="79"/>
      <c r="BA262" s="79"/>
      <c r="BB262" s="79"/>
      <c r="BC262">
        <v>15</v>
      </c>
      <c r="BD262" s="78" t="str">
        <f>REPLACE(INDEX(GroupVertices[Group],MATCH(Edges[[#This Row],[Vertex 1]],GroupVertices[Vertex],0)),1,1,"")</f>
        <v>1</v>
      </c>
      <c r="BE262" s="78" t="str">
        <f>REPLACE(INDEX(GroupVertices[Group],MATCH(Edges[[#This Row],[Vertex 2]],GroupVertices[Vertex],0)),1,1,"")</f>
        <v>1</v>
      </c>
      <c r="BF262" s="48"/>
      <c r="BG262" s="49"/>
      <c r="BH262" s="48"/>
      <c r="BI262" s="49"/>
      <c r="BJ262" s="48"/>
      <c r="BK262" s="49"/>
      <c r="BL262" s="48"/>
      <c r="BM262" s="49"/>
      <c r="BN262" s="48"/>
    </row>
    <row r="263" spans="1:66" ht="15">
      <c r="A263" s="64" t="s">
        <v>261</v>
      </c>
      <c r="B263" s="64" t="s">
        <v>261</v>
      </c>
      <c r="C263" s="65" t="s">
        <v>3060</v>
      </c>
      <c r="D263" s="66">
        <v>10</v>
      </c>
      <c r="E263" s="67" t="s">
        <v>136</v>
      </c>
      <c r="F263" s="68">
        <v>6</v>
      </c>
      <c r="G263" s="65"/>
      <c r="H263" s="69"/>
      <c r="I263" s="70"/>
      <c r="J263" s="70"/>
      <c r="K263" s="34" t="s">
        <v>65</v>
      </c>
      <c r="L263" s="77">
        <v>263</v>
      </c>
      <c r="M263" s="77"/>
      <c r="N263" s="72"/>
      <c r="O263" s="79" t="s">
        <v>330</v>
      </c>
      <c r="P263" s="81">
        <v>43706.642384259256</v>
      </c>
      <c r="Q263" s="79" t="s">
        <v>351</v>
      </c>
      <c r="R263" s="79"/>
      <c r="S263" s="79"/>
      <c r="T263" s="79" t="s">
        <v>535</v>
      </c>
      <c r="U263" s="79"/>
      <c r="V263" s="83" t="s">
        <v>654</v>
      </c>
      <c r="W263" s="81">
        <v>43706.642384259256</v>
      </c>
      <c r="X263" s="85">
        <v>43706</v>
      </c>
      <c r="Y263" s="87" t="s">
        <v>748</v>
      </c>
      <c r="Z263" s="83" t="s">
        <v>892</v>
      </c>
      <c r="AA263" s="79"/>
      <c r="AB263" s="79"/>
      <c r="AC263" s="87" t="s">
        <v>1036</v>
      </c>
      <c r="AD263" s="79"/>
      <c r="AE263" s="79" t="b">
        <v>0</v>
      </c>
      <c r="AF263" s="79">
        <v>0</v>
      </c>
      <c r="AG263" s="87" t="s">
        <v>1107</v>
      </c>
      <c r="AH263" s="79" t="b">
        <v>1</v>
      </c>
      <c r="AI263" s="79" t="s">
        <v>1112</v>
      </c>
      <c r="AJ263" s="79"/>
      <c r="AK263" s="87" t="s">
        <v>1115</v>
      </c>
      <c r="AL263" s="79" t="b">
        <v>0</v>
      </c>
      <c r="AM263" s="79">
        <v>3</v>
      </c>
      <c r="AN263" s="87" t="s">
        <v>1035</v>
      </c>
      <c r="AO263" s="79" t="s">
        <v>1131</v>
      </c>
      <c r="AP263" s="79" t="b">
        <v>0</v>
      </c>
      <c r="AQ263" s="87" t="s">
        <v>1035</v>
      </c>
      <c r="AR263" s="79" t="s">
        <v>176</v>
      </c>
      <c r="AS263" s="79">
        <v>0</v>
      </c>
      <c r="AT263" s="79">
        <v>0</v>
      </c>
      <c r="AU263" s="79"/>
      <c r="AV263" s="79"/>
      <c r="AW263" s="79"/>
      <c r="AX263" s="79"/>
      <c r="AY263" s="79"/>
      <c r="AZ263" s="79"/>
      <c r="BA263" s="79"/>
      <c r="BB263" s="79"/>
      <c r="BC263">
        <v>15</v>
      </c>
      <c r="BD263" s="78" t="str">
        <f>REPLACE(INDEX(GroupVertices[Group],MATCH(Edges[[#This Row],[Vertex 1]],GroupVertices[Vertex],0)),1,1,"")</f>
        <v>1</v>
      </c>
      <c r="BE263" s="78" t="str">
        <f>REPLACE(INDEX(GroupVertices[Group],MATCH(Edges[[#This Row],[Vertex 2]],GroupVertices[Vertex],0)),1,1,"")</f>
        <v>1</v>
      </c>
      <c r="BF263" s="48"/>
      <c r="BG263" s="49"/>
      <c r="BH263" s="48"/>
      <c r="BI263" s="49"/>
      <c r="BJ263" s="48"/>
      <c r="BK263" s="49"/>
      <c r="BL263" s="48"/>
      <c r="BM263" s="49"/>
      <c r="BN263" s="48"/>
    </row>
    <row r="264" spans="1:66" ht="15">
      <c r="A264" s="64" t="s">
        <v>261</v>
      </c>
      <c r="B264" s="64" t="s">
        <v>261</v>
      </c>
      <c r="C264" s="65" t="s">
        <v>3060</v>
      </c>
      <c r="D264" s="66">
        <v>10</v>
      </c>
      <c r="E264" s="67" t="s">
        <v>136</v>
      </c>
      <c r="F264" s="68">
        <v>6</v>
      </c>
      <c r="G264" s="65"/>
      <c r="H264" s="69"/>
      <c r="I264" s="70"/>
      <c r="J264" s="70"/>
      <c r="K264" s="34" t="s">
        <v>65</v>
      </c>
      <c r="L264" s="77">
        <v>264</v>
      </c>
      <c r="M264" s="77"/>
      <c r="N264" s="72"/>
      <c r="O264" s="79" t="s">
        <v>330</v>
      </c>
      <c r="P264" s="81">
        <v>43706.64266203704</v>
      </c>
      <c r="Q264" s="79" t="s">
        <v>384</v>
      </c>
      <c r="R264" s="79"/>
      <c r="S264" s="79"/>
      <c r="T264" s="79" t="s">
        <v>572</v>
      </c>
      <c r="U264" s="79"/>
      <c r="V264" s="83" t="s">
        <v>654</v>
      </c>
      <c r="W264" s="81">
        <v>43706.64266203704</v>
      </c>
      <c r="X264" s="85">
        <v>43706</v>
      </c>
      <c r="Y264" s="87" t="s">
        <v>749</v>
      </c>
      <c r="Z264" s="83" t="s">
        <v>893</v>
      </c>
      <c r="AA264" s="79"/>
      <c r="AB264" s="79"/>
      <c r="AC264" s="87" t="s">
        <v>1037</v>
      </c>
      <c r="AD264" s="79"/>
      <c r="AE264" s="79" t="b">
        <v>0</v>
      </c>
      <c r="AF264" s="79">
        <v>0</v>
      </c>
      <c r="AG264" s="87" t="s">
        <v>1107</v>
      </c>
      <c r="AH264" s="79" t="b">
        <v>1</v>
      </c>
      <c r="AI264" s="79" t="s">
        <v>1112</v>
      </c>
      <c r="AJ264" s="79"/>
      <c r="AK264" s="87" t="s">
        <v>1124</v>
      </c>
      <c r="AL264" s="79" t="b">
        <v>0</v>
      </c>
      <c r="AM264" s="79">
        <v>2</v>
      </c>
      <c r="AN264" s="87" t="s">
        <v>1034</v>
      </c>
      <c r="AO264" s="79" t="s">
        <v>1131</v>
      </c>
      <c r="AP264" s="79" t="b">
        <v>0</v>
      </c>
      <c r="AQ264" s="87" t="s">
        <v>1034</v>
      </c>
      <c r="AR264" s="79" t="s">
        <v>176</v>
      </c>
      <c r="AS264" s="79">
        <v>0</v>
      </c>
      <c r="AT264" s="79">
        <v>0</v>
      </c>
      <c r="AU264" s="79"/>
      <c r="AV264" s="79"/>
      <c r="AW264" s="79"/>
      <c r="AX264" s="79"/>
      <c r="AY264" s="79"/>
      <c r="AZ264" s="79"/>
      <c r="BA264" s="79"/>
      <c r="BB264" s="79"/>
      <c r="BC264">
        <v>15</v>
      </c>
      <c r="BD264" s="78" t="str">
        <f>REPLACE(INDEX(GroupVertices[Group],MATCH(Edges[[#This Row],[Vertex 1]],GroupVertices[Vertex],0)),1,1,"")</f>
        <v>1</v>
      </c>
      <c r="BE264" s="78" t="str">
        <f>REPLACE(INDEX(GroupVertices[Group],MATCH(Edges[[#This Row],[Vertex 2]],GroupVertices[Vertex],0)),1,1,"")</f>
        <v>1</v>
      </c>
      <c r="BF264" s="48"/>
      <c r="BG264" s="49"/>
      <c r="BH264" s="48"/>
      <c r="BI264" s="49"/>
      <c r="BJ264" s="48"/>
      <c r="BK264" s="49"/>
      <c r="BL264" s="48"/>
      <c r="BM264" s="49"/>
      <c r="BN264" s="48"/>
    </row>
    <row r="265" spans="1:66" ht="15">
      <c r="A265" s="64" t="s">
        <v>261</v>
      </c>
      <c r="B265" s="64" t="s">
        <v>261</v>
      </c>
      <c r="C265" s="65" t="s">
        <v>3060</v>
      </c>
      <c r="D265" s="66">
        <v>10</v>
      </c>
      <c r="E265" s="67" t="s">
        <v>136</v>
      </c>
      <c r="F265" s="68">
        <v>6</v>
      </c>
      <c r="G265" s="65"/>
      <c r="H265" s="69"/>
      <c r="I265" s="70"/>
      <c r="J265" s="70"/>
      <c r="K265" s="34" t="s">
        <v>65</v>
      </c>
      <c r="L265" s="77">
        <v>265</v>
      </c>
      <c r="M265" s="77"/>
      <c r="N265" s="72"/>
      <c r="O265" s="79" t="s">
        <v>330</v>
      </c>
      <c r="P265" s="81">
        <v>43706.64295138889</v>
      </c>
      <c r="Q265" s="79" t="s">
        <v>385</v>
      </c>
      <c r="R265" s="79"/>
      <c r="S265" s="79"/>
      <c r="T265" s="79" t="s">
        <v>575</v>
      </c>
      <c r="U265" s="79"/>
      <c r="V265" s="83" t="s">
        <v>654</v>
      </c>
      <c r="W265" s="81">
        <v>43706.64295138889</v>
      </c>
      <c r="X265" s="85">
        <v>43706</v>
      </c>
      <c r="Y265" s="87" t="s">
        <v>752</v>
      </c>
      <c r="Z265" s="83" t="s">
        <v>896</v>
      </c>
      <c r="AA265" s="79"/>
      <c r="AB265" s="79"/>
      <c r="AC265" s="87" t="s">
        <v>1040</v>
      </c>
      <c r="AD265" s="79"/>
      <c r="AE265" s="79" t="b">
        <v>0</v>
      </c>
      <c r="AF265" s="79">
        <v>0</v>
      </c>
      <c r="AG265" s="87" t="s">
        <v>1107</v>
      </c>
      <c r="AH265" s="79" t="b">
        <v>1</v>
      </c>
      <c r="AI265" s="79" t="s">
        <v>1112</v>
      </c>
      <c r="AJ265" s="79"/>
      <c r="AK265" s="87" t="s">
        <v>1125</v>
      </c>
      <c r="AL265" s="79" t="b">
        <v>0</v>
      </c>
      <c r="AM265" s="79">
        <v>5</v>
      </c>
      <c r="AN265" s="87" t="s">
        <v>1038</v>
      </c>
      <c r="AO265" s="79" t="s">
        <v>1131</v>
      </c>
      <c r="AP265" s="79" t="b">
        <v>0</v>
      </c>
      <c r="AQ265" s="87" t="s">
        <v>1038</v>
      </c>
      <c r="AR265" s="79" t="s">
        <v>176</v>
      </c>
      <c r="AS265" s="79">
        <v>0</v>
      </c>
      <c r="AT265" s="79">
        <v>0</v>
      </c>
      <c r="AU265" s="79"/>
      <c r="AV265" s="79"/>
      <c r="AW265" s="79"/>
      <c r="AX265" s="79"/>
      <c r="AY265" s="79"/>
      <c r="AZ265" s="79"/>
      <c r="BA265" s="79"/>
      <c r="BB265" s="79"/>
      <c r="BC265">
        <v>15</v>
      </c>
      <c r="BD265" s="78" t="str">
        <f>REPLACE(INDEX(GroupVertices[Group],MATCH(Edges[[#This Row],[Vertex 1]],GroupVertices[Vertex],0)),1,1,"")</f>
        <v>1</v>
      </c>
      <c r="BE265" s="78" t="str">
        <f>REPLACE(INDEX(GroupVertices[Group],MATCH(Edges[[#This Row],[Vertex 2]],GroupVertices[Vertex],0)),1,1,"")</f>
        <v>1</v>
      </c>
      <c r="BF265" s="48"/>
      <c r="BG265" s="49"/>
      <c r="BH265" s="48"/>
      <c r="BI265" s="49"/>
      <c r="BJ265" s="48"/>
      <c r="BK265" s="49"/>
      <c r="BL265" s="48"/>
      <c r="BM265" s="49"/>
      <c r="BN265" s="48"/>
    </row>
    <row r="266" spans="1:66" ht="15">
      <c r="A266" s="64" t="s">
        <v>261</v>
      </c>
      <c r="B266" s="64" t="s">
        <v>261</v>
      </c>
      <c r="C266" s="65" t="s">
        <v>3060</v>
      </c>
      <c r="D266" s="66">
        <v>10</v>
      </c>
      <c r="E266" s="67" t="s">
        <v>136</v>
      </c>
      <c r="F266" s="68">
        <v>6</v>
      </c>
      <c r="G266" s="65"/>
      <c r="H266" s="69"/>
      <c r="I266" s="70"/>
      <c r="J266" s="70"/>
      <c r="K266" s="34" t="s">
        <v>65</v>
      </c>
      <c r="L266" s="77">
        <v>266</v>
      </c>
      <c r="M266" s="77"/>
      <c r="N266" s="72"/>
      <c r="O266" s="79" t="s">
        <v>330</v>
      </c>
      <c r="P266" s="81">
        <v>43706.64324074074</v>
      </c>
      <c r="Q266" s="79" t="s">
        <v>383</v>
      </c>
      <c r="R266" s="79"/>
      <c r="S266" s="79"/>
      <c r="T266" s="79" t="s">
        <v>569</v>
      </c>
      <c r="U266" s="79"/>
      <c r="V266" s="83" t="s">
        <v>654</v>
      </c>
      <c r="W266" s="81">
        <v>43706.64324074074</v>
      </c>
      <c r="X266" s="85">
        <v>43706</v>
      </c>
      <c r="Y266" s="87" t="s">
        <v>745</v>
      </c>
      <c r="Z266" s="83" t="s">
        <v>889</v>
      </c>
      <c r="AA266" s="79"/>
      <c r="AB266" s="79"/>
      <c r="AC266" s="87" t="s">
        <v>1033</v>
      </c>
      <c r="AD266" s="79"/>
      <c r="AE266" s="79" t="b">
        <v>0</v>
      </c>
      <c r="AF266" s="79">
        <v>0</v>
      </c>
      <c r="AG266" s="87" t="s">
        <v>1107</v>
      </c>
      <c r="AH266" s="79" t="b">
        <v>1</v>
      </c>
      <c r="AI266" s="79" t="s">
        <v>1112</v>
      </c>
      <c r="AJ266" s="79"/>
      <c r="AK266" s="87" t="s">
        <v>1123</v>
      </c>
      <c r="AL266" s="79" t="b">
        <v>0</v>
      </c>
      <c r="AM266" s="79">
        <v>2</v>
      </c>
      <c r="AN266" s="87" t="s">
        <v>1032</v>
      </c>
      <c r="AO266" s="79" t="s">
        <v>1131</v>
      </c>
      <c r="AP266" s="79" t="b">
        <v>0</v>
      </c>
      <c r="AQ266" s="87" t="s">
        <v>1032</v>
      </c>
      <c r="AR266" s="79" t="s">
        <v>176</v>
      </c>
      <c r="AS266" s="79">
        <v>0</v>
      </c>
      <c r="AT266" s="79">
        <v>0</v>
      </c>
      <c r="AU266" s="79"/>
      <c r="AV266" s="79"/>
      <c r="AW266" s="79"/>
      <c r="AX266" s="79"/>
      <c r="AY266" s="79"/>
      <c r="AZ266" s="79"/>
      <c r="BA266" s="79"/>
      <c r="BB266" s="79"/>
      <c r="BC266">
        <v>15</v>
      </c>
      <c r="BD266" s="78" t="str">
        <f>REPLACE(INDEX(GroupVertices[Group],MATCH(Edges[[#This Row],[Vertex 1]],GroupVertices[Vertex],0)),1,1,"")</f>
        <v>1</v>
      </c>
      <c r="BE266" s="78" t="str">
        <f>REPLACE(INDEX(GroupVertices[Group],MATCH(Edges[[#This Row],[Vertex 2]],GroupVertices[Vertex],0)),1,1,"")</f>
        <v>1</v>
      </c>
      <c r="BF266" s="48"/>
      <c r="BG266" s="49"/>
      <c r="BH266" s="48"/>
      <c r="BI266" s="49"/>
      <c r="BJ266" s="48"/>
      <c r="BK266" s="49"/>
      <c r="BL266" s="48"/>
      <c r="BM266" s="49"/>
      <c r="BN266" s="48"/>
    </row>
    <row r="267" spans="1:66" ht="15">
      <c r="A267" s="64" t="s">
        <v>261</v>
      </c>
      <c r="B267" s="64" t="s">
        <v>261</v>
      </c>
      <c r="C267" s="65" t="s">
        <v>3060</v>
      </c>
      <c r="D267" s="66">
        <v>10</v>
      </c>
      <c r="E267" s="67" t="s">
        <v>136</v>
      </c>
      <c r="F267" s="68">
        <v>6</v>
      </c>
      <c r="G267" s="65"/>
      <c r="H267" s="69"/>
      <c r="I267" s="70"/>
      <c r="J267" s="70"/>
      <c r="K267" s="34" t="s">
        <v>65</v>
      </c>
      <c r="L267" s="77">
        <v>267</v>
      </c>
      <c r="M267" s="77"/>
      <c r="N267" s="72"/>
      <c r="O267" s="79" t="s">
        <v>330</v>
      </c>
      <c r="P267" s="81">
        <v>43706.64501157407</v>
      </c>
      <c r="Q267" s="79" t="s">
        <v>389</v>
      </c>
      <c r="R267" s="79"/>
      <c r="S267" s="79"/>
      <c r="T267" s="79" t="s">
        <v>582</v>
      </c>
      <c r="U267" s="79"/>
      <c r="V267" s="83" t="s">
        <v>654</v>
      </c>
      <c r="W267" s="81">
        <v>43706.64501157407</v>
      </c>
      <c r="X267" s="85">
        <v>43706</v>
      </c>
      <c r="Y267" s="87" t="s">
        <v>764</v>
      </c>
      <c r="Z267" s="83" t="s">
        <v>908</v>
      </c>
      <c r="AA267" s="79"/>
      <c r="AB267" s="79"/>
      <c r="AC267" s="87" t="s">
        <v>1052</v>
      </c>
      <c r="AD267" s="79"/>
      <c r="AE267" s="79" t="b">
        <v>0</v>
      </c>
      <c r="AF267" s="79">
        <v>0</v>
      </c>
      <c r="AG267" s="87" t="s">
        <v>1107</v>
      </c>
      <c r="AH267" s="79" t="b">
        <v>1</v>
      </c>
      <c r="AI267" s="79" t="s">
        <v>1112</v>
      </c>
      <c r="AJ267" s="79"/>
      <c r="AK267" s="87" t="s">
        <v>1128</v>
      </c>
      <c r="AL267" s="79" t="b">
        <v>0</v>
      </c>
      <c r="AM267" s="79">
        <v>5</v>
      </c>
      <c r="AN267" s="87" t="s">
        <v>1045</v>
      </c>
      <c r="AO267" s="79" t="s">
        <v>1131</v>
      </c>
      <c r="AP267" s="79" t="b">
        <v>0</v>
      </c>
      <c r="AQ267" s="87" t="s">
        <v>1045</v>
      </c>
      <c r="AR267" s="79" t="s">
        <v>176</v>
      </c>
      <c r="AS267" s="79">
        <v>0</v>
      </c>
      <c r="AT267" s="79">
        <v>0</v>
      </c>
      <c r="AU267" s="79"/>
      <c r="AV267" s="79"/>
      <c r="AW267" s="79"/>
      <c r="AX267" s="79"/>
      <c r="AY267" s="79"/>
      <c r="AZ267" s="79"/>
      <c r="BA267" s="79"/>
      <c r="BB267" s="79"/>
      <c r="BC267">
        <v>15</v>
      </c>
      <c r="BD267" s="78" t="str">
        <f>REPLACE(INDEX(GroupVertices[Group],MATCH(Edges[[#This Row],[Vertex 1]],GroupVertices[Vertex],0)),1,1,"")</f>
        <v>1</v>
      </c>
      <c r="BE267" s="78" t="str">
        <f>REPLACE(INDEX(GroupVertices[Group],MATCH(Edges[[#This Row],[Vertex 2]],GroupVertices[Vertex],0)),1,1,"")</f>
        <v>1</v>
      </c>
      <c r="BF267" s="48"/>
      <c r="BG267" s="49"/>
      <c r="BH267" s="48"/>
      <c r="BI267" s="49"/>
      <c r="BJ267" s="48"/>
      <c r="BK267" s="49"/>
      <c r="BL267" s="48"/>
      <c r="BM267" s="49"/>
      <c r="BN267" s="48"/>
    </row>
    <row r="268" spans="1:66" ht="15">
      <c r="A268" s="64" t="s">
        <v>261</v>
      </c>
      <c r="B268" s="64" t="s">
        <v>261</v>
      </c>
      <c r="C268" s="65" t="s">
        <v>3060</v>
      </c>
      <c r="D268" s="66">
        <v>10</v>
      </c>
      <c r="E268" s="67" t="s">
        <v>136</v>
      </c>
      <c r="F268" s="68">
        <v>6</v>
      </c>
      <c r="G268" s="65"/>
      <c r="H268" s="69"/>
      <c r="I268" s="70"/>
      <c r="J268" s="70"/>
      <c r="K268" s="34" t="s">
        <v>65</v>
      </c>
      <c r="L268" s="77">
        <v>268</v>
      </c>
      <c r="M268" s="77"/>
      <c r="N268" s="72"/>
      <c r="O268" s="79" t="s">
        <v>330</v>
      </c>
      <c r="P268" s="81">
        <v>43706.646875</v>
      </c>
      <c r="Q268" s="79" t="s">
        <v>386</v>
      </c>
      <c r="R268" s="83" t="s">
        <v>452</v>
      </c>
      <c r="S268" s="79" t="s">
        <v>508</v>
      </c>
      <c r="T268" s="79" t="s">
        <v>576</v>
      </c>
      <c r="U268" s="79"/>
      <c r="V268" s="83" t="s">
        <v>654</v>
      </c>
      <c r="W268" s="81">
        <v>43706.646875</v>
      </c>
      <c r="X268" s="85">
        <v>43706</v>
      </c>
      <c r="Y268" s="87" t="s">
        <v>753</v>
      </c>
      <c r="Z268" s="83" t="s">
        <v>897</v>
      </c>
      <c r="AA268" s="79"/>
      <c r="AB268" s="79"/>
      <c r="AC268" s="87" t="s">
        <v>1041</v>
      </c>
      <c r="AD268" s="79"/>
      <c r="AE268" s="79" t="b">
        <v>0</v>
      </c>
      <c r="AF268" s="79">
        <v>0</v>
      </c>
      <c r="AG268" s="87" t="s">
        <v>1107</v>
      </c>
      <c r="AH268" s="79" t="b">
        <v>1</v>
      </c>
      <c r="AI268" s="79" t="s">
        <v>1112</v>
      </c>
      <c r="AJ268" s="79"/>
      <c r="AK268" s="87" t="s">
        <v>1126</v>
      </c>
      <c r="AL268" s="79" t="b">
        <v>0</v>
      </c>
      <c r="AM268" s="79">
        <v>4</v>
      </c>
      <c r="AN268" s="87" t="s">
        <v>1039</v>
      </c>
      <c r="AO268" s="79" t="s">
        <v>1131</v>
      </c>
      <c r="AP268" s="79" t="b">
        <v>0</v>
      </c>
      <c r="AQ268" s="87" t="s">
        <v>1039</v>
      </c>
      <c r="AR268" s="79" t="s">
        <v>176</v>
      </c>
      <c r="AS268" s="79">
        <v>0</v>
      </c>
      <c r="AT268" s="79">
        <v>0</v>
      </c>
      <c r="AU268" s="79"/>
      <c r="AV268" s="79"/>
      <c r="AW268" s="79"/>
      <c r="AX268" s="79"/>
      <c r="AY268" s="79"/>
      <c r="AZ268" s="79"/>
      <c r="BA268" s="79"/>
      <c r="BB268" s="79"/>
      <c r="BC268">
        <v>15</v>
      </c>
      <c r="BD268" s="78" t="str">
        <f>REPLACE(INDEX(GroupVertices[Group],MATCH(Edges[[#This Row],[Vertex 1]],GroupVertices[Vertex],0)),1,1,"")</f>
        <v>1</v>
      </c>
      <c r="BE268" s="78" t="str">
        <f>REPLACE(INDEX(GroupVertices[Group],MATCH(Edges[[#This Row],[Vertex 2]],GroupVertices[Vertex],0)),1,1,"")</f>
        <v>1</v>
      </c>
      <c r="BF268" s="48"/>
      <c r="BG268" s="49"/>
      <c r="BH268" s="48"/>
      <c r="BI268" s="49"/>
      <c r="BJ268" s="48"/>
      <c r="BK268" s="49"/>
      <c r="BL268" s="48"/>
      <c r="BM268" s="49"/>
      <c r="BN268" s="48"/>
    </row>
    <row r="269" spans="1:66" ht="15">
      <c r="A269" s="64" t="s">
        <v>261</v>
      </c>
      <c r="B269" s="64" t="s">
        <v>261</v>
      </c>
      <c r="C269" s="65" t="s">
        <v>3060</v>
      </c>
      <c r="D269" s="66">
        <v>10</v>
      </c>
      <c r="E269" s="67" t="s">
        <v>136</v>
      </c>
      <c r="F269" s="68">
        <v>6</v>
      </c>
      <c r="G269" s="65"/>
      <c r="H269" s="69"/>
      <c r="I269" s="70"/>
      <c r="J269" s="70"/>
      <c r="K269" s="34" t="s">
        <v>65</v>
      </c>
      <c r="L269" s="77">
        <v>269</v>
      </c>
      <c r="M269" s="77"/>
      <c r="N269" s="72"/>
      <c r="O269" s="79" t="s">
        <v>330</v>
      </c>
      <c r="P269" s="81">
        <v>43706.810115740744</v>
      </c>
      <c r="Q269" s="79" t="s">
        <v>390</v>
      </c>
      <c r="R269" s="79"/>
      <c r="S269" s="79"/>
      <c r="T269" s="79" t="s">
        <v>577</v>
      </c>
      <c r="U269" s="79"/>
      <c r="V269" s="83" t="s">
        <v>654</v>
      </c>
      <c r="W269" s="81">
        <v>43706.810115740744</v>
      </c>
      <c r="X269" s="85">
        <v>43706</v>
      </c>
      <c r="Y269" s="87" t="s">
        <v>766</v>
      </c>
      <c r="Z269" s="83" t="s">
        <v>910</v>
      </c>
      <c r="AA269" s="79"/>
      <c r="AB269" s="79"/>
      <c r="AC269" s="87" t="s">
        <v>1054</v>
      </c>
      <c r="AD269" s="79"/>
      <c r="AE269" s="79" t="b">
        <v>0</v>
      </c>
      <c r="AF269" s="79">
        <v>0</v>
      </c>
      <c r="AG269" s="87" t="s">
        <v>1107</v>
      </c>
      <c r="AH269" s="79" t="b">
        <v>1</v>
      </c>
      <c r="AI269" s="79" t="s">
        <v>1112</v>
      </c>
      <c r="AJ269" s="79"/>
      <c r="AK269" s="87" t="s">
        <v>1129</v>
      </c>
      <c r="AL269" s="79" t="b">
        <v>0</v>
      </c>
      <c r="AM269" s="79">
        <v>2</v>
      </c>
      <c r="AN269" s="87" t="s">
        <v>1053</v>
      </c>
      <c r="AO269" s="79" t="s">
        <v>1131</v>
      </c>
      <c r="AP269" s="79" t="b">
        <v>0</v>
      </c>
      <c r="AQ269" s="87" t="s">
        <v>1053</v>
      </c>
      <c r="AR269" s="79" t="s">
        <v>176</v>
      </c>
      <c r="AS269" s="79">
        <v>0</v>
      </c>
      <c r="AT269" s="79">
        <v>0</v>
      </c>
      <c r="AU269" s="79"/>
      <c r="AV269" s="79"/>
      <c r="AW269" s="79"/>
      <c r="AX269" s="79"/>
      <c r="AY269" s="79"/>
      <c r="AZ269" s="79"/>
      <c r="BA269" s="79"/>
      <c r="BB269" s="79"/>
      <c r="BC269">
        <v>15</v>
      </c>
      <c r="BD269" s="78" t="str">
        <f>REPLACE(INDEX(GroupVertices[Group],MATCH(Edges[[#This Row],[Vertex 1]],GroupVertices[Vertex],0)),1,1,"")</f>
        <v>1</v>
      </c>
      <c r="BE269" s="78" t="str">
        <f>REPLACE(INDEX(GroupVertices[Group],MATCH(Edges[[#This Row],[Vertex 2]],GroupVertices[Vertex],0)),1,1,"")</f>
        <v>1</v>
      </c>
      <c r="BF269" s="48"/>
      <c r="BG269" s="49"/>
      <c r="BH269" s="48"/>
      <c r="BI269" s="49"/>
      <c r="BJ269" s="48"/>
      <c r="BK269" s="49"/>
      <c r="BL269" s="48"/>
      <c r="BM269" s="49"/>
      <c r="BN269" s="48"/>
    </row>
    <row r="270" spans="1:66" ht="15">
      <c r="A270" s="64" t="s">
        <v>264</v>
      </c>
      <c r="B270" s="64" t="s">
        <v>288</v>
      </c>
      <c r="C270" s="65" t="s">
        <v>3053</v>
      </c>
      <c r="D270" s="66">
        <v>3</v>
      </c>
      <c r="E270" s="67" t="s">
        <v>132</v>
      </c>
      <c r="F270" s="68">
        <v>32</v>
      </c>
      <c r="G270" s="65"/>
      <c r="H270" s="69"/>
      <c r="I270" s="70"/>
      <c r="J270" s="70"/>
      <c r="K270" s="34" t="s">
        <v>65</v>
      </c>
      <c r="L270" s="77">
        <v>270</v>
      </c>
      <c r="M270" s="77"/>
      <c r="N270" s="72"/>
      <c r="O270" s="79" t="s">
        <v>329</v>
      </c>
      <c r="P270" s="81">
        <v>43700.99475694444</v>
      </c>
      <c r="Q270" s="79" t="s">
        <v>341</v>
      </c>
      <c r="R270" s="83" t="s">
        <v>459</v>
      </c>
      <c r="S270" s="79" t="s">
        <v>513</v>
      </c>
      <c r="T270" s="79" t="s">
        <v>527</v>
      </c>
      <c r="U270" s="79"/>
      <c r="V270" s="83" t="s">
        <v>657</v>
      </c>
      <c r="W270" s="81">
        <v>43700.99475694444</v>
      </c>
      <c r="X270" s="85">
        <v>43700</v>
      </c>
      <c r="Y270" s="87" t="s">
        <v>772</v>
      </c>
      <c r="Z270" s="83" t="s">
        <v>916</v>
      </c>
      <c r="AA270" s="79"/>
      <c r="AB270" s="79"/>
      <c r="AC270" s="87" t="s">
        <v>1060</v>
      </c>
      <c r="AD270" s="79"/>
      <c r="AE270" s="79" t="b">
        <v>0</v>
      </c>
      <c r="AF270" s="79">
        <v>2</v>
      </c>
      <c r="AG270" s="87" t="s">
        <v>1107</v>
      </c>
      <c r="AH270" s="79" t="b">
        <v>0</v>
      </c>
      <c r="AI270" s="79" t="s">
        <v>1112</v>
      </c>
      <c r="AJ270" s="79"/>
      <c r="AK270" s="87" t="s">
        <v>1107</v>
      </c>
      <c r="AL270" s="79" t="b">
        <v>0</v>
      </c>
      <c r="AM270" s="79">
        <v>1</v>
      </c>
      <c r="AN270" s="87" t="s">
        <v>1107</v>
      </c>
      <c r="AO270" s="79" t="s">
        <v>1135</v>
      </c>
      <c r="AP270" s="79" t="b">
        <v>0</v>
      </c>
      <c r="AQ270" s="87" t="s">
        <v>1060</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4</v>
      </c>
      <c r="BE270" s="78" t="str">
        <f>REPLACE(INDEX(GroupVertices[Group],MATCH(Edges[[#This Row],[Vertex 2]],GroupVertices[Vertex],0)),1,1,"")</f>
        <v>4</v>
      </c>
      <c r="BF270" s="48"/>
      <c r="BG270" s="49"/>
      <c r="BH270" s="48"/>
      <c r="BI270" s="49"/>
      <c r="BJ270" s="48"/>
      <c r="BK270" s="49"/>
      <c r="BL270" s="48"/>
      <c r="BM270" s="49"/>
      <c r="BN270" s="48"/>
    </row>
    <row r="271" spans="1:66" ht="15">
      <c r="A271" s="64" t="s">
        <v>264</v>
      </c>
      <c r="B271" s="64" t="s">
        <v>289</v>
      </c>
      <c r="C271" s="65" t="s">
        <v>3053</v>
      </c>
      <c r="D271" s="66">
        <v>3</v>
      </c>
      <c r="E271" s="67" t="s">
        <v>132</v>
      </c>
      <c r="F271" s="68">
        <v>32</v>
      </c>
      <c r="G271" s="65"/>
      <c r="H271" s="69"/>
      <c r="I271" s="70"/>
      <c r="J271" s="70"/>
      <c r="K271" s="34" t="s">
        <v>65</v>
      </c>
      <c r="L271" s="77">
        <v>271</v>
      </c>
      <c r="M271" s="77"/>
      <c r="N271" s="72"/>
      <c r="O271" s="79" t="s">
        <v>329</v>
      </c>
      <c r="P271" s="81">
        <v>43700.99475694444</v>
      </c>
      <c r="Q271" s="79" t="s">
        <v>341</v>
      </c>
      <c r="R271" s="83" t="s">
        <v>459</v>
      </c>
      <c r="S271" s="79" t="s">
        <v>513</v>
      </c>
      <c r="T271" s="79" t="s">
        <v>527</v>
      </c>
      <c r="U271" s="79"/>
      <c r="V271" s="83" t="s">
        <v>657</v>
      </c>
      <c r="W271" s="81">
        <v>43700.99475694444</v>
      </c>
      <c r="X271" s="85">
        <v>43700</v>
      </c>
      <c r="Y271" s="87" t="s">
        <v>772</v>
      </c>
      <c r="Z271" s="83" t="s">
        <v>916</v>
      </c>
      <c r="AA271" s="79"/>
      <c r="AB271" s="79"/>
      <c r="AC271" s="87" t="s">
        <v>1060</v>
      </c>
      <c r="AD271" s="79"/>
      <c r="AE271" s="79" t="b">
        <v>0</v>
      </c>
      <c r="AF271" s="79">
        <v>2</v>
      </c>
      <c r="AG271" s="87" t="s">
        <v>1107</v>
      </c>
      <c r="AH271" s="79" t="b">
        <v>0</v>
      </c>
      <c r="AI271" s="79" t="s">
        <v>1112</v>
      </c>
      <c r="AJ271" s="79"/>
      <c r="AK271" s="87" t="s">
        <v>1107</v>
      </c>
      <c r="AL271" s="79" t="b">
        <v>0</v>
      </c>
      <c r="AM271" s="79">
        <v>1</v>
      </c>
      <c r="AN271" s="87" t="s">
        <v>1107</v>
      </c>
      <c r="AO271" s="79" t="s">
        <v>1135</v>
      </c>
      <c r="AP271" s="79" t="b">
        <v>0</v>
      </c>
      <c r="AQ271" s="87" t="s">
        <v>1060</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4</v>
      </c>
      <c r="BE271" s="78" t="str">
        <f>REPLACE(INDEX(GroupVertices[Group],MATCH(Edges[[#This Row],[Vertex 2]],GroupVertices[Vertex],0)),1,1,"")</f>
        <v>4</v>
      </c>
      <c r="BF271" s="48">
        <v>0</v>
      </c>
      <c r="BG271" s="49">
        <v>0</v>
      </c>
      <c r="BH271" s="48">
        <v>0</v>
      </c>
      <c r="BI271" s="49">
        <v>0</v>
      </c>
      <c r="BJ271" s="48">
        <v>0</v>
      </c>
      <c r="BK271" s="49">
        <v>0</v>
      </c>
      <c r="BL271" s="48">
        <v>21</v>
      </c>
      <c r="BM271" s="49">
        <v>100</v>
      </c>
      <c r="BN271" s="48">
        <v>21</v>
      </c>
    </row>
    <row r="272" spans="1:66" ht="15">
      <c r="A272" s="64" t="s">
        <v>264</v>
      </c>
      <c r="B272" s="64" t="s">
        <v>321</v>
      </c>
      <c r="C272" s="65" t="s">
        <v>3053</v>
      </c>
      <c r="D272" s="66">
        <v>3</v>
      </c>
      <c r="E272" s="67" t="s">
        <v>132</v>
      </c>
      <c r="F272" s="68">
        <v>32</v>
      </c>
      <c r="G272" s="65"/>
      <c r="H272" s="69"/>
      <c r="I272" s="70"/>
      <c r="J272" s="70"/>
      <c r="K272" s="34" t="s">
        <v>65</v>
      </c>
      <c r="L272" s="77">
        <v>272</v>
      </c>
      <c r="M272" s="77"/>
      <c r="N272" s="72"/>
      <c r="O272" s="79" t="s">
        <v>329</v>
      </c>
      <c r="P272" s="81">
        <v>43705.390648148146</v>
      </c>
      <c r="Q272" s="79" t="s">
        <v>391</v>
      </c>
      <c r="R272" s="79"/>
      <c r="S272" s="79"/>
      <c r="T272" s="79" t="s">
        <v>585</v>
      </c>
      <c r="U272" s="79"/>
      <c r="V272" s="83" t="s">
        <v>657</v>
      </c>
      <c r="W272" s="81">
        <v>43705.390648148146</v>
      </c>
      <c r="X272" s="85">
        <v>43705</v>
      </c>
      <c r="Y272" s="87" t="s">
        <v>773</v>
      </c>
      <c r="Z272" s="83" t="s">
        <v>917</v>
      </c>
      <c r="AA272" s="79"/>
      <c r="AB272" s="79"/>
      <c r="AC272" s="87" t="s">
        <v>1061</v>
      </c>
      <c r="AD272" s="79"/>
      <c r="AE272" s="79" t="b">
        <v>0</v>
      </c>
      <c r="AF272" s="79">
        <v>7</v>
      </c>
      <c r="AG272" s="87" t="s">
        <v>1107</v>
      </c>
      <c r="AH272" s="79" t="b">
        <v>0</v>
      </c>
      <c r="AI272" s="79" t="s">
        <v>1112</v>
      </c>
      <c r="AJ272" s="79"/>
      <c r="AK272" s="87" t="s">
        <v>1107</v>
      </c>
      <c r="AL272" s="79" t="b">
        <v>0</v>
      </c>
      <c r="AM272" s="79">
        <v>1</v>
      </c>
      <c r="AN272" s="87" t="s">
        <v>1107</v>
      </c>
      <c r="AO272" s="79" t="s">
        <v>1131</v>
      </c>
      <c r="AP272" s="79" t="b">
        <v>0</v>
      </c>
      <c r="AQ272" s="87" t="s">
        <v>1061</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4</v>
      </c>
      <c r="BE272" s="78" t="str">
        <f>REPLACE(INDEX(GroupVertices[Group],MATCH(Edges[[#This Row],[Vertex 2]],GroupVertices[Vertex],0)),1,1,"")</f>
        <v>4</v>
      </c>
      <c r="BF272" s="48"/>
      <c r="BG272" s="49"/>
      <c r="BH272" s="48"/>
      <c r="BI272" s="49"/>
      <c r="BJ272" s="48"/>
      <c r="BK272" s="49"/>
      <c r="BL272" s="48"/>
      <c r="BM272" s="49"/>
      <c r="BN272" s="48"/>
    </row>
    <row r="273" spans="1:66" ht="15">
      <c r="A273" s="64" t="s">
        <v>264</v>
      </c>
      <c r="B273" s="64" t="s">
        <v>322</v>
      </c>
      <c r="C273" s="65" t="s">
        <v>3053</v>
      </c>
      <c r="D273" s="66">
        <v>3</v>
      </c>
      <c r="E273" s="67" t="s">
        <v>132</v>
      </c>
      <c r="F273" s="68">
        <v>32</v>
      </c>
      <c r="G273" s="65"/>
      <c r="H273" s="69"/>
      <c r="I273" s="70"/>
      <c r="J273" s="70"/>
      <c r="K273" s="34" t="s">
        <v>65</v>
      </c>
      <c r="L273" s="77">
        <v>273</v>
      </c>
      <c r="M273" s="77"/>
      <c r="N273" s="72"/>
      <c r="O273" s="79" t="s">
        <v>329</v>
      </c>
      <c r="P273" s="81">
        <v>43705.390648148146</v>
      </c>
      <c r="Q273" s="79" t="s">
        <v>391</v>
      </c>
      <c r="R273" s="79"/>
      <c r="S273" s="79"/>
      <c r="T273" s="79" t="s">
        <v>585</v>
      </c>
      <c r="U273" s="79"/>
      <c r="V273" s="83" t="s">
        <v>657</v>
      </c>
      <c r="W273" s="81">
        <v>43705.390648148146</v>
      </c>
      <c r="X273" s="85">
        <v>43705</v>
      </c>
      <c r="Y273" s="87" t="s">
        <v>773</v>
      </c>
      <c r="Z273" s="83" t="s">
        <v>917</v>
      </c>
      <c r="AA273" s="79"/>
      <c r="AB273" s="79"/>
      <c r="AC273" s="87" t="s">
        <v>1061</v>
      </c>
      <c r="AD273" s="79"/>
      <c r="AE273" s="79" t="b">
        <v>0</v>
      </c>
      <c r="AF273" s="79">
        <v>7</v>
      </c>
      <c r="AG273" s="87" t="s">
        <v>1107</v>
      </c>
      <c r="AH273" s="79" t="b">
        <v>0</v>
      </c>
      <c r="AI273" s="79" t="s">
        <v>1112</v>
      </c>
      <c r="AJ273" s="79"/>
      <c r="AK273" s="87" t="s">
        <v>1107</v>
      </c>
      <c r="AL273" s="79" t="b">
        <v>0</v>
      </c>
      <c r="AM273" s="79">
        <v>1</v>
      </c>
      <c r="AN273" s="87" t="s">
        <v>1107</v>
      </c>
      <c r="AO273" s="79" t="s">
        <v>1131</v>
      </c>
      <c r="AP273" s="79" t="b">
        <v>0</v>
      </c>
      <c r="AQ273" s="87" t="s">
        <v>1061</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4</v>
      </c>
      <c r="BE273" s="78" t="str">
        <f>REPLACE(INDEX(GroupVertices[Group],MATCH(Edges[[#This Row],[Vertex 2]],GroupVertices[Vertex],0)),1,1,"")</f>
        <v>4</v>
      </c>
      <c r="BF273" s="48"/>
      <c r="BG273" s="49"/>
      <c r="BH273" s="48"/>
      <c r="BI273" s="49"/>
      <c r="BJ273" s="48"/>
      <c r="BK273" s="49"/>
      <c r="BL273" s="48"/>
      <c r="BM273" s="49"/>
      <c r="BN273" s="48"/>
    </row>
    <row r="274" spans="1:66" ht="15">
      <c r="A274" s="64" t="s">
        <v>264</v>
      </c>
      <c r="B274" s="64" t="s">
        <v>323</v>
      </c>
      <c r="C274" s="65" t="s">
        <v>3053</v>
      </c>
      <c r="D274" s="66">
        <v>3</v>
      </c>
      <c r="E274" s="67" t="s">
        <v>132</v>
      </c>
      <c r="F274" s="68">
        <v>32</v>
      </c>
      <c r="G274" s="65"/>
      <c r="H274" s="69"/>
      <c r="I274" s="70"/>
      <c r="J274" s="70"/>
      <c r="K274" s="34" t="s">
        <v>65</v>
      </c>
      <c r="L274" s="77">
        <v>274</v>
      </c>
      <c r="M274" s="77"/>
      <c r="N274" s="72"/>
      <c r="O274" s="79" t="s">
        <v>329</v>
      </c>
      <c r="P274" s="81">
        <v>43705.390648148146</v>
      </c>
      <c r="Q274" s="79" t="s">
        <v>391</v>
      </c>
      <c r="R274" s="79"/>
      <c r="S274" s="79"/>
      <c r="T274" s="79" t="s">
        <v>585</v>
      </c>
      <c r="U274" s="79"/>
      <c r="V274" s="83" t="s">
        <v>657</v>
      </c>
      <c r="W274" s="81">
        <v>43705.390648148146</v>
      </c>
      <c r="X274" s="85">
        <v>43705</v>
      </c>
      <c r="Y274" s="87" t="s">
        <v>773</v>
      </c>
      <c r="Z274" s="83" t="s">
        <v>917</v>
      </c>
      <c r="AA274" s="79"/>
      <c r="AB274" s="79"/>
      <c r="AC274" s="87" t="s">
        <v>1061</v>
      </c>
      <c r="AD274" s="79"/>
      <c r="AE274" s="79" t="b">
        <v>0</v>
      </c>
      <c r="AF274" s="79">
        <v>7</v>
      </c>
      <c r="AG274" s="87" t="s">
        <v>1107</v>
      </c>
      <c r="AH274" s="79" t="b">
        <v>0</v>
      </c>
      <c r="AI274" s="79" t="s">
        <v>1112</v>
      </c>
      <c r="AJ274" s="79"/>
      <c r="AK274" s="87" t="s">
        <v>1107</v>
      </c>
      <c r="AL274" s="79" t="b">
        <v>0</v>
      </c>
      <c r="AM274" s="79">
        <v>1</v>
      </c>
      <c r="AN274" s="87" t="s">
        <v>1107</v>
      </c>
      <c r="AO274" s="79" t="s">
        <v>1131</v>
      </c>
      <c r="AP274" s="79" t="b">
        <v>0</v>
      </c>
      <c r="AQ274" s="87" t="s">
        <v>1061</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4</v>
      </c>
      <c r="BE274" s="78" t="str">
        <f>REPLACE(INDEX(GroupVertices[Group],MATCH(Edges[[#This Row],[Vertex 2]],GroupVertices[Vertex],0)),1,1,"")</f>
        <v>4</v>
      </c>
      <c r="BF274" s="48"/>
      <c r="BG274" s="49"/>
      <c r="BH274" s="48"/>
      <c r="BI274" s="49"/>
      <c r="BJ274" s="48"/>
      <c r="BK274" s="49"/>
      <c r="BL274" s="48"/>
      <c r="BM274" s="49"/>
      <c r="BN274" s="48"/>
    </row>
    <row r="275" spans="1:66" ht="15">
      <c r="A275" s="64" t="s">
        <v>264</v>
      </c>
      <c r="B275" s="64" t="s">
        <v>324</v>
      </c>
      <c r="C275" s="65" t="s">
        <v>3053</v>
      </c>
      <c r="D275" s="66">
        <v>3</v>
      </c>
      <c r="E275" s="67" t="s">
        <v>132</v>
      </c>
      <c r="F275" s="68">
        <v>32</v>
      </c>
      <c r="G275" s="65"/>
      <c r="H275" s="69"/>
      <c r="I275" s="70"/>
      <c r="J275" s="70"/>
      <c r="K275" s="34" t="s">
        <v>65</v>
      </c>
      <c r="L275" s="77">
        <v>275</v>
      </c>
      <c r="M275" s="77"/>
      <c r="N275" s="72"/>
      <c r="O275" s="79" t="s">
        <v>329</v>
      </c>
      <c r="P275" s="81">
        <v>43705.390648148146</v>
      </c>
      <c r="Q275" s="79" t="s">
        <v>391</v>
      </c>
      <c r="R275" s="79"/>
      <c r="S275" s="79"/>
      <c r="T275" s="79" t="s">
        <v>585</v>
      </c>
      <c r="U275" s="79"/>
      <c r="V275" s="83" t="s">
        <v>657</v>
      </c>
      <c r="W275" s="81">
        <v>43705.390648148146</v>
      </c>
      <c r="X275" s="85">
        <v>43705</v>
      </c>
      <c r="Y275" s="87" t="s">
        <v>773</v>
      </c>
      <c r="Z275" s="83" t="s">
        <v>917</v>
      </c>
      <c r="AA275" s="79"/>
      <c r="AB275" s="79"/>
      <c r="AC275" s="87" t="s">
        <v>1061</v>
      </c>
      <c r="AD275" s="79"/>
      <c r="AE275" s="79" t="b">
        <v>0</v>
      </c>
      <c r="AF275" s="79">
        <v>7</v>
      </c>
      <c r="AG275" s="87" t="s">
        <v>1107</v>
      </c>
      <c r="AH275" s="79" t="b">
        <v>0</v>
      </c>
      <c r="AI275" s="79" t="s">
        <v>1112</v>
      </c>
      <c r="AJ275" s="79"/>
      <c r="AK275" s="87" t="s">
        <v>1107</v>
      </c>
      <c r="AL275" s="79" t="b">
        <v>0</v>
      </c>
      <c r="AM275" s="79">
        <v>1</v>
      </c>
      <c r="AN275" s="87" t="s">
        <v>1107</v>
      </c>
      <c r="AO275" s="79" t="s">
        <v>1131</v>
      </c>
      <c r="AP275" s="79" t="b">
        <v>0</v>
      </c>
      <c r="AQ275" s="87" t="s">
        <v>1061</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4</v>
      </c>
      <c r="BE275" s="78" t="str">
        <f>REPLACE(INDEX(GroupVertices[Group],MATCH(Edges[[#This Row],[Vertex 2]],GroupVertices[Vertex],0)),1,1,"")</f>
        <v>4</v>
      </c>
      <c r="BF275" s="48">
        <v>2</v>
      </c>
      <c r="BG275" s="49">
        <v>4.651162790697675</v>
      </c>
      <c r="BH275" s="48">
        <v>1</v>
      </c>
      <c r="BI275" s="49">
        <v>2.3255813953488373</v>
      </c>
      <c r="BJ275" s="48">
        <v>0</v>
      </c>
      <c r="BK275" s="49">
        <v>0</v>
      </c>
      <c r="BL275" s="48">
        <v>40</v>
      </c>
      <c r="BM275" s="49">
        <v>93.02325581395348</v>
      </c>
      <c r="BN275" s="48">
        <v>43</v>
      </c>
    </row>
    <row r="276" spans="1:66" ht="15">
      <c r="A276" s="64" t="s">
        <v>264</v>
      </c>
      <c r="B276" s="64" t="s">
        <v>283</v>
      </c>
      <c r="C276" s="65" t="s">
        <v>3054</v>
      </c>
      <c r="D276" s="66">
        <v>4</v>
      </c>
      <c r="E276" s="67" t="s">
        <v>136</v>
      </c>
      <c r="F276" s="68">
        <v>30.142857142857142</v>
      </c>
      <c r="G276" s="65"/>
      <c r="H276" s="69"/>
      <c r="I276" s="70"/>
      <c r="J276" s="70"/>
      <c r="K276" s="34" t="s">
        <v>65</v>
      </c>
      <c r="L276" s="77">
        <v>276</v>
      </c>
      <c r="M276" s="77"/>
      <c r="N276" s="72"/>
      <c r="O276" s="79" t="s">
        <v>329</v>
      </c>
      <c r="P276" s="81">
        <v>43700.99475694444</v>
      </c>
      <c r="Q276" s="79" t="s">
        <v>341</v>
      </c>
      <c r="R276" s="83" t="s">
        <v>459</v>
      </c>
      <c r="S276" s="79" t="s">
        <v>513</v>
      </c>
      <c r="T276" s="79" t="s">
        <v>527</v>
      </c>
      <c r="U276" s="79"/>
      <c r="V276" s="83" t="s">
        <v>657</v>
      </c>
      <c r="W276" s="81">
        <v>43700.99475694444</v>
      </c>
      <c r="X276" s="85">
        <v>43700</v>
      </c>
      <c r="Y276" s="87" t="s">
        <v>772</v>
      </c>
      <c r="Z276" s="83" t="s">
        <v>916</v>
      </c>
      <c r="AA276" s="79"/>
      <c r="AB276" s="79"/>
      <c r="AC276" s="87" t="s">
        <v>1060</v>
      </c>
      <c r="AD276" s="79"/>
      <c r="AE276" s="79" t="b">
        <v>0</v>
      </c>
      <c r="AF276" s="79">
        <v>2</v>
      </c>
      <c r="AG276" s="87" t="s">
        <v>1107</v>
      </c>
      <c r="AH276" s="79" t="b">
        <v>0</v>
      </c>
      <c r="AI276" s="79" t="s">
        <v>1112</v>
      </c>
      <c r="AJ276" s="79"/>
      <c r="AK276" s="87" t="s">
        <v>1107</v>
      </c>
      <c r="AL276" s="79" t="b">
        <v>0</v>
      </c>
      <c r="AM276" s="79">
        <v>1</v>
      </c>
      <c r="AN276" s="87" t="s">
        <v>1107</v>
      </c>
      <c r="AO276" s="79" t="s">
        <v>1135</v>
      </c>
      <c r="AP276" s="79" t="b">
        <v>0</v>
      </c>
      <c r="AQ276" s="87" t="s">
        <v>1060</v>
      </c>
      <c r="AR276" s="79" t="s">
        <v>176</v>
      </c>
      <c r="AS276" s="79">
        <v>0</v>
      </c>
      <c r="AT276" s="79">
        <v>0</v>
      </c>
      <c r="AU276" s="79"/>
      <c r="AV276" s="79"/>
      <c r="AW276" s="79"/>
      <c r="AX276" s="79"/>
      <c r="AY276" s="79"/>
      <c r="AZ276" s="79"/>
      <c r="BA276" s="79"/>
      <c r="BB276" s="79"/>
      <c r="BC276">
        <v>2</v>
      </c>
      <c r="BD276" s="78" t="str">
        <f>REPLACE(INDEX(GroupVertices[Group],MATCH(Edges[[#This Row],[Vertex 1]],GroupVertices[Vertex],0)),1,1,"")</f>
        <v>4</v>
      </c>
      <c r="BE276" s="78" t="str">
        <f>REPLACE(INDEX(GroupVertices[Group],MATCH(Edges[[#This Row],[Vertex 2]],GroupVertices[Vertex],0)),1,1,"")</f>
        <v>4</v>
      </c>
      <c r="BF276" s="48"/>
      <c r="BG276" s="49"/>
      <c r="BH276" s="48"/>
      <c r="BI276" s="49"/>
      <c r="BJ276" s="48"/>
      <c r="BK276" s="49"/>
      <c r="BL276" s="48"/>
      <c r="BM276" s="49"/>
      <c r="BN276" s="48"/>
    </row>
    <row r="277" spans="1:66" ht="15">
      <c r="A277" s="64" t="s">
        <v>264</v>
      </c>
      <c r="B277" s="64" t="s">
        <v>283</v>
      </c>
      <c r="C277" s="65" t="s">
        <v>3054</v>
      </c>
      <c r="D277" s="66">
        <v>4</v>
      </c>
      <c r="E277" s="67" t="s">
        <v>136</v>
      </c>
      <c r="F277" s="68">
        <v>30.142857142857142</v>
      </c>
      <c r="G277" s="65"/>
      <c r="H277" s="69"/>
      <c r="I277" s="70"/>
      <c r="J277" s="70"/>
      <c r="K277" s="34" t="s">
        <v>65</v>
      </c>
      <c r="L277" s="77">
        <v>277</v>
      </c>
      <c r="M277" s="77"/>
      <c r="N277" s="72"/>
      <c r="O277" s="79" t="s">
        <v>329</v>
      </c>
      <c r="P277" s="81">
        <v>43705.390648148146</v>
      </c>
      <c r="Q277" s="79" t="s">
        <v>391</v>
      </c>
      <c r="R277" s="79"/>
      <c r="S277" s="79"/>
      <c r="T277" s="79" t="s">
        <v>585</v>
      </c>
      <c r="U277" s="79"/>
      <c r="V277" s="83" t="s">
        <v>657</v>
      </c>
      <c r="W277" s="81">
        <v>43705.390648148146</v>
      </c>
      <c r="X277" s="85">
        <v>43705</v>
      </c>
      <c r="Y277" s="87" t="s">
        <v>773</v>
      </c>
      <c r="Z277" s="83" t="s">
        <v>917</v>
      </c>
      <c r="AA277" s="79"/>
      <c r="AB277" s="79"/>
      <c r="AC277" s="87" t="s">
        <v>1061</v>
      </c>
      <c r="AD277" s="79"/>
      <c r="AE277" s="79" t="b">
        <v>0</v>
      </c>
      <c r="AF277" s="79">
        <v>7</v>
      </c>
      <c r="AG277" s="87" t="s">
        <v>1107</v>
      </c>
      <c r="AH277" s="79" t="b">
        <v>0</v>
      </c>
      <c r="AI277" s="79" t="s">
        <v>1112</v>
      </c>
      <c r="AJ277" s="79"/>
      <c r="AK277" s="87" t="s">
        <v>1107</v>
      </c>
      <c r="AL277" s="79" t="b">
        <v>0</v>
      </c>
      <c r="AM277" s="79">
        <v>1</v>
      </c>
      <c r="AN277" s="87" t="s">
        <v>1107</v>
      </c>
      <c r="AO277" s="79" t="s">
        <v>1131</v>
      </c>
      <c r="AP277" s="79" t="b">
        <v>0</v>
      </c>
      <c r="AQ277" s="87" t="s">
        <v>1061</v>
      </c>
      <c r="AR277" s="79" t="s">
        <v>176</v>
      </c>
      <c r="AS277" s="79">
        <v>0</v>
      </c>
      <c r="AT277" s="79">
        <v>0</v>
      </c>
      <c r="AU277" s="79"/>
      <c r="AV277" s="79"/>
      <c r="AW277" s="79"/>
      <c r="AX277" s="79"/>
      <c r="AY277" s="79"/>
      <c r="AZ277" s="79"/>
      <c r="BA277" s="79"/>
      <c r="BB277" s="79"/>
      <c r="BC277">
        <v>2</v>
      </c>
      <c r="BD277" s="78" t="str">
        <f>REPLACE(INDEX(GroupVertices[Group],MATCH(Edges[[#This Row],[Vertex 1]],GroupVertices[Vertex],0)),1,1,"")</f>
        <v>4</v>
      </c>
      <c r="BE277" s="78" t="str">
        <f>REPLACE(INDEX(GroupVertices[Group],MATCH(Edges[[#This Row],[Vertex 2]],GroupVertices[Vertex],0)),1,1,"")</f>
        <v>4</v>
      </c>
      <c r="BF277" s="48"/>
      <c r="BG277" s="49"/>
      <c r="BH277" s="48"/>
      <c r="BI277" s="49"/>
      <c r="BJ277" s="48"/>
      <c r="BK277" s="49"/>
      <c r="BL277" s="48"/>
      <c r="BM277" s="49"/>
      <c r="BN277" s="48"/>
    </row>
    <row r="278" spans="1:66" ht="15">
      <c r="A278" s="64" t="s">
        <v>264</v>
      </c>
      <c r="B278" s="64" t="s">
        <v>325</v>
      </c>
      <c r="C278" s="65" t="s">
        <v>3053</v>
      </c>
      <c r="D278" s="66">
        <v>3</v>
      </c>
      <c r="E278" s="67" t="s">
        <v>132</v>
      </c>
      <c r="F278" s="68">
        <v>32</v>
      </c>
      <c r="G278" s="65"/>
      <c r="H278" s="69"/>
      <c r="I278" s="70"/>
      <c r="J278" s="70"/>
      <c r="K278" s="34" t="s">
        <v>65</v>
      </c>
      <c r="L278" s="77">
        <v>278</v>
      </c>
      <c r="M278" s="77"/>
      <c r="N278" s="72"/>
      <c r="O278" s="79" t="s">
        <v>329</v>
      </c>
      <c r="P278" s="81">
        <v>43705.65114583333</v>
      </c>
      <c r="Q278" s="79" t="s">
        <v>392</v>
      </c>
      <c r="R278" s="79"/>
      <c r="S278" s="79"/>
      <c r="T278" s="79" t="s">
        <v>525</v>
      </c>
      <c r="U278" s="79"/>
      <c r="V278" s="83" t="s">
        <v>657</v>
      </c>
      <c r="W278" s="81">
        <v>43705.65114583333</v>
      </c>
      <c r="X278" s="85">
        <v>43705</v>
      </c>
      <c r="Y278" s="87" t="s">
        <v>774</v>
      </c>
      <c r="Z278" s="83" t="s">
        <v>918</v>
      </c>
      <c r="AA278" s="79"/>
      <c r="AB278" s="79"/>
      <c r="AC278" s="87" t="s">
        <v>1062</v>
      </c>
      <c r="AD278" s="87" t="s">
        <v>1105</v>
      </c>
      <c r="AE278" s="79" t="b">
        <v>0</v>
      </c>
      <c r="AF278" s="79">
        <v>0</v>
      </c>
      <c r="AG278" s="87" t="s">
        <v>1110</v>
      </c>
      <c r="AH278" s="79" t="b">
        <v>0</v>
      </c>
      <c r="AI278" s="79" t="s">
        <v>1112</v>
      </c>
      <c r="AJ278" s="79"/>
      <c r="AK278" s="87" t="s">
        <v>1107</v>
      </c>
      <c r="AL278" s="79" t="b">
        <v>0</v>
      </c>
      <c r="AM278" s="79">
        <v>0</v>
      </c>
      <c r="AN278" s="87" t="s">
        <v>1107</v>
      </c>
      <c r="AO278" s="79" t="s">
        <v>1136</v>
      </c>
      <c r="AP278" s="79" t="b">
        <v>0</v>
      </c>
      <c r="AQ278" s="87" t="s">
        <v>1105</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4</v>
      </c>
      <c r="BE278" s="78" t="str">
        <f>REPLACE(INDEX(GroupVertices[Group],MATCH(Edges[[#This Row],[Vertex 2]],GroupVertices[Vertex],0)),1,1,"")</f>
        <v>4</v>
      </c>
      <c r="BF278" s="48">
        <v>0</v>
      </c>
      <c r="BG278" s="49">
        <v>0</v>
      </c>
      <c r="BH278" s="48">
        <v>1</v>
      </c>
      <c r="BI278" s="49">
        <v>4.545454545454546</v>
      </c>
      <c r="BJ278" s="48">
        <v>0</v>
      </c>
      <c r="BK278" s="49">
        <v>0</v>
      </c>
      <c r="BL278" s="48">
        <v>21</v>
      </c>
      <c r="BM278" s="49">
        <v>95.45454545454545</v>
      </c>
      <c r="BN278" s="48">
        <v>22</v>
      </c>
    </row>
    <row r="279" spans="1:66" ht="15">
      <c r="A279" s="64" t="s">
        <v>264</v>
      </c>
      <c r="B279" s="64" t="s">
        <v>326</v>
      </c>
      <c r="C279" s="65" t="s">
        <v>3053</v>
      </c>
      <c r="D279" s="66">
        <v>3</v>
      </c>
      <c r="E279" s="67" t="s">
        <v>132</v>
      </c>
      <c r="F279" s="68">
        <v>32</v>
      </c>
      <c r="G279" s="65"/>
      <c r="H279" s="69"/>
      <c r="I279" s="70"/>
      <c r="J279" s="70"/>
      <c r="K279" s="34" t="s">
        <v>65</v>
      </c>
      <c r="L279" s="77">
        <v>279</v>
      </c>
      <c r="M279" s="77"/>
      <c r="N279" s="72"/>
      <c r="O279" s="79" t="s">
        <v>329</v>
      </c>
      <c r="P279" s="81">
        <v>43707.24555555556</v>
      </c>
      <c r="Q279" s="79" t="s">
        <v>393</v>
      </c>
      <c r="R279" s="79"/>
      <c r="S279" s="79"/>
      <c r="T279" s="79" t="s">
        <v>527</v>
      </c>
      <c r="U279" s="79"/>
      <c r="V279" s="83" t="s">
        <v>657</v>
      </c>
      <c r="W279" s="81">
        <v>43707.24555555556</v>
      </c>
      <c r="X279" s="85">
        <v>43707</v>
      </c>
      <c r="Y279" s="87" t="s">
        <v>775</v>
      </c>
      <c r="Z279" s="83" t="s">
        <v>919</v>
      </c>
      <c r="AA279" s="79"/>
      <c r="AB279" s="79"/>
      <c r="AC279" s="87" t="s">
        <v>1063</v>
      </c>
      <c r="AD279" s="87" t="s">
        <v>1106</v>
      </c>
      <c r="AE279" s="79" t="b">
        <v>0</v>
      </c>
      <c r="AF279" s="79">
        <v>0</v>
      </c>
      <c r="AG279" s="87" t="s">
        <v>1111</v>
      </c>
      <c r="AH279" s="79" t="b">
        <v>0</v>
      </c>
      <c r="AI279" s="79" t="s">
        <v>1112</v>
      </c>
      <c r="AJ279" s="79"/>
      <c r="AK279" s="87" t="s">
        <v>1107</v>
      </c>
      <c r="AL279" s="79" t="b">
        <v>0</v>
      </c>
      <c r="AM279" s="79">
        <v>0</v>
      </c>
      <c r="AN279" s="87" t="s">
        <v>1107</v>
      </c>
      <c r="AO279" s="79" t="s">
        <v>1136</v>
      </c>
      <c r="AP279" s="79" t="b">
        <v>0</v>
      </c>
      <c r="AQ279" s="87" t="s">
        <v>1106</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4</v>
      </c>
      <c r="BE279" s="78" t="str">
        <f>REPLACE(INDEX(GroupVertices[Group],MATCH(Edges[[#This Row],[Vertex 2]],GroupVertices[Vertex],0)),1,1,"")</f>
        <v>4</v>
      </c>
      <c r="BF279" s="48"/>
      <c r="BG279" s="49"/>
      <c r="BH279" s="48"/>
      <c r="BI279" s="49"/>
      <c r="BJ279" s="48"/>
      <c r="BK279" s="49"/>
      <c r="BL279" s="48"/>
      <c r="BM279" s="49"/>
      <c r="BN279" s="48"/>
    </row>
    <row r="280" spans="1:66" ht="15">
      <c r="A280" s="64" t="s">
        <v>264</v>
      </c>
      <c r="B280" s="64" t="s">
        <v>327</v>
      </c>
      <c r="C280" s="65" t="s">
        <v>3053</v>
      </c>
      <c r="D280" s="66">
        <v>3</v>
      </c>
      <c r="E280" s="67" t="s">
        <v>132</v>
      </c>
      <c r="F280" s="68">
        <v>32</v>
      </c>
      <c r="G280" s="65"/>
      <c r="H280" s="69"/>
      <c r="I280" s="70"/>
      <c r="J280" s="70"/>
      <c r="K280" s="34" t="s">
        <v>65</v>
      </c>
      <c r="L280" s="77">
        <v>280</v>
      </c>
      <c r="M280" s="77"/>
      <c r="N280" s="72"/>
      <c r="O280" s="79" t="s">
        <v>329</v>
      </c>
      <c r="P280" s="81">
        <v>43707.24555555556</v>
      </c>
      <c r="Q280" s="79" t="s">
        <v>393</v>
      </c>
      <c r="R280" s="79"/>
      <c r="S280" s="79"/>
      <c r="T280" s="79" t="s">
        <v>527</v>
      </c>
      <c r="U280" s="79"/>
      <c r="V280" s="83" t="s">
        <v>657</v>
      </c>
      <c r="W280" s="81">
        <v>43707.24555555556</v>
      </c>
      <c r="X280" s="85">
        <v>43707</v>
      </c>
      <c r="Y280" s="87" t="s">
        <v>775</v>
      </c>
      <c r="Z280" s="83" t="s">
        <v>919</v>
      </c>
      <c r="AA280" s="79"/>
      <c r="AB280" s="79"/>
      <c r="AC280" s="87" t="s">
        <v>1063</v>
      </c>
      <c r="AD280" s="87" t="s">
        <v>1106</v>
      </c>
      <c r="AE280" s="79" t="b">
        <v>0</v>
      </c>
      <c r="AF280" s="79">
        <v>0</v>
      </c>
      <c r="AG280" s="87" t="s">
        <v>1111</v>
      </c>
      <c r="AH280" s="79" t="b">
        <v>0</v>
      </c>
      <c r="AI280" s="79" t="s">
        <v>1112</v>
      </c>
      <c r="AJ280" s="79"/>
      <c r="AK280" s="87" t="s">
        <v>1107</v>
      </c>
      <c r="AL280" s="79" t="b">
        <v>0</v>
      </c>
      <c r="AM280" s="79">
        <v>0</v>
      </c>
      <c r="AN280" s="87" t="s">
        <v>1107</v>
      </c>
      <c r="AO280" s="79" t="s">
        <v>1136</v>
      </c>
      <c r="AP280" s="79" t="b">
        <v>0</v>
      </c>
      <c r="AQ280" s="87" t="s">
        <v>1106</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4</v>
      </c>
      <c r="BE280" s="78" t="str">
        <f>REPLACE(INDEX(GroupVertices[Group],MATCH(Edges[[#This Row],[Vertex 2]],GroupVertices[Vertex],0)),1,1,"")</f>
        <v>4</v>
      </c>
      <c r="BF280" s="48"/>
      <c r="BG280" s="49"/>
      <c r="BH280" s="48"/>
      <c r="BI280" s="49"/>
      <c r="BJ280" s="48"/>
      <c r="BK280" s="49"/>
      <c r="BL280" s="48"/>
      <c r="BM280" s="49"/>
      <c r="BN280" s="48"/>
    </row>
    <row r="281" spans="1:66" ht="15">
      <c r="A281" s="64" t="s">
        <v>264</v>
      </c>
      <c r="B281" s="64" t="s">
        <v>328</v>
      </c>
      <c r="C281" s="65" t="s">
        <v>3053</v>
      </c>
      <c r="D281" s="66">
        <v>3</v>
      </c>
      <c r="E281" s="67" t="s">
        <v>132</v>
      </c>
      <c r="F281" s="68">
        <v>32</v>
      </c>
      <c r="G281" s="65"/>
      <c r="H281" s="69"/>
      <c r="I281" s="70"/>
      <c r="J281" s="70"/>
      <c r="K281" s="34" t="s">
        <v>65</v>
      </c>
      <c r="L281" s="77">
        <v>281</v>
      </c>
      <c r="M281" s="77"/>
      <c r="N281" s="72"/>
      <c r="O281" s="79" t="s">
        <v>331</v>
      </c>
      <c r="P281" s="81">
        <v>43707.24555555556</v>
      </c>
      <c r="Q281" s="79" t="s">
        <v>393</v>
      </c>
      <c r="R281" s="79"/>
      <c r="S281" s="79"/>
      <c r="T281" s="79" t="s">
        <v>527</v>
      </c>
      <c r="U281" s="79"/>
      <c r="V281" s="83" t="s">
        <v>657</v>
      </c>
      <c r="W281" s="81">
        <v>43707.24555555556</v>
      </c>
      <c r="X281" s="85">
        <v>43707</v>
      </c>
      <c r="Y281" s="87" t="s">
        <v>775</v>
      </c>
      <c r="Z281" s="83" t="s">
        <v>919</v>
      </c>
      <c r="AA281" s="79"/>
      <c r="AB281" s="79"/>
      <c r="AC281" s="87" t="s">
        <v>1063</v>
      </c>
      <c r="AD281" s="87" t="s">
        <v>1106</v>
      </c>
      <c r="AE281" s="79" t="b">
        <v>0</v>
      </c>
      <c r="AF281" s="79">
        <v>0</v>
      </c>
      <c r="AG281" s="87" t="s">
        <v>1111</v>
      </c>
      <c r="AH281" s="79" t="b">
        <v>0</v>
      </c>
      <c r="AI281" s="79" t="s">
        <v>1112</v>
      </c>
      <c r="AJ281" s="79"/>
      <c r="AK281" s="87" t="s">
        <v>1107</v>
      </c>
      <c r="AL281" s="79" t="b">
        <v>0</v>
      </c>
      <c r="AM281" s="79">
        <v>0</v>
      </c>
      <c r="AN281" s="87" t="s">
        <v>1107</v>
      </c>
      <c r="AO281" s="79" t="s">
        <v>1136</v>
      </c>
      <c r="AP281" s="79" t="b">
        <v>0</v>
      </c>
      <c r="AQ281" s="87" t="s">
        <v>1106</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4</v>
      </c>
      <c r="BE281" s="78" t="str">
        <f>REPLACE(INDEX(GroupVertices[Group],MATCH(Edges[[#This Row],[Vertex 2]],GroupVertices[Vertex],0)),1,1,"")</f>
        <v>4</v>
      </c>
      <c r="BF281" s="48">
        <v>1</v>
      </c>
      <c r="BG281" s="49">
        <v>4.761904761904762</v>
      </c>
      <c r="BH281" s="48">
        <v>0</v>
      </c>
      <c r="BI281" s="49">
        <v>0</v>
      </c>
      <c r="BJ281" s="48">
        <v>0</v>
      </c>
      <c r="BK281" s="49">
        <v>0</v>
      </c>
      <c r="BL281" s="48">
        <v>20</v>
      </c>
      <c r="BM281" s="49">
        <v>95.23809523809524</v>
      </c>
      <c r="BN281" s="48">
        <v>21</v>
      </c>
    </row>
    <row r="282" spans="1:66" ht="15">
      <c r="A282" s="64" t="s">
        <v>264</v>
      </c>
      <c r="B282" s="64" t="s">
        <v>264</v>
      </c>
      <c r="C282" s="65" t="s">
        <v>3053</v>
      </c>
      <c r="D282" s="66">
        <v>3</v>
      </c>
      <c r="E282" s="67" t="s">
        <v>132</v>
      </c>
      <c r="F282" s="68">
        <v>32</v>
      </c>
      <c r="G282" s="65"/>
      <c r="H282" s="69"/>
      <c r="I282" s="70"/>
      <c r="J282" s="70"/>
      <c r="K282" s="34" t="s">
        <v>65</v>
      </c>
      <c r="L282" s="77">
        <v>282</v>
      </c>
      <c r="M282" s="77"/>
      <c r="N282" s="72"/>
      <c r="O282" s="79" t="s">
        <v>176</v>
      </c>
      <c r="P282" s="81">
        <v>43705.64125</v>
      </c>
      <c r="Q282" s="79" t="s">
        <v>366</v>
      </c>
      <c r="R282" s="83" t="s">
        <v>460</v>
      </c>
      <c r="S282" s="79" t="s">
        <v>496</v>
      </c>
      <c r="T282" s="79" t="s">
        <v>586</v>
      </c>
      <c r="U282" s="79"/>
      <c r="V282" s="83" t="s">
        <v>657</v>
      </c>
      <c r="W282" s="81">
        <v>43705.64125</v>
      </c>
      <c r="X282" s="85">
        <v>43705</v>
      </c>
      <c r="Y282" s="87" t="s">
        <v>776</v>
      </c>
      <c r="Z282" s="83" t="s">
        <v>920</v>
      </c>
      <c r="AA282" s="79"/>
      <c r="AB282" s="79"/>
      <c r="AC282" s="87" t="s">
        <v>1064</v>
      </c>
      <c r="AD282" s="79"/>
      <c r="AE282" s="79" t="b">
        <v>0</v>
      </c>
      <c r="AF282" s="79">
        <v>2</v>
      </c>
      <c r="AG282" s="87" t="s">
        <v>1107</v>
      </c>
      <c r="AH282" s="79" t="b">
        <v>0</v>
      </c>
      <c r="AI282" s="79" t="s">
        <v>1112</v>
      </c>
      <c r="AJ282" s="79"/>
      <c r="AK282" s="87" t="s">
        <v>1107</v>
      </c>
      <c r="AL282" s="79" t="b">
        <v>0</v>
      </c>
      <c r="AM282" s="79">
        <v>1</v>
      </c>
      <c r="AN282" s="87" t="s">
        <v>1107</v>
      </c>
      <c r="AO282" s="79" t="s">
        <v>1143</v>
      </c>
      <c r="AP282" s="79" t="b">
        <v>0</v>
      </c>
      <c r="AQ282" s="87" t="s">
        <v>1064</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4</v>
      </c>
      <c r="BE282" s="78" t="str">
        <f>REPLACE(INDEX(GroupVertices[Group],MATCH(Edges[[#This Row],[Vertex 2]],GroupVertices[Vertex],0)),1,1,"")</f>
        <v>4</v>
      </c>
      <c r="BF282" s="48">
        <v>2</v>
      </c>
      <c r="BG282" s="49">
        <v>4.761904761904762</v>
      </c>
      <c r="BH282" s="48">
        <v>1</v>
      </c>
      <c r="BI282" s="49">
        <v>2.380952380952381</v>
      </c>
      <c r="BJ282" s="48">
        <v>0</v>
      </c>
      <c r="BK282" s="49">
        <v>0</v>
      </c>
      <c r="BL282" s="48">
        <v>39</v>
      </c>
      <c r="BM282" s="49">
        <v>92.85714285714286</v>
      </c>
      <c r="BN282" s="48">
        <v>42</v>
      </c>
    </row>
    <row r="283" spans="1:66" ht="15">
      <c r="A283" s="64" t="s">
        <v>265</v>
      </c>
      <c r="B283" s="64" t="s">
        <v>272</v>
      </c>
      <c r="C283" s="65" t="s">
        <v>3053</v>
      </c>
      <c r="D283" s="66">
        <v>3</v>
      </c>
      <c r="E283" s="67" t="s">
        <v>132</v>
      </c>
      <c r="F283" s="68">
        <v>32</v>
      </c>
      <c r="G283" s="65"/>
      <c r="H283" s="69"/>
      <c r="I283" s="70"/>
      <c r="J283" s="70"/>
      <c r="K283" s="34" t="s">
        <v>65</v>
      </c>
      <c r="L283" s="77">
        <v>283</v>
      </c>
      <c r="M283" s="77"/>
      <c r="N283" s="72"/>
      <c r="O283" s="79" t="s">
        <v>330</v>
      </c>
      <c r="P283" s="81">
        <v>43707.25046296296</v>
      </c>
      <c r="Q283" s="79" t="s">
        <v>394</v>
      </c>
      <c r="R283" s="83" t="s">
        <v>461</v>
      </c>
      <c r="S283" s="79" t="s">
        <v>480</v>
      </c>
      <c r="T283" s="79" t="s">
        <v>587</v>
      </c>
      <c r="U283" s="79"/>
      <c r="V283" s="83" t="s">
        <v>658</v>
      </c>
      <c r="W283" s="81">
        <v>43707.25046296296</v>
      </c>
      <c r="X283" s="85">
        <v>43707</v>
      </c>
      <c r="Y283" s="87" t="s">
        <v>777</v>
      </c>
      <c r="Z283" s="83" t="s">
        <v>921</v>
      </c>
      <c r="AA283" s="79"/>
      <c r="AB283" s="79"/>
      <c r="AC283" s="87" t="s">
        <v>1065</v>
      </c>
      <c r="AD283" s="79"/>
      <c r="AE283" s="79" t="b">
        <v>0</v>
      </c>
      <c r="AF283" s="79">
        <v>0</v>
      </c>
      <c r="AG283" s="87" t="s">
        <v>1107</v>
      </c>
      <c r="AH283" s="79" t="b">
        <v>0</v>
      </c>
      <c r="AI283" s="79" t="s">
        <v>1113</v>
      </c>
      <c r="AJ283" s="79"/>
      <c r="AK283" s="87" t="s">
        <v>1107</v>
      </c>
      <c r="AL283" s="79" t="b">
        <v>0</v>
      </c>
      <c r="AM283" s="79">
        <v>2</v>
      </c>
      <c r="AN283" s="87" t="s">
        <v>1097</v>
      </c>
      <c r="AO283" s="79" t="s">
        <v>1147</v>
      </c>
      <c r="AP283" s="79" t="b">
        <v>0</v>
      </c>
      <c r="AQ283" s="87" t="s">
        <v>1097</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3</v>
      </c>
      <c r="BE283" s="78" t="str">
        <f>REPLACE(INDEX(GroupVertices[Group],MATCH(Edges[[#This Row],[Vertex 2]],GroupVertices[Vertex],0)),1,1,"")</f>
        <v>3</v>
      </c>
      <c r="BF283" s="48">
        <v>1</v>
      </c>
      <c r="BG283" s="49">
        <v>5.2631578947368425</v>
      </c>
      <c r="BH283" s="48">
        <v>0</v>
      </c>
      <c r="BI283" s="49">
        <v>0</v>
      </c>
      <c r="BJ283" s="48">
        <v>0</v>
      </c>
      <c r="BK283" s="49">
        <v>0</v>
      </c>
      <c r="BL283" s="48">
        <v>18</v>
      </c>
      <c r="BM283" s="49">
        <v>94.73684210526316</v>
      </c>
      <c r="BN283" s="48">
        <v>19</v>
      </c>
    </row>
    <row r="284" spans="1:66" ht="15">
      <c r="A284" s="64" t="s">
        <v>266</v>
      </c>
      <c r="B284" s="64" t="s">
        <v>272</v>
      </c>
      <c r="C284" s="65" t="s">
        <v>3054</v>
      </c>
      <c r="D284" s="66">
        <v>4</v>
      </c>
      <c r="E284" s="67" t="s">
        <v>136</v>
      </c>
      <c r="F284" s="68">
        <v>30.142857142857142</v>
      </c>
      <c r="G284" s="65"/>
      <c r="H284" s="69"/>
      <c r="I284" s="70"/>
      <c r="J284" s="70"/>
      <c r="K284" s="34" t="s">
        <v>65</v>
      </c>
      <c r="L284" s="77">
        <v>284</v>
      </c>
      <c r="M284" s="77"/>
      <c r="N284" s="72"/>
      <c r="O284" s="79" t="s">
        <v>330</v>
      </c>
      <c r="P284" s="81">
        <v>43701.63568287037</v>
      </c>
      <c r="Q284" s="79" t="s">
        <v>343</v>
      </c>
      <c r="R284" s="79"/>
      <c r="S284" s="79"/>
      <c r="T284" s="79"/>
      <c r="U284" s="79"/>
      <c r="V284" s="83" t="s">
        <v>659</v>
      </c>
      <c r="W284" s="81">
        <v>43701.63568287037</v>
      </c>
      <c r="X284" s="85">
        <v>43701</v>
      </c>
      <c r="Y284" s="87" t="s">
        <v>778</v>
      </c>
      <c r="Z284" s="83" t="s">
        <v>922</v>
      </c>
      <c r="AA284" s="79"/>
      <c r="AB284" s="79"/>
      <c r="AC284" s="87" t="s">
        <v>1066</v>
      </c>
      <c r="AD284" s="79"/>
      <c r="AE284" s="79" t="b">
        <v>0</v>
      </c>
      <c r="AF284" s="79">
        <v>0</v>
      </c>
      <c r="AG284" s="87" t="s">
        <v>1107</v>
      </c>
      <c r="AH284" s="79" t="b">
        <v>0</v>
      </c>
      <c r="AI284" s="79" t="s">
        <v>1112</v>
      </c>
      <c r="AJ284" s="79"/>
      <c r="AK284" s="87" t="s">
        <v>1107</v>
      </c>
      <c r="AL284" s="79" t="b">
        <v>0</v>
      </c>
      <c r="AM284" s="79">
        <v>4</v>
      </c>
      <c r="AN284" s="87" t="s">
        <v>1086</v>
      </c>
      <c r="AO284" s="79" t="s">
        <v>1132</v>
      </c>
      <c r="AP284" s="79" t="b">
        <v>0</v>
      </c>
      <c r="AQ284" s="87" t="s">
        <v>1086</v>
      </c>
      <c r="AR284" s="79" t="s">
        <v>176</v>
      </c>
      <c r="AS284" s="79">
        <v>0</v>
      </c>
      <c r="AT284" s="79">
        <v>0</v>
      </c>
      <c r="AU284" s="79"/>
      <c r="AV284" s="79"/>
      <c r="AW284" s="79"/>
      <c r="AX284" s="79"/>
      <c r="AY284" s="79"/>
      <c r="AZ284" s="79"/>
      <c r="BA284" s="79"/>
      <c r="BB284" s="79"/>
      <c r="BC284">
        <v>2</v>
      </c>
      <c r="BD284" s="78" t="str">
        <f>REPLACE(INDEX(GroupVertices[Group],MATCH(Edges[[#This Row],[Vertex 1]],GroupVertices[Vertex],0)),1,1,"")</f>
        <v>3</v>
      </c>
      <c r="BE284" s="78" t="str">
        <f>REPLACE(INDEX(GroupVertices[Group],MATCH(Edges[[#This Row],[Vertex 2]],GroupVertices[Vertex],0)),1,1,"")</f>
        <v>3</v>
      </c>
      <c r="BF284" s="48"/>
      <c r="BG284" s="49"/>
      <c r="BH284" s="48"/>
      <c r="BI284" s="49"/>
      <c r="BJ284" s="48"/>
      <c r="BK284" s="49"/>
      <c r="BL284" s="48"/>
      <c r="BM284" s="49"/>
      <c r="BN284" s="48"/>
    </row>
    <row r="285" spans="1:66" ht="15">
      <c r="A285" s="64" t="s">
        <v>266</v>
      </c>
      <c r="B285" s="64" t="s">
        <v>230</v>
      </c>
      <c r="C285" s="65" t="s">
        <v>3053</v>
      </c>
      <c r="D285" s="66">
        <v>3</v>
      </c>
      <c r="E285" s="67" t="s">
        <v>132</v>
      </c>
      <c r="F285" s="68">
        <v>32</v>
      </c>
      <c r="G285" s="65"/>
      <c r="H285" s="69"/>
      <c r="I285" s="70"/>
      <c r="J285" s="70"/>
      <c r="K285" s="34" t="s">
        <v>65</v>
      </c>
      <c r="L285" s="77">
        <v>285</v>
      </c>
      <c r="M285" s="77"/>
      <c r="N285" s="72"/>
      <c r="O285" s="79" t="s">
        <v>329</v>
      </c>
      <c r="P285" s="81">
        <v>43701.63568287037</v>
      </c>
      <c r="Q285" s="79" t="s">
        <v>343</v>
      </c>
      <c r="R285" s="79"/>
      <c r="S285" s="79"/>
      <c r="T285" s="79"/>
      <c r="U285" s="79"/>
      <c r="V285" s="83" t="s">
        <v>659</v>
      </c>
      <c r="W285" s="81">
        <v>43701.63568287037</v>
      </c>
      <c r="X285" s="85">
        <v>43701</v>
      </c>
      <c r="Y285" s="87" t="s">
        <v>778</v>
      </c>
      <c r="Z285" s="83" t="s">
        <v>922</v>
      </c>
      <c r="AA285" s="79"/>
      <c r="AB285" s="79"/>
      <c r="AC285" s="87" t="s">
        <v>1066</v>
      </c>
      <c r="AD285" s="79"/>
      <c r="AE285" s="79" t="b">
        <v>0</v>
      </c>
      <c r="AF285" s="79">
        <v>0</v>
      </c>
      <c r="AG285" s="87" t="s">
        <v>1107</v>
      </c>
      <c r="AH285" s="79" t="b">
        <v>0</v>
      </c>
      <c r="AI285" s="79" t="s">
        <v>1112</v>
      </c>
      <c r="AJ285" s="79"/>
      <c r="AK285" s="87" t="s">
        <v>1107</v>
      </c>
      <c r="AL285" s="79" t="b">
        <v>0</v>
      </c>
      <c r="AM285" s="79">
        <v>4</v>
      </c>
      <c r="AN285" s="87" t="s">
        <v>1086</v>
      </c>
      <c r="AO285" s="79" t="s">
        <v>1132</v>
      </c>
      <c r="AP285" s="79" t="b">
        <v>0</v>
      </c>
      <c r="AQ285" s="87" t="s">
        <v>1086</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3</v>
      </c>
      <c r="BE285" s="78" t="str">
        <f>REPLACE(INDEX(GroupVertices[Group],MATCH(Edges[[#This Row],[Vertex 2]],GroupVertices[Vertex],0)),1,1,"")</f>
        <v>3</v>
      </c>
      <c r="BF285" s="48"/>
      <c r="BG285" s="49"/>
      <c r="BH285" s="48"/>
      <c r="BI285" s="49"/>
      <c r="BJ285" s="48"/>
      <c r="BK285" s="49"/>
      <c r="BL285" s="48"/>
      <c r="BM285" s="49"/>
      <c r="BN285" s="48"/>
    </row>
    <row r="286" spans="1:66" ht="15">
      <c r="A286" s="64" t="s">
        <v>266</v>
      </c>
      <c r="B286" s="64" t="s">
        <v>292</v>
      </c>
      <c r="C286" s="65" t="s">
        <v>3053</v>
      </c>
      <c r="D286" s="66">
        <v>3</v>
      </c>
      <c r="E286" s="67" t="s">
        <v>132</v>
      </c>
      <c r="F286" s="68">
        <v>32</v>
      </c>
      <c r="G286" s="65"/>
      <c r="H286" s="69"/>
      <c r="I286" s="70"/>
      <c r="J286" s="70"/>
      <c r="K286" s="34" t="s">
        <v>65</v>
      </c>
      <c r="L286" s="77">
        <v>286</v>
      </c>
      <c r="M286" s="77"/>
      <c r="N286" s="72"/>
      <c r="O286" s="79" t="s">
        <v>329</v>
      </c>
      <c r="P286" s="81">
        <v>43701.63568287037</v>
      </c>
      <c r="Q286" s="79" t="s">
        <v>343</v>
      </c>
      <c r="R286" s="79"/>
      <c r="S286" s="79"/>
      <c r="T286" s="79"/>
      <c r="U286" s="79"/>
      <c r="V286" s="83" t="s">
        <v>659</v>
      </c>
      <c r="W286" s="81">
        <v>43701.63568287037</v>
      </c>
      <c r="X286" s="85">
        <v>43701</v>
      </c>
      <c r="Y286" s="87" t="s">
        <v>778</v>
      </c>
      <c r="Z286" s="83" t="s">
        <v>922</v>
      </c>
      <c r="AA286" s="79"/>
      <c r="AB286" s="79"/>
      <c r="AC286" s="87" t="s">
        <v>1066</v>
      </c>
      <c r="AD286" s="79"/>
      <c r="AE286" s="79" t="b">
        <v>0</v>
      </c>
      <c r="AF286" s="79">
        <v>0</v>
      </c>
      <c r="AG286" s="87" t="s">
        <v>1107</v>
      </c>
      <c r="AH286" s="79" t="b">
        <v>0</v>
      </c>
      <c r="AI286" s="79" t="s">
        <v>1112</v>
      </c>
      <c r="AJ286" s="79"/>
      <c r="AK286" s="87" t="s">
        <v>1107</v>
      </c>
      <c r="AL286" s="79" t="b">
        <v>0</v>
      </c>
      <c r="AM286" s="79">
        <v>4</v>
      </c>
      <c r="AN286" s="87" t="s">
        <v>1086</v>
      </c>
      <c r="AO286" s="79" t="s">
        <v>1132</v>
      </c>
      <c r="AP286" s="79" t="b">
        <v>0</v>
      </c>
      <c r="AQ286" s="87" t="s">
        <v>1086</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3</v>
      </c>
      <c r="BE286" s="78" t="str">
        <f>REPLACE(INDEX(GroupVertices[Group],MATCH(Edges[[#This Row],[Vertex 2]],GroupVertices[Vertex],0)),1,1,"")</f>
        <v>3</v>
      </c>
      <c r="BF286" s="48">
        <v>1</v>
      </c>
      <c r="BG286" s="49">
        <v>3.0303030303030303</v>
      </c>
      <c r="BH286" s="48">
        <v>2</v>
      </c>
      <c r="BI286" s="49">
        <v>6.0606060606060606</v>
      </c>
      <c r="BJ286" s="48">
        <v>0</v>
      </c>
      <c r="BK286" s="49">
        <v>0</v>
      </c>
      <c r="BL286" s="48">
        <v>30</v>
      </c>
      <c r="BM286" s="49">
        <v>90.9090909090909</v>
      </c>
      <c r="BN286" s="48">
        <v>33</v>
      </c>
    </row>
    <row r="287" spans="1:66" ht="15">
      <c r="A287" s="64" t="s">
        <v>266</v>
      </c>
      <c r="B287" s="64" t="s">
        <v>272</v>
      </c>
      <c r="C287" s="65" t="s">
        <v>3054</v>
      </c>
      <c r="D287" s="66">
        <v>4</v>
      </c>
      <c r="E287" s="67" t="s">
        <v>136</v>
      </c>
      <c r="F287" s="68">
        <v>30.142857142857142</v>
      </c>
      <c r="G287" s="65"/>
      <c r="H287" s="69"/>
      <c r="I287" s="70"/>
      <c r="J287" s="70"/>
      <c r="K287" s="34" t="s">
        <v>65</v>
      </c>
      <c r="L287" s="77">
        <v>287</v>
      </c>
      <c r="M287" s="77"/>
      <c r="N287" s="72"/>
      <c r="O287" s="79" t="s">
        <v>330</v>
      </c>
      <c r="P287" s="81">
        <v>43707.29530092593</v>
      </c>
      <c r="Q287" s="79" t="s">
        <v>394</v>
      </c>
      <c r="R287" s="83" t="s">
        <v>461</v>
      </c>
      <c r="S287" s="79" t="s">
        <v>480</v>
      </c>
      <c r="T287" s="79" t="s">
        <v>587</v>
      </c>
      <c r="U287" s="79"/>
      <c r="V287" s="83" t="s">
        <v>659</v>
      </c>
      <c r="W287" s="81">
        <v>43707.29530092593</v>
      </c>
      <c r="X287" s="85">
        <v>43707</v>
      </c>
      <c r="Y287" s="87" t="s">
        <v>779</v>
      </c>
      <c r="Z287" s="83" t="s">
        <v>923</v>
      </c>
      <c r="AA287" s="79"/>
      <c r="AB287" s="79"/>
      <c r="AC287" s="87" t="s">
        <v>1067</v>
      </c>
      <c r="AD287" s="79"/>
      <c r="AE287" s="79" t="b">
        <v>0</v>
      </c>
      <c r="AF287" s="79">
        <v>0</v>
      </c>
      <c r="AG287" s="87" t="s">
        <v>1107</v>
      </c>
      <c r="AH287" s="79" t="b">
        <v>0</v>
      </c>
      <c r="AI287" s="79" t="s">
        <v>1113</v>
      </c>
      <c r="AJ287" s="79"/>
      <c r="AK287" s="87" t="s">
        <v>1107</v>
      </c>
      <c r="AL287" s="79" t="b">
        <v>0</v>
      </c>
      <c r="AM287" s="79">
        <v>2</v>
      </c>
      <c r="AN287" s="87" t="s">
        <v>1097</v>
      </c>
      <c r="AO287" s="79" t="s">
        <v>1132</v>
      </c>
      <c r="AP287" s="79" t="b">
        <v>0</v>
      </c>
      <c r="AQ287" s="87" t="s">
        <v>1097</v>
      </c>
      <c r="AR287" s="79" t="s">
        <v>176</v>
      </c>
      <c r="AS287" s="79">
        <v>0</v>
      </c>
      <c r="AT287" s="79">
        <v>0</v>
      </c>
      <c r="AU287" s="79"/>
      <c r="AV287" s="79"/>
      <c r="AW287" s="79"/>
      <c r="AX287" s="79"/>
      <c r="AY287" s="79"/>
      <c r="AZ287" s="79"/>
      <c r="BA287" s="79"/>
      <c r="BB287" s="79"/>
      <c r="BC287">
        <v>2</v>
      </c>
      <c r="BD287" s="78" t="str">
        <f>REPLACE(INDEX(GroupVertices[Group],MATCH(Edges[[#This Row],[Vertex 1]],GroupVertices[Vertex],0)),1,1,"")</f>
        <v>3</v>
      </c>
      <c r="BE287" s="78" t="str">
        <f>REPLACE(INDEX(GroupVertices[Group],MATCH(Edges[[#This Row],[Vertex 2]],GroupVertices[Vertex],0)),1,1,"")</f>
        <v>3</v>
      </c>
      <c r="BF287" s="48">
        <v>1</v>
      </c>
      <c r="BG287" s="49">
        <v>5.2631578947368425</v>
      </c>
      <c r="BH287" s="48">
        <v>0</v>
      </c>
      <c r="BI287" s="49">
        <v>0</v>
      </c>
      <c r="BJ287" s="48">
        <v>0</v>
      </c>
      <c r="BK287" s="49">
        <v>0</v>
      </c>
      <c r="BL287" s="48">
        <v>18</v>
      </c>
      <c r="BM287" s="49">
        <v>94.73684210526316</v>
      </c>
      <c r="BN287" s="48">
        <v>19</v>
      </c>
    </row>
    <row r="288" spans="1:66" ht="15">
      <c r="A288" s="64" t="s">
        <v>246</v>
      </c>
      <c r="B288" s="64" t="s">
        <v>246</v>
      </c>
      <c r="C288" s="65" t="s">
        <v>3053</v>
      </c>
      <c r="D288" s="66">
        <v>3</v>
      </c>
      <c r="E288" s="67" t="s">
        <v>132</v>
      </c>
      <c r="F288" s="68">
        <v>32</v>
      </c>
      <c r="G288" s="65"/>
      <c r="H288" s="69"/>
      <c r="I288" s="70"/>
      <c r="J288" s="70"/>
      <c r="K288" s="34" t="s">
        <v>65</v>
      </c>
      <c r="L288" s="77">
        <v>288</v>
      </c>
      <c r="M288" s="77"/>
      <c r="N288" s="72"/>
      <c r="O288" s="79" t="s">
        <v>176</v>
      </c>
      <c r="P288" s="81">
        <v>43698.628541666665</v>
      </c>
      <c r="Q288" s="79" t="s">
        <v>336</v>
      </c>
      <c r="R288" s="83" t="s">
        <v>415</v>
      </c>
      <c r="S288" s="79" t="s">
        <v>483</v>
      </c>
      <c r="T288" s="79" t="s">
        <v>588</v>
      </c>
      <c r="U288" s="79"/>
      <c r="V288" s="83" t="s">
        <v>640</v>
      </c>
      <c r="W288" s="81">
        <v>43698.628541666665</v>
      </c>
      <c r="X288" s="85">
        <v>43698</v>
      </c>
      <c r="Y288" s="87" t="s">
        <v>780</v>
      </c>
      <c r="Z288" s="83" t="s">
        <v>924</v>
      </c>
      <c r="AA288" s="79"/>
      <c r="AB288" s="79"/>
      <c r="AC288" s="87" t="s">
        <v>1068</v>
      </c>
      <c r="AD288" s="79"/>
      <c r="AE288" s="79" t="b">
        <v>0</v>
      </c>
      <c r="AF288" s="79">
        <v>3</v>
      </c>
      <c r="AG288" s="87" t="s">
        <v>1107</v>
      </c>
      <c r="AH288" s="79" t="b">
        <v>0</v>
      </c>
      <c r="AI288" s="79" t="s">
        <v>1112</v>
      </c>
      <c r="AJ288" s="79"/>
      <c r="AK288" s="87" t="s">
        <v>1107</v>
      </c>
      <c r="AL288" s="79" t="b">
        <v>0</v>
      </c>
      <c r="AM288" s="79">
        <v>2</v>
      </c>
      <c r="AN288" s="87" t="s">
        <v>1107</v>
      </c>
      <c r="AO288" s="79" t="s">
        <v>1134</v>
      </c>
      <c r="AP288" s="79" t="b">
        <v>0</v>
      </c>
      <c r="AQ288" s="87" t="s">
        <v>1068</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2</v>
      </c>
      <c r="BE288" s="78" t="str">
        <f>REPLACE(INDEX(GroupVertices[Group],MATCH(Edges[[#This Row],[Vertex 2]],GroupVertices[Vertex],0)),1,1,"")</f>
        <v>2</v>
      </c>
      <c r="BF288" s="48">
        <v>1</v>
      </c>
      <c r="BG288" s="49">
        <v>5.2631578947368425</v>
      </c>
      <c r="BH288" s="48">
        <v>1</v>
      </c>
      <c r="BI288" s="49">
        <v>5.2631578947368425</v>
      </c>
      <c r="BJ288" s="48">
        <v>0</v>
      </c>
      <c r="BK288" s="49">
        <v>0</v>
      </c>
      <c r="BL288" s="48">
        <v>17</v>
      </c>
      <c r="BM288" s="49">
        <v>89.47368421052632</v>
      </c>
      <c r="BN288" s="48">
        <v>19</v>
      </c>
    </row>
    <row r="289" spans="1:66" ht="15">
      <c r="A289" s="64" t="s">
        <v>267</v>
      </c>
      <c r="B289" s="64" t="s">
        <v>246</v>
      </c>
      <c r="C289" s="65" t="s">
        <v>3053</v>
      </c>
      <c r="D289" s="66">
        <v>3</v>
      </c>
      <c r="E289" s="67" t="s">
        <v>132</v>
      </c>
      <c r="F289" s="68">
        <v>32</v>
      </c>
      <c r="G289" s="65"/>
      <c r="H289" s="69"/>
      <c r="I289" s="70"/>
      <c r="J289" s="70"/>
      <c r="K289" s="34" t="s">
        <v>65</v>
      </c>
      <c r="L289" s="77">
        <v>289</v>
      </c>
      <c r="M289" s="77"/>
      <c r="N289" s="72"/>
      <c r="O289" s="79" t="s">
        <v>330</v>
      </c>
      <c r="P289" s="81">
        <v>43698.62934027778</v>
      </c>
      <c r="Q289" s="79" t="s">
        <v>336</v>
      </c>
      <c r="R289" s="83" t="s">
        <v>415</v>
      </c>
      <c r="S289" s="79" t="s">
        <v>483</v>
      </c>
      <c r="T289" s="79" t="s">
        <v>523</v>
      </c>
      <c r="U289" s="79"/>
      <c r="V289" s="83" t="s">
        <v>660</v>
      </c>
      <c r="W289" s="81">
        <v>43698.62934027778</v>
      </c>
      <c r="X289" s="85">
        <v>43698</v>
      </c>
      <c r="Y289" s="87" t="s">
        <v>781</v>
      </c>
      <c r="Z289" s="83" t="s">
        <v>925</v>
      </c>
      <c r="AA289" s="79"/>
      <c r="AB289" s="79"/>
      <c r="AC289" s="87" t="s">
        <v>1069</v>
      </c>
      <c r="AD289" s="79"/>
      <c r="AE289" s="79" t="b">
        <v>0</v>
      </c>
      <c r="AF289" s="79">
        <v>0</v>
      </c>
      <c r="AG289" s="87" t="s">
        <v>1107</v>
      </c>
      <c r="AH289" s="79" t="b">
        <v>0</v>
      </c>
      <c r="AI289" s="79" t="s">
        <v>1112</v>
      </c>
      <c r="AJ289" s="79"/>
      <c r="AK289" s="87" t="s">
        <v>1107</v>
      </c>
      <c r="AL289" s="79" t="b">
        <v>0</v>
      </c>
      <c r="AM289" s="79">
        <v>2</v>
      </c>
      <c r="AN289" s="87" t="s">
        <v>1068</v>
      </c>
      <c r="AO289" s="79" t="s">
        <v>1131</v>
      </c>
      <c r="AP289" s="79" t="b">
        <v>0</v>
      </c>
      <c r="AQ289" s="87" t="s">
        <v>1068</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5</v>
      </c>
      <c r="BE289" s="78" t="str">
        <f>REPLACE(INDEX(GroupVertices[Group],MATCH(Edges[[#This Row],[Vertex 2]],GroupVertices[Vertex],0)),1,1,"")</f>
        <v>2</v>
      </c>
      <c r="BF289" s="48">
        <v>1</v>
      </c>
      <c r="BG289" s="49">
        <v>5.2631578947368425</v>
      </c>
      <c r="BH289" s="48">
        <v>1</v>
      </c>
      <c r="BI289" s="49">
        <v>5.2631578947368425</v>
      </c>
      <c r="BJ289" s="48">
        <v>0</v>
      </c>
      <c r="BK289" s="49">
        <v>0</v>
      </c>
      <c r="BL289" s="48">
        <v>17</v>
      </c>
      <c r="BM289" s="49">
        <v>89.47368421052632</v>
      </c>
      <c r="BN289" s="48">
        <v>19</v>
      </c>
    </row>
    <row r="290" spans="1:66" ht="15">
      <c r="A290" s="64" t="s">
        <v>268</v>
      </c>
      <c r="B290" s="64" t="s">
        <v>268</v>
      </c>
      <c r="C290" s="65" t="s">
        <v>3053</v>
      </c>
      <c r="D290" s="66">
        <v>3</v>
      </c>
      <c r="E290" s="67" t="s">
        <v>132</v>
      </c>
      <c r="F290" s="68">
        <v>32</v>
      </c>
      <c r="G290" s="65"/>
      <c r="H290" s="69"/>
      <c r="I290" s="70"/>
      <c r="J290" s="70"/>
      <c r="K290" s="34" t="s">
        <v>65</v>
      </c>
      <c r="L290" s="77">
        <v>290</v>
      </c>
      <c r="M290" s="77"/>
      <c r="N290" s="72"/>
      <c r="O290" s="79" t="s">
        <v>176</v>
      </c>
      <c r="P290" s="81">
        <v>43703.65578703704</v>
      </c>
      <c r="Q290" s="79" t="s">
        <v>350</v>
      </c>
      <c r="R290" s="83" t="s">
        <v>423</v>
      </c>
      <c r="S290" s="79" t="s">
        <v>491</v>
      </c>
      <c r="T290" s="79" t="s">
        <v>534</v>
      </c>
      <c r="U290" s="79"/>
      <c r="V290" s="83" t="s">
        <v>661</v>
      </c>
      <c r="W290" s="81">
        <v>43703.65578703704</v>
      </c>
      <c r="X290" s="85">
        <v>43703</v>
      </c>
      <c r="Y290" s="87" t="s">
        <v>782</v>
      </c>
      <c r="Z290" s="83" t="s">
        <v>926</v>
      </c>
      <c r="AA290" s="79"/>
      <c r="AB290" s="79"/>
      <c r="AC290" s="87" t="s">
        <v>1070</v>
      </c>
      <c r="AD290" s="79"/>
      <c r="AE290" s="79" t="b">
        <v>0</v>
      </c>
      <c r="AF290" s="79">
        <v>5</v>
      </c>
      <c r="AG290" s="87" t="s">
        <v>1107</v>
      </c>
      <c r="AH290" s="79" t="b">
        <v>1</v>
      </c>
      <c r="AI290" s="79" t="s">
        <v>1112</v>
      </c>
      <c r="AJ290" s="79"/>
      <c r="AK290" s="87" t="s">
        <v>1114</v>
      </c>
      <c r="AL290" s="79" t="b">
        <v>0</v>
      </c>
      <c r="AM290" s="79">
        <v>4</v>
      </c>
      <c r="AN290" s="87" t="s">
        <v>1107</v>
      </c>
      <c r="AO290" s="79" t="s">
        <v>1131</v>
      </c>
      <c r="AP290" s="79" t="b">
        <v>0</v>
      </c>
      <c r="AQ290" s="87" t="s">
        <v>1070</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5</v>
      </c>
      <c r="BE290" s="78" t="str">
        <f>REPLACE(INDEX(GroupVertices[Group],MATCH(Edges[[#This Row],[Vertex 2]],GroupVertices[Vertex],0)),1,1,"")</f>
        <v>5</v>
      </c>
      <c r="BF290" s="48">
        <v>1</v>
      </c>
      <c r="BG290" s="49">
        <v>7.142857142857143</v>
      </c>
      <c r="BH290" s="48">
        <v>1</v>
      </c>
      <c r="BI290" s="49">
        <v>7.142857142857143</v>
      </c>
      <c r="BJ290" s="48">
        <v>0</v>
      </c>
      <c r="BK290" s="49">
        <v>0</v>
      </c>
      <c r="BL290" s="48">
        <v>12</v>
      </c>
      <c r="BM290" s="49">
        <v>85.71428571428571</v>
      </c>
      <c r="BN290" s="48">
        <v>14</v>
      </c>
    </row>
    <row r="291" spans="1:66" ht="15">
      <c r="A291" s="64" t="s">
        <v>267</v>
      </c>
      <c r="B291" s="64" t="s">
        <v>268</v>
      </c>
      <c r="C291" s="65" t="s">
        <v>3053</v>
      </c>
      <c r="D291" s="66">
        <v>3</v>
      </c>
      <c r="E291" s="67" t="s">
        <v>132</v>
      </c>
      <c r="F291" s="68">
        <v>32</v>
      </c>
      <c r="G291" s="65"/>
      <c r="H291" s="69"/>
      <c r="I291" s="70"/>
      <c r="J291" s="70"/>
      <c r="K291" s="34" t="s">
        <v>65</v>
      </c>
      <c r="L291" s="77">
        <v>291</v>
      </c>
      <c r="M291" s="77"/>
      <c r="N291" s="72"/>
      <c r="O291" s="79" t="s">
        <v>330</v>
      </c>
      <c r="P291" s="81">
        <v>43703.66465277778</v>
      </c>
      <c r="Q291" s="79" t="s">
        <v>350</v>
      </c>
      <c r="R291" s="83" t="s">
        <v>423</v>
      </c>
      <c r="S291" s="79" t="s">
        <v>491</v>
      </c>
      <c r="T291" s="79" t="s">
        <v>534</v>
      </c>
      <c r="U291" s="79"/>
      <c r="V291" s="83" t="s">
        <v>660</v>
      </c>
      <c r="W291" s="81">
        <v>43703.66465277778</v>
      </c>
      <c r="X291" s="85">
        <v>43703</v>
      </c>
      <c r="Y291" s="87" t="s">
        <v>783</v>
      </c>
      <c r="Z291" s="83" t="s">
        <v>927</v>
      </c>
      <c r="AA291" s="79"/>
      <c r="AB291" s="79"/>
      <c r="AC291" s="87" t="s">
        <v>1071</v>
      </c>
      <c r="AD291" s="79"/>
      <c r="AE291" s="79" t="b">
        <v>0</v>
      </c>
      <c r="AF291" s="79">
        <v>0</v>
      </c>
      <c r="AG291" s="87" t="s">
        <v>1107</v>
      </c>
      <c r="AH291" s="79" t="b">
        <v>1</v>
      </c>
      <c r="AI291" s="79" t="s">
        <v>1112</v>
      </c>
      <c r="AJ291" s="79"/>
      <c r="AK291" s="87" t="s">
        <v>1114</v>
      </c>
      <c r="AL291" s="79" t="b">
        <v>0</v>
      </c>
      <c r="AM291" s="79">
        <v>4</v>
      </c>
      <c r="AN291" s="87" t="s">
        <v>1070</v>
      </c>
      <c r="AO291" s="79" t="s">
        <v>1131</v>
      </c>
      <c r="AP291" s="79" t="b">
        <v>0</v>
      </c>
      <c r="AQ291" s="87" t="s">
        <v>1070</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5</v>
      </c>
      <c r="BE291" s="78" t="str">
        <f>REPLACE(INDEX(GroupVertices[Group],MATCH(Edges[[#This Row],[Vertex 2]],GroupVertices[Vertex],0)),1,1,"")</f>
        <v>5</v>
      </c>
      <c r="BF291" s="48">
        <v>1</v>
      </c>
      <c r="BG291" s="49">
        <v>7.142857142857143</v>
      </c>
      <c r="BH291" s="48">
        <v>1</v>
      </c>
      <c r="BI291" s="49">
        <v>7.142857142857143</v>
      </c>
      <c r="BJ291" s="48">
        <v>0</v>
      </c>
      <c r="BK291" s="49">
        <v>0</v>
      </c>
      <c r="BL291" s="48">
        <v>12</v>
      </c>
      <c r="BM291" s="49">
        <v>85.71428571428571</v>
      </c>
      <c r="BN291" s="48">
        <v>14</v>
      </c>
    </row>
    <row r="292" spans="1:66" ht="15">
      <c r="A292" s="64" t="s">
        <v>269</v>
      </c>
      <c r="B292" s="64" t="s">
        <v>269</v>
      </c>
      <c r="C292" s="65" t="s">
        <v>3053</v>
      </c>
      <c r="D292" s="66">
        <v>3</v>
      </c>
      <c r="E292" s="67" t="s">
        <v>132</v>
      </c>
      <c r="F292" s="68">
        <v>32</v>
      </c>
      <c r="G292" s="65"/>
      <c r="H292" s="69"/>
      <c r="I292" s="70"/>
      <c r="J292" s="70"/>
      <c r="K292" s="34" t="s">
        <v>65</v>
      </c>
      <c r="L292" s="77">
        <v>292</v>
      </c>
      <c r="M292" s="77"/>
      <c r="N292" s="72"/>
      <c r="O292" s="79" t="s">
        <v>176</v>
      </c>
      <c r="P292" s="81">
        <v>43705.524733796294</v>
      </c>
      <c r="Q292" s="79" t="s">
        <v>370</v>
      </c>
      <c r="R292" s="83" t="s">
        <v>462</v>
      </c>
      <c r="S292" s="79" t="s">
        <v>491</v>
      </c>
      <c r="T292" s="79" t="s">
        <v>589</v>
      </c>
      <c r="U292" s="79"/>
      <c r="V292" s="83" t="s">
        <v>662</v>
      </c>
      <c r="W292" s="81">
        <v>43705.524733796294</v>
      </c>
      <c r="X292" s="85">
        <v>43705</v>
      </c>
      <c r="Y292" s="87" t="s">
        <v>784</v>
      </c>
      <c r="Z292" s="83" t="s">
        <v>928</v>
      </c>
      <c r="AA292" s="79"/>
      <c r="AB292" s="79"/>
      <c r="AC292" s="87" t="s">
        <v>1072</v>
      </c>
      <c r="AD292" s="79"/>
      <c r="AE292" s="79" t="b">
        <v>0</v>
      </c>
      <c r="AF292" s="79">
        <v>2</v>
      </c>
      <c r="AG292" s="87" t="s">
        <v>1107</v>
      </c>
      <c r="AH292" s="79" t="b">
        <v>1</v>
      </c>
      <c r="AI292" s="79" t="s">
        <v>1112</v>
      </c>
      <c r="AJ292" s="79"/>
      <c r="AK292" s="87" t="s">
        <v>1118</v>
      </c>
      <c r="AL292" s="79" t="b">
        <v>0</v>
      </c>
      <c r="AM292" s="79">
        <v>3</v>
      </c>
      <c r="AN292" s="87" t="s">
        <v>1107</v>
      </c>
      <c r="AO292" s="79" t="s">
        <v>1136</v>
      </c>
      <c r="AP292" s="79" t="b">
        <v>0</v>
      </c>
      <c r="AQ292" s="87" t="s">
        <v>1072</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5</v>
      </c>
      <c r="BE292" s="78" t="str">
        <f>REPLACE(INDEX(GroupVertices[Group],MATCH(Edges[[#This Row],[Vertex 2]],GroupVertices[Vertex],0)),1,1,"")</f>
        <v>5</v>
      </c>
      <c r="BF292" s="48">
        <v>1</v>
      </c>
      <c r="BG292" s="49">
        <v>4</v>
      </c>
      <c r="BH292" s="48">
        <v>3</v>
      </c>
      <c r="BI292" s="49">
        <v>12</v>
      </c>
      <c r="BJ292" s="48">
        <v>0</v>
      </c>
      <c r="BK292" s="49">
        <v>0</v>
      </c>
      <c r="BL292" s="48">
        <v>21</v>
      </c>
      <c r="BM292" s="49">
        <v>84</v>
      </c>
      <c r="BN292" s="48">
        <v>25</v>
      </c>
    </row>
    <row r="293" spans="1:66" ht="15">
      <c r="A293" s="64" t="s">
        <v>267</v>
      </c>
      <c r="B293" s="64" t="s">
        <v>269</v>
      </c>
      <c r="C293" s="65" t="s">
        <v>3053</v>
      </c>
      <c r="D293" s="66">
        <v>3</v>
      </c>
      <c r="E293" s="67" t="s">
        <v>132</v>
      </c>
      <c r="F293" s="68">
        <v>32</v>
      </c>
      <c r="G293" s="65"/>
      <c r="H293" s="69"/>
      <c r="I293" s="70"/>
      <c r="J293" s="70"/>
      <c r="K293" s="34" t="s">
        <v>65</v>
      </c>
      <c r="L293" s="77">
        <v>293</v>
      </c>
      <c r="M293" s="77"/>
      <c r="N293" s="72"/>
      <c r="O293" s="79" t="s">
        <v>330</v>
      </c>
      <c r="P293" s="81">
        <v>43705.53802083333</v>
      </c>
      <c r="Q293" s="79" t="s">
        <v>370</v>
      </c>
      <c r="R293" s="79"/>
      <c r="S293" s="79"/>
      <c r="T293" s="79" t="s">
        <v>554</v>
      </c>
      <c r="U293" s="79"/>
      <c r="V293" s="83" t="s">
        <v>660</v>
      </c>
      <c r="W293" s="81">
        <v>43705.53802083333</v>
      </c>
      <c r="X293" s="85">
        <v>43705</v>
      </c>
      <c r="Y293" s="87" t="s">
        <v>785</v>
      </c>
      <c r="Z293" s="83" t="s">
        <v>929</v>
      </c>
      <c r="AA293" s="79"/>
      <c r="AB293" s="79"/>
      <c r="AC293" s="87" t="s">
        <v>1073</v>
      </c>
      <c r="AD293" s="79"/>
      <c r="AE293" s="79" t="b">
        <v>0</v>
      </c>
      <c r="AF293" s="79">
        <v>0</v>
      </c>
      <c r="AG293" s="87" t="s">
        <v>1107</v>
      </c>
      <c r="AH293" s="79" t="b">
        <v>1</v>
      </c>
      <c r="AI293" s="79" t="s">
        <v>1112</v>
      </c>
      <c r="AJ293" s="79"/>
      <c r="AK293" s="87" t="s">
        <v>1118</v>
      </c>
      <c r="AL293" s="79" t="b">
        <v>0</v>
      </c>
      <c r="AM293" s="79">
        <v>3</v>
      </c>
      <c r="AN293" s="87" t="s">
        <v>1072</v>
      </c>
      <c r="AO293" s="79" t="s">
        <v>1131</v>
      </c>
      <c r="AP293" s="79" t="b">
        <v>0</v>
      </c>
      <c r="AQ293" s="87" t="s">
        <v>1072</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5</v>
      </c>
      <c r="BE293" s="78" t="str">
        <f>REPLACE(INDEX(GroupVertices[Group],MATCH(Edges[[#This Row],[Vertex 2]],GroupVertices[Vertex],0)),1,1,"")</f>
        <v>5</v>
      </c>
      <c r="BF293" s="48">
        <v>1</v>
      </c>
      <c r="BG293" s="49">
        <v>4</v>
      </c>
      <c r="BH293" s="48">
        <v>3</v>
      </c>
      <c r="BI293" s="49">
        <v>12</v>
      </c>
      <c r="BJ293" s="48">
        <v>0</v>
      </c>
      <c r="BK293" s="49">
        <v>0</v>
      </c>
      <c r="BL293" s="48">
        <v>21</v>
      </c>
      <c r="BM293" s="49">
        <v>84</v>
      </c>
      <c r="BN293" s="48">
        <v>25</v>
      </c>
    </row>
    <row r="294" spans="1:66" ht="15">
      <c r="A294" s="64" t="s">
        <v>270</v>
      </c>
      <c r="B294" s="64" t="s">
        <v>269</v>
      </c>
      <c r="C294" s="65" t="s">
        <v>3053</v>
      </c>
      <c r="D294" s="66">
        <v>3</v>
      </c>
      <c r="E294" s="67" t="s">
        <v>132</v>
      </c>
      <c r="F294" s="68">
        <v>32</v>
      </c>
      <c r="G294" s="65"/>
      <c r="H294" s="69"/>
      <c r="I294" s="70"/>
      <c r="J294" s="70"/>
      <c r="K294" s="34" t="s">
        <v>65</v>
      </c>
      <c r="L294" s="77">
        <v>294</v>
      </c>
      <c r="M294" s="77"/>
      <c r="N294" s="72"/>
      <c r="O294" s="79" t="s">
        <v>330</v>
      </c>
      <c r="P294" s="81">
        <v>43705.54943287037</v>
      </c>
      <c r="Q294" s="79" t="s">
        <v>370</v>
      </c>
      <c r="R294" s="79"/>
      <c r="S294" s="79"/>
      <c r="T294" s="79" t="s">
        <v>554</v>
      </c>
      <c r="U294" s="79"/>
      <c r="V294" s="83" t="s">
        <v>663</v>
      </c>
      <c r="W294" s="81">
        <v>43705.54943287037</v>
      </c>
      <c r="X294" s="85">
        <v>43705</v>
      </c>
      <c r="Y294" s="87" t="s">
        <v>786</v>
      </c>
      <c r="Z294" s="83" t="s">
        <v>930</v>
      </c>
      <c r="AA294" s="79"/>
      <c r="AB294" s="79"/>
      <c r="AC294" s="87" t="s">
        <v>1074</v>
      </c>
      <c r="AD294" s="79"/>
      <c r="AE294" s="79" t="b">
        <v>0</v>
      </c>
      <c r="AF294" s="79">
        <v>0</v>
      </c>
      <c r="AG294" s="87" t="s">
        <v>1107</v>
      </c>
      <c r="AH294" s="79" t="b">
        <v>1</v>
      </c>
      <c r="AI294" s="79" t="s">
        <v>1112</v>
      </c>
      <c r="AJ294" s="79"/>
      <c r="AK294" s="87" t="s">
        <v>1118</v>
      </c>
      <c r="AL294" s="79" t="b">
        <v>0</v>
      </c>
      <c r="AM294" s="79">
        <v>3</v>
      </c>
      <c r="AN294" s="87" t="s">
        <v>1072</v>
      </c>
      <c r="AO294" s="79" t="s">
        <v>1135</v>
      </c>
      <c r="AP294" s="79" t="b">
        <v>0</v>
      </c>
      <c r="AQ294" s="87" t="s">
        <v>1072</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5</v>
      </c>
      <c r="BE294" s="78" t="str">
        <f>REPLACE(INDEX(GroupVertices[Group],MATCH(Edges[[#This Row],[Vertex 2]],GroupVertices[Vertex],0)),1,1,"")</f>
        <v>5</v>
      </c>
      <c r="BF294" s="48">
        <v>1</v>
      </c>
      <c r="BG294" s="49">
        <v>4</v>
      </c>
      <c r="BH294" s="48">
        <v>3</v>
      </c>
      <c r="BI294" s="49">
        <v>12</v>
      </c>
      <c r="BJ294" s="48">
        <v>0</v>
      </c>
      <c r="BK294" s="49">
        <v>0</v>
      </c>
      <c r="BL294" s="48">
        <v>21</v>
      </c>
      <c r="BM294" s="49">
        <v>84</v>
      </c>
      <c r="BN294" s="48">
        <v>25</v>
      </c>
    </row>
    <row r="295" spans="1:66" ht="15">
      <c r="A295" s="64" t="s">
        <v>270</v>
      </c>
      <c r="B295" s="64" t="s">
        <v>267</v>
      </c>
      <c r="C295" s="65" t="s">
        <v>3053</v>
      </c>
      <c r="D295" s="66">
        <v>3</v>
      </c>
      <c r="E295" s="67" t="s">
        <v>132</v>
      </c>
      <c r="F295" s="68">
        <v>32</v>
      </c>
      <c r="G295" s="65"/>
      <c r="H295" s="69"/>
      <c r="I295" s="70"/>
      <c r="J295" s="70"/>
      <c r="K295" s="34" t="s">
        <v>65</v>
      </c>
      <c r="L295" s="77">
        <v>295</v>
      </c>
      <c r="M295" s="77"/>
      <c r="N295" s="72"/>
      <c r="O295" s="79" t="s">
        <v>330</v>
      </c>
      <c r="P295" s="81">
        <v>43707.523668981485</v>
      </c>
      <c r="Q295" s="79" t="s">
        <v>395</v>
      </c>
      <c r="R295" s="83" t="s">
        <v>463</v>
      </c>
      <c r="S295" s="79" t="s">
        <v>514</v>
      </c>
      <c r="T295" s="79" t="s">
        <v>590</v>
      </c>
      <c r="U295" s="79"/>
      <c r="V295" s="83" t="s">
        <v>663</v>
      </c>
      <c r="W295" s="81">
        <v>43707.523668981485</v>
      </c>
      <c r="X295" s="85">
        <v>43707</v>
      </c>
      <c r="Y295" s="87" t="s">
        <v>787</v>
      </c>
      <c r="Z295" s="83" t="s">
        <v>931</v>
      </c>
      <c r="AA295" s="79"/>
      <c r="AB295" s="79"/>
      <c r="AC295" s="87" t="s">
        <v>1075</v>
      </c>
      <c r="AD295" s="79"/>
      <c r="AE295" s="79" t="b">
        <v>0</v>
      </c>
      <c r="AF295" s="79">
        <v>0</v>
      </c>
      <c r="AG295" s="87" t="s">
        <v>1107</v>
      </c>
      <c r="AH295" s="79" t="b">
        <v>0</v>
      </c>
      <c r="AI295" s="79" t="s">
        <v>1112</v>
      </c>
      <c r="AJ295" s="79"/>
      <c r="AK295" s="87" t="s">
        <v>1107</v>
      </c>
      <c r="AL295" s="79" t="b">
        <v>0</v>
      </c>
      <c r="AM295" s="79">
        <v>2</v>
      </c>
      <c r="AN295" s="87" t="s">
        <v>1083</v>
      </c>
      <c r="AO295" s="79" t="s">
        <v>1135</v>
      </c>
      <c r="AP295" s="79" t="b">
        <v>0</v>
      </c>
      <c r="AQ295" s="87" t="s">
        <v>1083</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5</v>
      </c>
      <c r="BE295" s="78" t="str">
        <f>REPLACE(INDEX(GroupVertices[Group],MATCH(Edges[[#This Row],[Vertex 2]],GroupVertices[Vertex],0)),1,1,"")</f>
        <v>5</v>
      </c>
      <c r="BF295" s="48">
        <v>0</v>
      </c>
      <c r="BG295" s="49">
        <v>0</v>
      </c>
      <c r="BH295" s="48">
        <v>3</v>
      </c>
      <c r="BI295" s="49">
        <v>30</v>
      </c>
      <c r="BJ295" s="48">
        <v>0</v>
      </c>
      <c r="BK295" s="49">
        <v>0</v>
      </c>
      <c r="BL295" s="48">
        <v>7</v>
      </c>
      <c r="BM295" s="49">
        <v>70</v>
      </c>
      <c r="BN295" s="48">
        <v>10</v>
      </c>
    </row>
    <row r="296" spans="1:66" ht="15">
      <c r="A296" s="64" t="s">
        <v>267</v>
      </c>
      <c r="B296" s="64" t="s">
        <v>267</v>
      </c>
      <c r="C296" s="65" t="s">
        <v>3057</v>
      </c>
      <c r="D296" s="66">
        <v>10</v>
      </c>
      <c r="E296" s="67" t="s">
        <v>136</v>
      </c>
      <c r="F296" s="68">
        <v>19</v>
      </c>
      <c r="G296" s="65"/>
      <c r="H296" s="69"/>
      <c r="I296" s="70"/>
      <c r="J296" s="70"/>
      <c r="K296" s="34" t="s">
        <v>65</v>
      </c>
      <c r="L296" s="77">
        <v>296</v>
      </c>
      <c r="M296" s="77"/>
      <c r="N296" s="72"/>
      <c r="O296" s="79" t="s">
        <v>176</v>
      </c>
      <c r="P296" s="81">
        <v>43698.534317129626</v>
      </c>
      <c r="Q296" s="79" t="s">
        <v>396</v>
      </c>
      <c r="R296" s="83" t="s">
        <v>464</v>
      </c>
      <c r="S296" s="79" t="s">
        <v>483</v>
      </c>
      <c r="T296" s="79" t="s">
        <v>590</v>
      </c>
      <c r="U296" s="79"/>
      <c r="V296" s="83" t="s">
        <v>660</v>
      </c>
      <c r="W296" s="81">
        <v>43698.534317129626</v>
      </c>
      <c r="X296" s="85">
        <v>43698</v>
      </c>
      <c r="Y296" s="87" t="s">
        <v>788</v>
      </c>
      <c r="Z296" s="83" t="s">
        <v>932</v>
      </c>
      <c r="AA296" s="79"/>
      <c r="AB296" s="79"/>
      <c r="AC296" s="87" t="s">
        <v>1076</v>
      </c>
      <c r="AD296" s="79"/>
      <c r="AE296" s="79" t="b">
        <v>0</v>
      </c>
      <c r="AF296" s="79">
        <v>0</v>
      </c>
      <c r="AG296" s="87" t="s">
        <v>1107</v>
      </c>
      <c r="AH296" s="79" t="b">
        <v>0</v>
      </c>
      <c r="AI296" s="79" t="s">
        <v>1112</v>
      </c>
      <c r="AJ296" s="79"/>
      <c r="AK296" s="87" t="s">
        <v>1107</v>
      </c>
      <c r="AL296" s="79" t="b">
        <v>0</v>
      </c>
      <c r="AM296" s="79">
        <v>0</v>
      </c>
      <c r="AN296" s="87" t="s">
        <v>1107</v>
      </c>
      <c r="AO296" s="79" t="s">
        <v>1139</v>
      </c>
      <c r="AP296" s="79" t="b">
        <v>0</v>
      </c>
      <c r="AQ296" s="87" t="s">
        <v>1076</v>
      </c>
      <c r="AR296" s="79" t="s">
        <v>176</v>
      </c>
      <c r="AS296" s="79">
        <v>0</v>
      </c>
      <c r="AT296" s="79">
        <v>0</v>
      </c>
      <c r="AU296" s="79"/>
      <c r="AV296" s="79"/>
      <c r="AW296" s="79"/>
      <c r="AX296" s="79"/>
      <c r="AY296" s="79"/>
      <c r="AZ296" s="79"/>
      <c r="BA296" s="79"/>
      <c r="BB296" s="79"/>
      <c r="BC296">
        <v>8</v>
      </c>
      <c r="BD296" s="78" t="str">
        <f>REPLACE(INDEX(GroupVertices[Group],MATCH(Edges[[#This Row],[Vertex 1]],GroupVertices[Vertex],0)),1,1,"")</f>
        <v>5</v>
      </c>
      <c r="BE296" s="78" t="str">
        <f>REPLACE(INDEX(GroupVertices[Group],MATCH(Edges[[#This Row],[Vertex 2]],GroupVertices[Vertex],0)),1,1,"")</f>
        <v>5</v>
      </c>
      <c r="BF296" s="48">
        <v>0</v>
      </c>
      <c r="BG296" s="49">
        <v>0</v>
      </c>
      <c r="BH296" s="48">
        <v>0</v>
      </c>
      <c r="BI296" s="49">
        <v>0</v>
      </c>
      <c r="BJ296" s="48">
        <v>0</v>
      </c>
      <c r="BK296" s="49">
        <v>0</v>
      </c>
      <c r="BL296" s="48">
        <v>8</v>
      </c>
      <c r="BM296" s="49">
        <v>100</v>
      </c>
      <c r="BN296" s="48">
        <v>8</v>
      </c>
    </row>
    <row r="297" spans="1:66" ht="15">
      <c r="A297" s="64" t="s">
        <v>267</v>
      </c>
      <c r="B297" s="64" t="s">
        <v>267</v>
      </c>
      <c r="C297" s="65" t="s">
        <v>3057</v>
      </c>
      <c r="D297" s="66">
        <v>10</v>
      </c>
      <c r="E297" s="67" t="s">
        <v>136</v>
      </c>
      <c r="F297" s="68">
        <v>19</v>
      </c>
      <c r="G297" s="65"/>
      <c r="H297" s="69"/>
      <c r="I297" s="70"/>
      <c r="J297" s="70"/>
      <c r="K297" s="34" t="s">
        <v>65</v>
      </c>
      <c r="L297" s="77">
        <v>297</v>
      </c>
      <c r="M297" s="77"/>
      <c r="N297" s="72"/>
      <c r="O297" s="79" t="s">
        <v>176</v>
      </c>
      <c r="P297" s="81">
        <v>43698.77148148148</v>
      </c>
      <c r="Q297" s="79" t="s">
        <v>397</v>
      </c>
      <c r="R297" s="83" t="s">
        <v>465</v>
      </c>
      <c r="S297" s="79" t="s">
        <v>515</v>
      </c>
      <c r="T297" s="79" t="s">
        <v>550</v>
      </c>
      <c r="U297" s="79"/>
      <c r="V297" s="83" t="s">
        <v>660</v>
      </c>
      <c r="W297" s="81">
        <v>43698.77148148148</v>
      </c>
      <c r="X297" s="85">
        <v>43698</v>
      </c>
      <c r="Y297" s="87" t="s">
        <v>789</v>
      </c>
      <c r="Z297" s="83" t="s">
        <v>933</v>
      </c>
      <c r="AA297" s="79"/>
      <c r="AB297" s="79"/>
      <c r="AC297" s="87" t="s">
        <v>1077</v>
      </c>
      <c r="AD297" s="79"/>
      <c r="AE297" s="79" t="b">
        <v>0</v>
      </c>
      <c r="AF297" s="79">
        <v>0</v>
      </c>
      <c r="AG297" s="87" t="s">
        <v>1107</v>
      </c>
      <c r="AH297" s="79" t="b">
        <v>0</v>
      </c>
      <c r="AI297" s="79" t="s">
        <v>1112</v>
      </c>
      <c r="AJ297" s="79"/>
      <c r="AK297" s="87" t="s">
        <v>1107</v>
      </c>
      <c r="AL297" s="79" t="b">
        <v>0</v>
      </c>
      <c r="AM297" s="79">
        <v>0</v>
      </c>
      <c r="AN297" s="87" t="s">
        <v>1107</v>
      </c>
      <c r="AO297" s="79" t="s">
        <v>1139</v>
      </c>
      <c r="AP297" s="79" t="b">
        <v>0</v>
      </c>
      <c r="AQ297" s="87" t="s">
        <v>1077</v>
      </c>
      <c r="AR297" s="79" t="s">
        <v>176</v>
      </c>
      <c r="AS297" s="79">
        <v>0</v>
      </c>
      <c r="AT297" s="79">
        <v>0</v>
      </c>
      <c r="AU297" s="79"/>
      <c r="AV297" s="79"/>
      <c r="AW297" s="79"/>
      <c r="AX297" s="79"/>
      <c r="AY297" s="79"/>
      <c r="AZ297" s="79"/>
      <c r="BA297" s="79"/>
      <c r="BB297" s="79"/>
      <c r="BC297">
        <v>8</v>
      </c>
      <c r="BD297" s="78" t="str">
        <f>REPLACE(INDEX(GroupVertices[Group],MATCH(Edges[[#This Row],[Vertex 1]],GroupVertices[Vertex],0)),1,1,"")</f>
        <v>5</v>
      </c>
      <c r="BE297" s="78" t="str">
        <f>REPLACE(INDEX(GroupVertices[Group],MATCH(Edges[[#This Row],[Vertex 2]],GroupVertices[Vertex],0)),1,1,"")</f>
        <v>5</v>
      </c>
      <c r="BF297" s="48">
        <v>1</v>
      </c>
      <c r="BG297" s="49">
        <v>7.6923076923076925</v>
      </c>
      <c r="BH297" s="48">
        <v>2</v>
      </c>
      <c r="BI297" s="49">
        <v>15.384615384615385</v>
      </c>
      <c r="BJ297" s="48">
        <v>0</v>
      </c>
      <c r="BK297" s="49">
        <v>0</v>
      </c>
      <c r="BL297" s="48">
        <v>10</v>
      </c>
      <c r="BM297" s="49">
        <v>76.92307692307692</v>
      </c>
      <c r="BN297" s="48">
        <v>13</v>
      </c>
    </row>
    <row r="298" spans="1:66" ht="15">
      <c r="A298" s="64" t="s">
        <v>267</v>
      </c>
      <c r="B298" s="64" t="s">
        <v>267</v>
      </c>
      <c r="C298" s="65" t="s">
        <v>3057</v>
      </c>
      <c r="D298" s="66">
        <v>10</v>
      </c>
      <c r="E298" s="67" t="s">
        <v>136</v>
      </c>
      <c r="F298" s="68">
        <v>19</v>
      </c>
      <c r="G298" s="65"/>
      <c r="H298" s="69"/>
      <c r="I298" s="70"/>
      <c r="J298" s="70"/>
      <c r="K298" s="34" t="s">
        <v>65</v>
      </c>
      <c r="L298" s="77">
        <v>298</v>
      </c>
      <c r="M298" s="77"/>
      <c r="N298" s="72"/>
      <c r="O298" s="79" t="s">
        <v>176</v>
      </c>
      <c r="P298" s="81">
        <v>43700.517384259256</v>
      </c>
      <c r="Q298" s="79" t="s">
        <v>398</v>
      </c>
      <c r="R298" s="83" t="s">
        <v>466</v>
      </c>
      <c r="S298" s="79" t="s">
        <v>493</v>
      </c>
      <c r="T298" s="79" t="s">
        <v>591</v>
      </c>
      <c r="U298" s="79"/>
      <c r="V298" s="83" t="s">
        <v>660</v>
      </c>
      <c r="W298" s="81">
        <v>43700.517384259256</v>
      </c>
      <c r="X298" s="85">
        <v>43700</v>
      </c>
      <c r="Y298" s="87" t="s">
        <v>790</v>
      </c>
      <c r="Z298" s="83" t="s">
        <v>934</v>
      </c>
      <c r="AA298" s="79"/>
      <c r="AB298" s="79"/>
      <c r="AC298" s="87" t="s">
        <v>1078</v>
      </c>
      <c r="AD298" s="79"/>
      <c r="AE298" s="79" t="b">
        <v>0</v>
      </c>
      <c r="AF298" s="79">
        <v>0</v>
      </c>
      <c r="AG298" s="87" t="s">
        <v>1107</v>
      </c>
      <c r="AH298" s="79" t="b">
        <v>0</v>
      </c>
      <c r="AI298" s="79" t="s">
        <v>1112</v>
      </c>
      <c r="AJ298" s="79"/>
      <c r="AK298" s="87" t="s">
        <v>1107</v>
      </c>
      <c r="AL298" s="79" t="b">
        <v>0</v>
      </c>
      <c r="AM298" s="79">
        <v>0</v>
      </c>
      <c r="AN298" s="87" t="s">
        <v>1107</v>
      </c>
      <c r="AO298" s="79" t="s">
        <v>1139</v>
      </c>
      <c r="AP298" s="79" t="b">
        <v>0</v>
      </c>
      <c r="AQ298" s="87" t="s">
        <v>1078</v>
      </c>
      <c r="AR298" s="79" t="s">
        <v>176</v>
      </c>
      <c r="AS298" s="79">
        <v>0</v>
      </c>
      <c r="AT298" s="79">
        <v>0</v>
      </c>
      <c r="AU298" s="79"/>
      <c r="AV298" s="79"/>
      <c r="AW298" s="79"/>
      <c r="AX298" s="79"/>
      <c r="AY298" s="79"/>
      <c r="AZ298" s="79"/>
      <c r="BA298" s="79"/>
      <c r="BB298" s="79"/>
      <c r="BC298">
        <v>8</v>
      </c>
      <c r="BD298" s="78" t="str">
        <f>REPLACE(INDEX(GroupVertices[Group],MATCH(Edges[[#This Row],[Vertex 1]],GroupVertices[Vertex],0)),1,1,"")</f>
        <v>5</v>
      </c>
      <c r="BE298" s="78" t="str">
        <f>REPLACE(INDEX(GroupVertices[Group],MATCH(Edges[[#This Row],[Vertex 2]],GroupVertices[Vertex],0)),1,1,"")</f>
        <v>5</v>
      </c>
      <c r="BF298" s="48">
        <v>2</v>
      </c>
      <c r="BG298" s="49">
        <v>18.181818181818183</v>
      </c>
      <c r="BH298" s="48">
        <v>0</v>
      </c>
      <c r="BI298" s="49">
        <v>0</v>
      </c>
      <c r="BJ298" s="48">
        <v>0</v>
      </c>
      <c r="BK298" s="49">
        <v>0</v>
      </c>
      <c r="BL298" s="48">
        <v>9</v>
      </c>
      <c r="BM298" s="49">
        <v>81.81818181818181</v>
      </c>
      <c r="BN298" s="48">
        <v>11</v>
      </c>
    </row>
    <row r="299" spans="1:66" ht="15">
      <c r="A299" s="64" t="s">
        <v>267</v>
      </c>
      <c r="B299" s="64" t="s">
        <v>267</v>
      </c>
      <c r="C299" s="65" t="s">
        <v>3057</v>
      </c>
      <c r="D299" s="66">
        <v>10</v>
      </c>
      <c r="E299" s="67" t="s">
        <v>136</v>
      </c>
      <c r="F299" s="68">
        <v>19</v>
      </c>
      <c r="G299" s="65"/>
      <c r="H299" s="69"/>
      <c r="I299" s="70"/>
      <c r="J299" s="70"/>
      <c r="K299" s="34" t="s">
        <v>65</v>
      </c>
      <c r="L299" s="77">
        <v>299</v>
      </c>
      <c r="M299" s="77"/>
      <c r="N299" s="72"/>
      <c r="O299" s="79" t="s">
        <v>176</v>
      </c>
      <c r="P299" s="81">
        <v>43704.57310185185</v>
      </c>
      <c r="Q299" s="79" t="s">
        <v>399</v>
      </c>
      <c r="R299" s="83" t="s">
        <v>467</v>
      </c>
      <c r="S299" s="79" t="s">
        <v>516</v>
      </c>
      <c r="T299" s="79" t="s">
        <v>590</v>
      </c>
      <c r="U299" s="79"/>
      <c r="V299" s="83" t="s">
        <v>660</v>
      </c>
      <c r="W299" s="81">
        <v>43704.57310185185</v>
      </c>
      <c r="X299" s="85">
        <v>43704</v>
      </c>
      <c r="Y299" s="87" t="s">
        <v>791</v>
      </c>
      <c r="Z299" s="83" t="s">
        <v>935</v>
      </c>
      <c r="AA299" s="79"/>
      <c r="AB299" s="79"/>
      <c r="AC299" s="87" t="s">
        <v>1079</v>
      </c>
      <c r="AD299" s="79"/>
      <c r="AE299" s="79" t="b">
        <v>0</v>
      </c>
      <c r="AF299" s="79">
        <v>0</v>
      </c>
      <c r="AG299" s="87" t="s">
        <v>1107</v>
      </c>
      <c r="AH299" s="79" t="b">
        <v>0</v>
      </c>
      <c r="AI299" s="79" t="s">
        <v>1112</v>
      </c>
      <c r="AJ299" s="79"/>
      <c r="AK299" s="87" t="s">
        <v>1107</v>
      </c>
      <c r="AL299" s="79" t="b">
        <v>0</v>
      </c>
      <c r="AM299" s="79">
        <v>0</v>
      </c>
      <c r="AN299" s="87" t="s">
        <v>1107</v>
      </c>
      <c r="AO299" s="79" t="s">
        <v>1139</v>
      </c>
      <c r="AP299" s="79" t="b">
        <v>0</v>
      </c>
      <c r="AQ299" s="87" t="s">
        <v>1079</v>
      </c>
      <c r="AR299" s="79" t="s">
        <v>176</v>
      </c>
      <c r="AS299" s="79">
        <v>0</v>
      </c>
      <c r="AT299" s="79">
        <v>0</v>
      </c>
      <c r="AU299" s="79"/>
      <c r="AV299" s="79"/>
      <c r="AW299" s="79"/>
      <c r="AX299" s="79"/>
      <c r="AY299" s="79"/>
      <c r="AZ299" s="79"/>
      <c r="BA299" s="79"/>
      <c r="BB299" s="79"/>
      <c r="BC299">
        <v>8</v>
      </c>
      <c r="BD299" s="78" t="str">
        <f>REPLACE(INDEX(GroupVertices[Group],MATCH(Edges[[#This Row],[Vertex 1]],GroupVertices[Vertex],0)),1,1,"")</f>
        <v>5</v>
      </c>
      <c r="BE299" s="78" t="str">
        <f>REPLACE(INDEX(GroupVertices[Group],MATCH(Edges[[#This Row],[Vertex 2]],GroupVertices[Vertex],0)),1,1,"")</f>
        <v>5</v>
      </c>
      <c r="BF299" s="48">
        <v>2</v>
      </c>
      <c r="BG299" s="49">
        <v>8.333333333333334</v>
      </c>
      <c r="BH299" s="48">
        <v>2</v>
      </c>
      <c r="BI299" s="49">
        <v>8.333333333333334</v>
      </c>
      <c r="BJ299" s="48">
        <v>0</v>
      </c>
      <c r="BK299" s="49">
        <v>0</v>
      </c>
      <c r="BL299" s="48">
        <v>20</v>
      </c>
      <c r="BM299" s="49">
        <v>83.33333333333333</v>
      </c>
      <c r="BN299" s="48">
        <v>24</v>
      </c>
    </row>
    <row r="300" spans="1:66" ht="15">
      <c r="A300" s="64" t="s">
        <v>267</v>
      </c>
      <c r="B300" s="64" t="s">
        <v>267</v>
      </c>
      <c r="C300" s="65" t="s">
        <v>3057</v>
      </c>
      <c r="D300" s="66">
        <v>10</v>
      </c>
      <c r="E300" s="67" t="s">
        <v>136</v>
      </c>
      <c r="F300" s="68">
        <v>19</v>
      </c>
      <c r="G300" s="65"/>
      <c r="H300" s="69"/>
      <c r="I300" s="70"/>
      <c r="J300" s="70"/>
      <c r="K300" s="34" t="s">
        <v>65</v>
      </c>
      <c r="L300" s="77">
        <v>300</v>
      </c>
      <c r="M300" s="77"/>
      <c r="N300" s="72"/>
      <c r="O300" s="79" t="s">
        <v>176</v>
      </c>
      <c r="P300" s="81">
        <v>43704.57994212963</v>
      </c>
      <c r="Q300" s="79" t="s">
        <v>400</v>
      </c>
      <c r="R300" s="83" t="s">
        <v>468</v>
      </c>
      <c r="S300" s="79" t="s">
        <v>490</v>
      </c>
      <c r="T300" s="79" t="s">
        <v>592</v>
      </c>
      <c r="U300" s="79"/>
      <c r="V300" s="83" t="s">
        <v>660</v>
      </c>
      <c r="W300" s="81">
        <v>43704.57994212963</v>
      </c>
      <c r="X300" s="85">
        <v>43704</v>
      </c>
      <c r="Y300" s="87" t="s">
        <v>792</v>
      </c>
      <c r="Z300" s="83" t="s">
        <v>936</v>
      </c>
      <c r="AA300" s="79"/>
      <c r="AB300" s="79"/>
      <c r="AC300" s="87" t="s">
        <v>1080</v>
      </c>
      <c r="AD300" s="79"/>
      <c r="AE300" s="79" t="b">
        <v>0</v>
      </c>
      <c r="AF300" s="79">
        <v>0</v>
      </c>
      <c r="AG300" s="87" t="s">
        <v>1107</v>
      </c>
      <c r="AH300" s="79" t="b">
        <v>0</v>
      </c>
      <c r="AI300" s="79" t="s">
        <v>1112</v>
      </c>
      <c r="AJ300" s="79"/>
      <c r="AK300" s="87" t="s">
        <v>1107</v>
      </c>
      <c r="AL300" s="79" t="b">
        <v>0</v>
      </c>
      <c r="AM300" s="79">
        <v>0</v>
      </c>
      <c r="AN300" s="87" t="s">
        <v>1107</v>
      </c>
      <c r="AO300" s="79" t="s">
        <v>1139</v>
      </c>
      <c r="AP300" s="79" t="b">
        <v>0</v>
      </c>
      <c r="AQ300" s="87" t="s">
        <v>1080</v>
      </c>
      <c r="AR300" s="79" t="s">
        <v>176</v>
      </c>
      <c r="AS300" s="79">
        <v>0</v>
      </c>
      <c r="AT300" s="79">
        <v>0</v>
      </c>
      <c r="AU300" s="79"/>
      <c r="AV300" s="79"/>
      <c r="AW300" s="79"/>
      <c r="AX300" s="79"/>
      <c r="AY300" s="79"/>
      <c r="AZ300" s="79"/>
      <c r="BA300" s="79"/>
      <c r="BB300" s="79"/>
      <c r="BC300">
        <v>8</v>
      </c>
      <c r="BD300" s="78" t="str">
        <f>REPLACE(INDEX(GroupVertices[Group],MATCH(Edges[[#This Row],[Vertex 1]],GroupVertices[Vertex],0)),1,1,"")</f>
        <v>5</v>
      </c>
      <c r="BE300" s="78" t="str">
        <f>REPLACE(INDEX(GroupVertices[Group],MATCH(Edges[[#This Row],[Vertex 2]],GroupVertices[Vertex],0)),1,1,"")</f>
        <v>5</v>
      </c>
      <c r="BF300" s="48">
        <v>1</v>
      </c>
      <c r="BG300" s="49">
        <v>7.6923076923076925</v>
      </c>
      <c r="BH300" s="48">
        <v>1</v>
      </c>
      <c r="BI300" s="49">
        <v>7.6923076923076925</v>
      </c>
      <c r="BJ300" s="48">
        <v>0</v>
      </c>
      <c r="BK300" s="49">
        <v>0</v>
      </c>
      <c r="BL300" s="48">
        <v>11</v>
      </c>
      <c r="BM300" s="49">
        <v>84.61538461538461</v>
      </c>
      <c r="BN300" s="48">
        <v>13</v>
      </c>
    </row>
    <row r="301" spans="1:66" ht="15">
      <c r="A301" s="64" t="s">
        <v>267</v>
      </c>
      <c r="B301" s="64" t="s">
        <v>267</v>
      </c>
      <c r="C301" s="65" t="s">
        <v>3057</v>
      </c>
      <c r="D301" s="66">
        <v>10</v>
      </c>
      <c r="E301" s="67" t="s">
        <v>136</v>
      </c>
      <c r="F301" s="68">
        <v>19</v>
      </c>
      <c r="G301" s="65"/>
      <c r="H301" s="69"/>
      <c r="I301" s="70"/>
      <c r="J301" s="70"/>
      <c r="K301" s="34" t="s">
        <v>65</v>
      </c>
      <c r="L301" s="77">
        <v>301</v>
      </c>
      <c r="M301" s="77"/>
      <c r="N301" s="72"/>
      <c r="O301" s="79" t="s">
        <v>176</v>
      </c>
      <c r="P301" s="81">
        <v>43704.809583333335</v>
      </c>
      <c r="Q301" s="79" t="s">
        <v>401</v>
      </c>
      <c r="R301" s="83" t="s">
        <v>434</v>
      </c>
      <c r="S301" s="79" t="s">
        <v>483</v>
      </c>
      <c r="T301" s="79" t="s">
        <v>550</v>
      </c>
      <c r="U301" s="79"/>
      <c r="V301" s="83" t="s">
        <v>660</v>
      </c>
      <c r="W301" s="81">
        <v>43704.809583333335</v>
      </c>
      <c r="X301" s="85">
        <v>43704</v>
      </c>
      <c r="Y301" s="87" t="s">
        <v>793</v>
      </c>
      <c r="Z301" s="83" t="s">
        <v>937</v>
      </c>
      <c r="AA301" s="79"/>
      <c r="AB301" s="79"/>
      <c r="AC301" s="87" t="s">
        <v>1081</v>
      </c>
      <c r="AD301" s="79"/>
      <c r="AE301" s="79" t="b">
        <v>0</v>
      </c>
      <c r="AF301" s="79">
        <v>1</v>
      </c>
      <c r="AG301" s="87" t="s">
        <v>1107</v>
      </c>
      <c r="AH301" s="79" t="b">
        <v>0</v>
      </c>
      <c r="AI301" s="79" t="s">
        <v>1112</v>
      </c>
      <c r="AJ301" s="79"/>
      <c r="AK301" s="87" t="s">
        <v>1107</v>
      </c>
      <c r="AL301" s="79" t="b">
        <v>0</v>
      </c>
      <c r="AM301" s="79">
        <v>0</v>
      </c>
      <c r="AN301" s="87" t="s">
        <v>1107</v>
      </c>
      <c r="AO301" s="79" t="s">
        <v>1139</v>
      </c>
      <c r="AP301" s="79" t="b">
        <v>0</v>
      </c>
      <c r="AQ301" s="87" t="s">
        <v>1081</v>
      </c>
      <c r="AR301" s="79" t="s">
        <v>176</v>
      </c>
      <c r="AS301" s="79">
        <v>0</v>
      </c>
      <c r="AT301" s="79">
        <v>0</v>
      </c>
      <c r="AU301" s="79"/>
      <c r="AV301" s="79"/>
      <c r="AW301" s="79"/>
      <c r="AX301" s="79"/>
      <c r="AY301" s="79"/>
      <c r="AZ301" s="79"/>
      <c r="BA301" s="79"/>
      <c r="BB301" s="79"/>
      <c r="BC301">
        <v>8</v>
      </c>
      <c r="BD301" s="78" t="str">
        <f>REPLACE(INDEX(GroupVertices[Group],MATCH(Edges[[#This Row],[Vertex 1]],GroupVertices[Vertex],0)),1,1,"")</f>
        <v>5</v>
      </c>
      <c r="BE301" s="78" t="str">
        <f>REPLACE(INDEX(GroupVertices[Group],MATCH(Edges[[#This Row],[Vertex 2]],GroupVertices[Vertex],0)),1,1,"")</f>
        <v>5</v>
      </c>
      <c r="BF301" s="48">
        <v>2</v>
      </c>
      <c r="BG301" s="49">
        <v>18.181818181818183</v>
      </c>
      <c r="BH301" s="48">
        <v>2</v>
      </c>
      <c r="BI301" s="49">
        <v>18.181818181818183</v>
      </c>
      <c r="BJ301" s="48">
        <v>0</v>
      </c>
      <c r="BK301" s="49">
        <v>0</v>
      </c>
      <c r="BL301" s="48">
        <v>7</v>
      </c>
      <c r="BM301" s="49">
        <v>63.63636363636363</v>
      </c>
      <c r="BN301" s="48">
        <v>11</v>
      </c>
    </row>
    <row r="302" spans="1:66" ht="15">
      <c r="A302" s="64" t="s">
        <v>267</v>
      </c>
      <c r="B302" s="64" t="s">
        <v>267</v>
      </c>
      <c r="C302" s="65" t="s">
        <v>3057</v>
      </c>
      <c r="D302" s="66">
        <v>10</v>
      </c>
      <c r="E302" s="67" t="s">
        <v>136</v>
      </c>
      <c r="F302" s="68">
        <v>19</v>
      </c>
      <c r="G302" s="65"/>
      <c r="H302" s="69"/>
      <c r="I302" s="70"/>
      <c r="J302" s="70"/>
      <c r="K302" s="34" t="s">
        <v>65</v>
      </c>
      <c r="L302" s="77">
        <v>302</v>
      </c>
      <c r="M302" s="77"/>
      <c r="N302" s="72"/>
      <c r="O302" s="79" t="s">
        <v>176</v>
      </c>
      <c r="P302" s="81">
        <v>43704.91689814815</v>
      </c>
      <c r="Q302" s="79" t="s">
        <v>402</v>
      </c>
      <c r="R302" s="83" t="s">
        <v>469</v>
      </c>
      <c r="S302" s="79" t="s">
        <v>517</v>
      </c>
      <c r="T302" s="79" t="s">
        <v>590</v>
      </c>
      <c r="U302" s="79"/>
      <c r="V302" s="83" t="s">
        <v>660</v>
      </c>
      <c r="W302" s="81">
        <v>43704.91689814815</v>
      </c>
      <c r="X302" s="85">
        <v>43704</v>
      </c>
      <c r="Y302" s="87" t="s">
        <v>794</v>
      </c>
      <c r="Z302" s="83" t="s">
        <v>938</v>
      </c>
      <c r="AA302" s="79"/>
      <c r="AB302" s="79"/>
      <c r="AC302" s="87" t="s">
        <v>1082</v>
      </c>
      <c r="AD302" s="79"/>
      <c r="AE302" s="79" t="b">
        <v>0</v>
      </c>
      <c r="AF302" s="79">
        <v>0</v>
      </c>
      <c r="AG302" s="87" t="s">
        <v>1107</v>
      </c>
      <c r="AH302" s="79" t="b">
        <v>0</v>
      </c>
      <c r="AI302" s="79" t="s">
        <v>1112</v>
      </c>
      <c r="AJ302" s="79"/>
      <c r="AK302" s="87" t="s">
        <v>1107</v>
      </c>
      <c r="AL302" s="79" t="b">
        <v>0</v>
      </c>
      <c r="AM302" s="79">
        <v>0</v>
      </c>
      <c r="AN302" s="87" t="s">
        <v>1107</v>
      </c>
      <c r="AO302" s="79" t="s">
        <v>1139</v>
      </c>
      <c r="AP302" s="79" t="b">
        <v>0</v>
      </c>
      <c r="AQ302" s="87" t="s">
        <v>1082</v>
      </c>
      <c r="AR302" s="79" t="s">
        <v>176</v>
      </c>
      <c r="AS302" s="79">
        <v>0</v>
      </c>
      <c r="AT302" s="79">
        <v>0</v>
      </c>
      <c r="AU302" s="79"/>
      <c r="AV302" s="79"/>
      <c r="AW302" s="79"/>
      <c r="AX302" s="79"/>
      <c r="AY302" s="79"/>
      <c r="AZ302" s="79"/>
      <c r="BA302" s="79"/>
      <c r="BB302" s="79"/>
      <c r="BC302">
        <v>8</v>
      </c>
      <c r="BD302" s="78" t="str">
        <f>REPLACE(INDEX(GroupVertices[Group],MATCH(Edges[[#This Row],[Vertex 1]],GroupVertices[Vertex],0)),1,1,"")</f>
        <v>5</v>
      </c>
      <c r="BE302" s="78" t="str">
        <f>REPLACE(INDEX(GroupVertices[Group],MATCH(Edges[[#This Row],[Vertex 2]],GroupVertices[Vertex],0)),1,1,"")</f>
        <v>5</v>
      </c>
      <c r="BF302" s="48">
        <v>2</v>
      </c>
      <c r="BG302" s="49">
        <v>13.333333333333334</v>
      </c>
      <c r="BH302" s="48">
        <v>1</v>
      </c>
      <c r="BI302" s="49">
        <v>6.666666666666667</v>
      </c>
      <c r="BJ302" s="48">
        <v>0</v>
      </c>
      <c r="BK302" s="49">
        <v>0</v>
      </c>
      <c r="BL302" s="48">
        <v>12</v>
      </c>
      <c r="BM302" s="49">
        <v>80</v>
      </c>
      <c r="BN302" s="48">
        <v>15</v>
      </c>
    </row>
    <row r="303" spans="1:66" ht="15">
      <c r="A303" s="64" t="s">
        <v>267</v>
      </c>
      <c r="B303" s="64" t="s">
        <v>267</v>
      </c>
      <c r="C303" s="65" t="s">
        <v>3057</v>
      </c>
      <c r="D303" s="66">
        <v>10</v>
      </c>
      <c r="E303" s="67" t="s">
        <v>136</v>
      </c>
      <c r="F303" s="68">
        <v>19</v>
      </c>
      <c r="G303" s="65"/>
      <c r="H303" s="69"/>
      <c r="I303" s="70"/>
      <c r="J303" s="70"/>
      <c r="K303" s="34" t="s">
        <v>65</v>
      </c>
      <c r="L303" s="77">
        <v>303</v>
      </c>
      <c r="M303" s="77"/>
      <c r="N303" s="72"/>
      <c r="O303" s="79" t="s">
        <v>176</v>
      </c>
      <c r="P303" s="81">
        <v>43707.52326388889</v>
      </c>
      <c r="Q303" s="79" t="s">
        <v>395</v>
      </c>
      <c r="R303" s="83" t="s">
        <v>463</v>
      </c>
      <c r="S303" s="79" t="s">
        <v>514</v>
      </c>
      <c r="T303" s="79" t="s">
        <v>590</v>
      </c>
      <c r="U303" s="79"/>
      <c r="V303" s="83" t="s">
        <v>660</v>
      </c>
      <c r="W303" s="81">
        <v>43707.52326388889</v>
      </c>
      <c r="X303" s="85">
        <v>43707</v>
      </c>
      <c r="Y303" s="87" t="s">
        <v>795</v>
      </c>
      <c r="Z303" s="83" t="s">
        <v>939</v>
      </c>
      <c r="AA303" s="79"/>
      <c r="AB303" s="79"/>
      <c r="AC303" s="87" t="s">
        <v>1083</v>
      </c>
      <c r="AD303" s="79"/>
      <c r="AE303" s="79" t="b">
        <v>0</v>
      </c>
      <c r="AF303" s="79">
        <v>2</v>
      </c>
      <c r="AG303" s="87" t="s">
        <v>1107</v>
      </c>
      <c r="AH303" s="79" t="b">
        <v>0</v>
      </c>
      <c r="AI303" s="79" t="s">
        <v>1112</v>
      </c>
      <c r="AJ303" s="79"/>
      <c r="AK303" s="87" t="s">
        <v>1107</v>
      </c>
      <c r="AL303" s="79" t="b">
        <v>0</v>
      </c>
      <c r="AM303" s="79">
        <v>2</v>
      </c>
      <c r="AN303" s="87" t="s">
        <v>1107</v>
      </c>
      <c r="AO303" s="79" t="s">
        <v>1139</v>
      </c>
      <c r="AP303" s="79" t="b">
        <v>0</v>
      </c>
      <c r="AQ303" s="87" t="s">
        <v>1083</v>
      </c>
      <c r="AR303" s="79" t="s">
        <v>176</v>
      </c>
      <c r="AS303" s="79">
        <v>0</v>
      </c>
      <c r="AT303" s="79">
        <v>0</v>
      </c>
      <c r="AU303" s="79"/>
      <c r="AV303" s="79"/>
      <c r="AW303" s="79"/>
      <c r="AX303" s="79"/>
      <c r="AY303" s="79"/>
      <c r="AZ303" s="79"/>
      <c r="BA303" s="79"/>
      <c r="BB303" s="79"/>
      <c r="BC303">
        <v>8</v>
      </c>
      <c r="BD303" s="78" t="str">
        <f>REPLACE(INDEX(GroupVertices[Group],MATCH(Edges[[#This Row],[Vertex 1]],GroupVertices[Vertex],0)),1,1,"")</f>
        <v>5</v>
      </c>
      <c r="BE303" s="78" t="str">
        <f>REPLACE(INDEX(GroupVertices[Group],MATCH(Edges[[#This Row],[Vertex 2]],GroupVertices[Vertex],0)),1,1,"")</f>
        <v>5</v>
      </c>
      <c r="BF303" s="48">
        <v>0</v>
      </c>
      <c r="BG303" s="49">
        <v>0</v>
      </c>
      <c r="BH303" s="48">
        <v>3</v>
      </c>
      <c r="BI303" s="49">
        <v>30</v>
      </c>
      <c r="BJ303" s="48">
        <v>0</v>
      </c>
      <c r="BK303" s="49">
        <v>0</v>
      </c>
      <c r="BL303" s="48">
        <v>7</v>
      </c>
      <c r="BM303" s="49">
        <v>70</v>
      </c>
      <c r="BN303" s="48">
        <v>10</v>
      </c>
    </row>
    <row r="304" spans="1:66" ht="15">
      <c r="A304" s="64" t="s">
        <v>271</v>
      </c>
      <c r="B304" s="64" t="s">
        <v>267</v>
      </c>
      <c r="C304" s="65" t="s">
        <v>3053</v>
      </c>
      <c r="D304" s="66">
        <v>3</v>
      </c>
      <c r="E304" s="67" t="s">
        <v>132</v>
      </c>
      <c r="F304" s="68">
        <v>32</v>
      </c>
      <c r="G304" s="65"/>
      <c r="H304" s="69"/>
      <c r="I304" s="70"/>
      <c r="J304" s="70"/>
      <c r="K304" s="34" t="s">
        <v>65</v>
      </c>
      <c r="L304" s="77">
        <v>304</v>
      </c>
      <c r="M304" s="77"/>
      <c r="N304" s="72"/>
      <c r="O304" s="79" t="s">
        <v>330</v>
      </c>
      <c r="P304" s="81">
        <v>43707.52521990741</v>
      </c>
      <c r="Q304" s="79" t="s">
        <v>395</v>
      </c>
      <c r="R304" s="83" t="s">
        <v>463</v>
      </c>
      <c r="S304" s="79" t="s">
        <v>514</v>
      </c>
      <c r="T304" s="79" t="s">
        <v>590</v>
      </c>
      <c r="U304" s="79"/>
      <c r="V304" s="83" t="s">
        <v>664</v>
      </c>
      <c r="W304" s="81">
        <v>43707.52521990741</v>
      </c>
      <c r="X304" s="85">
        <v>43707</v>
      </c>
      <c r="Y304" s="87" t="s">
        <v>796</v>
      </c>
      <c r="Z304" s="83" t="s">
        <v>940</v>
      </c>
      <c r="AA304" s="79"/>
      <c r="AB304" s="79"/>
      <c r="AC304" s="87" t="s">
        <v>1084</v>
      </c>
      <c r="AD304" s="79"/>
      <c r="AE304" s="79" t="b">
        <v>0</v>
      </c>
      <c r="AF304" s="79">
        <v>0</v>
      </c>
      <c r="AG304" s="87" t="s">
        <v>1107</v>
      </c>
      <c r="AH304" s="79" t="b">
        <v>0</v>
      </c>
      <c r="AI304" s="79" t="s">
        <v>1112</v>
      </c>
      <c r="AJ304" s="79"/>
      <c r="AK304" s="87" t="s">
        <v>1107</v>
      </c>
      <c r="AL304" s="79" t="b">
        <v>0</v>
      </c>
      <c r="AM304" s="79">
        <v>2</v>
      </c>
      <c r="AN304" s="87" t="s">
        <v>1083</v>
      </c>
      <c r="AO304" s="79" t="s">
        <v>1132</v>
      </c>
      <c r="AP304" s="79" t="b">
        <v>0</v>
      </c>
      <c r="AQ304" s="87" t="s">
        <v>1083</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5</v>
      </c>
      <c r="BE304" s="78" t="str">
        <f>REPLACE(INDEX(GroupVertices[Group],MATCH(Edges[[#This Row],[Vertex 2]],GroupVertices[Vertex],0)),1,1,"")</f>
        <v>5</v>
      </c>
      <c r="BF304" s="48">
        <v>0</v>
      </c>
      <c r="BG304" s="49">
        <v>0</v>
      </c>
      <c r="BH304" s="48">
        <v>3</v>
      </c>
      <c r="BI304" s="49">
        <v>30</v>
      </c>
      <c r="BJ304" s="48">
        <v>0</v>
      </c>
      <c r="BK304" s="49">
        <v>0</v>
      </c>
      <c r="BL304" s="48">
        <v>7</v>
      </c>
      <c r="BM304" s="49">
        <v>70</v>
      </c>
      <c r="BN304" s="48">
        <v>10</v>
      </c>
    </row>
    <row r="305" spans="1:66" ht="15">
      <c r="A305" s="64" t="s">
        <v>230</v>
      </c>
      <c r="B305" s="64" t="s">
        <v>272</v>
      </c>
      <c r="C305" s="65" t="s">
        <v>3053</v>
      </c>
      <c r="D305" s="66">
        <v>3</v>
      </c>
      <c r="E305" s="67" t="s">
        <v>132</v>
      </c>
      <c r="F305" s="68">
        <v>32</v>
      </c>
      <c r="G305" s="65"/>
      <c r="H305" s="69"/>
      <c r="I305" s="70"/>
      <c r="J305" s="70"/>
      <c r="K305" s="34" t="s">
        <v>66</v>
      </c>
      <c r="L305" s="77">
        <v>305</v>
      </c>
      <c r="M305" s="77"/>
      <c r="N305" s="72"/>
      <c r="O305" s="79" t="s">
        <v>330</v>
      </c>
      <c r="P305" s="81">
        <v>43701.82424768519</v>
      </c>
      <c r="Q305" s="79" t="s">
        <v>343</v>
      </c>
      <c r="R305" s="79"/>
      <c r="S305" s="79"/>
      <c r="T305" s="79"/>
      <c r="U305" s="79"/>
      <c r="V305" s="83" t="s">
        <v>665</v>
      </c>
      <c r="W305" s="81">
        <v>43701.82424768519</v>
      </c>
      <c r="X305" s="85">
        <v>43701</v>
      </c>
      <c r="Y305" s="87" t="s">
        <v>797</v>
      </c>
      <c r="Z305" s="83" t="s">
        <v>941</v>
      </c>
      <c r="AA305" s="79"/>
      <c r="AB305" s="79"/>
      <c r="AC305" s="87" t="s">
        <v>1085</v>
      </c>
      <c r="AD305" s="79"/>
      <c r="AE305" s="79" t="b">
        <v>0</v>
      </c>
      <c r="AF305" s="79">
        <v>0</v>
      </c>
      <c r="AG305" s="87" t="s">
        <v>1107</v>
      </c>
      <c r="AH305" s="79" t="b">
        <v>0</v>
      </c>
      <c r="AI305" s="79" t="s">
        <v>1112</v>
      </c>
      <c r="AJ305" s="79"/>
      <c r="AK305" s="87" t="s">
        <v>1107</v>
      </c>
      <c r="AL305" s="79" t="b">
        <v>0</v>
      </c>
      <c r="AM305" s="79">
        <v>4</v>
      </c>
      <c r="AN305" s="87" t="s">
        <v>1086</v>
      </c>
      <c r="AO305" s="79" t="s">
        <v>1144</v>
      </c>
      <c r="AP305" s="79" t="b">
        <v>0</v>
      </c>
      <c r="AQ305" s="87" t="s">
        <v>1086</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3</v>
      </c>
      <c r="BE305" s="78" t="str">
        <f>REPLACE(INDEX(GroupVertices[Group],MATCH(Edges[[#This Row],[Vertex 2]],GroupVertices[Vertex],0)),1,1,"")</f>
        <v>3</v>
      </c>
      <c r="BF305" s="48"/>
      <c r="BG305" s="49"/>
      <c r="BH305" s="48"/>
      <c r="BI305" s="49"/>
      <c r="BJ305" s="48"/>
      <c r="BK305" s="49"/>
      <c r="BL305" s="48"/>
      <c r="BM305" s="49"/>
      <c r="BN305" s="48"/>
    </row>
    <row r="306" spans="1:66" ht="15">
      <c r="A306" s="64" t="s">
        <v>230</v>
      </c>
      <c r="B306" s="64" t="s">
        <v>292</v>
      </c>
      <c r="C306" s="65" t="s">
        <v>3053</v>
      </c>
      <c r="D306" s="66">
        <v>3</v>
      </c>
      <c r="E306" s="67" t="s">
        <v>132</v>
      </c>
      <c r="F306" s="68">
        <v>32</v>
      </c>
      <c r="G306" s="65"/>
      <c r="H306" s="69"/>
      <c r="I306" s="70"/>
      <c r="J306" s="70"/>
      <c r="K306" s="34" t="s">
        <v>65</v>
      </c>
      <c r="L306" s="77">
        <v>306</v>
      </c>
      <c r="M306" s="77"/>
      <c r="N306" s="72"/>
      <c r="O306" s="79" t="s">
        <v>329</v>
      </c>
      <c r="P306" s="81">
        <v>43701.82424768519</v>
      </c>
      <c r="Q306" s="79" t="s">
        <v>343</v>
      </c>
      <c r="R306" s="79"/>
      <c r="S306" s="79"/>
      <c r="T306" s="79"/>
      <c r="U306" s="79"/>
      <c r="V306" s="83" t="s">
        <v>665</v>
      </c>
      <c r="W306" s="81">
        <v>43701.82424768519</v>
      </c>
      <c r="X306" s="85">
        <v>43701</v>
      </c>
      <c r="Y306" s="87" t="s">
        <v>797</v>
      </c>
      <c r="Z306" s="83" t="s">
        <v>941</v>
      </c>
      <c r="AA306" s="79"/>
      <c r="AB306" s="79"/>
      <c r="AC306" s="87" t="s">
        <v>1085</v>
      </c>
      <c r="AD306" s="79"/>
      <c r="AE306" s="79" t="b">
        <v>0</v>
      </c>
      <c r="AF306" s="79">
        <v>0</v>
      </c>
      <c r="AG306" s="87" t="s">
        <v>1107</v>
      </c>
      <c r="AH306" s="79" t="b">
        <v>0</v>
      </c>
      <c r="AI306" s="79" t="s">
        <v>1112</v>
      </c>
      <c r="AJ306" s="79"/>
      <c r="AK306" s="87" t="s">
        <v>1107</v>
      </c>
      <c r="AL306" s="79" t="b">
        <v>0</v>
      </c>
      <c r="AM306" s="79">
        <v>4</v>
      </c>
      <c r="AN306" s="87" t="s">
        <v>1086</v>
      </c>
      <c r="AO306" s="79" t="s">
        <v>1144</v>
      </c>
      <c r="AP306" s="79" t="b">
        <v>0</v>
      </c>
      <c r="AQ306" s="87" t="s">
        <v>1086</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3</v>
      </c>
      <c r="BE306" s="78" t="str">
        <f>REPLACE(INDEX(GroupVertices[Group],MATCH(Edges[[#This Row],[Vertex 2]],GroupVertices[Vertex],0)),1,1,"")</f>
        <v>3</v>
      </c>
      <c r="BF306" s="48">
        <v>1</v>
      </c>
      <c r="BG306" s="49">
        <v>3.0303030303030303</v>
      </c>
      <c r="BH306" s="48">
        <v>2</v>
      </c>
      <c r="BI306" s="49">
        <v>6.0606060606060606</v>
      </c>
      <c r="BJ306" s="48">
        <v>0</v>
      </c>
      <c r="BK306" s="49">
        <v>0</v>
      </c>
      <c r="BL306" s="48">
        <v>30</v>
      </c>
      <c r="BM306" s="49">
        <v>90.9090909090909</v>
      </c>
      <c r="BN306" s="48">
        <v>33</v>
      </c>
    </row>
    <row r="307" spans="1:66" ht="15">
      <c r="A307" s="64" t="s">
        <v>272</v>
      </c>
      <c r="B307" s="64" t="s">
        <v>230</v>
      </c>
      <c r="C307" s="65" t="s">
        <v>3053</v>
      </c>
      <c r="D307" s="66">
        <v>3</v>
      </c>
      <c r="E307" s="67" t="s">
        <v>132</v>
      </c>
      <c r="F307" s="68">
        <v>32</v>
      </c>
      <c r="G307" s="65"/>
      <c r="H307" s="69"/>
      <c r="I307" s="70"/>
      <c r="J307" s="70"/>
      <c r="K307" s="34" t="s">
        <v>66</v>
      </c>
      <c r="L307" s="77">
        <v>307</v>
      </c>
      <c r="M307" s="77"/>
      <c r="N307" s="72"/>
      <c r="O307" s="79" t="s">
        <v>329</v>
      </c>
      <c r="P307" s="81">
        <v>43701.584756944445</v>
      </c>
      <c r="Q307" s="79" t="s">
        <v>343</v>
      </c>
      <c r="R307" s="83" t="s">
        <v>470</v>
      </c>
      <c r="S307" s="79" t="s">
        <v>480</v>
      </c>
      <c r="T307" s="79" t="s">
        <v>593</v>
      </c>
      <c r="U307" s="79"/>
      <c r="V307" s="83" t="s">
        <v>666</v>
      </c>
      <c r="W307" s="81">
        <v>43701.584756944445</v>
      </c>
      <c r="X307" s="85">
        <v>43701</v>
      </c>
      <c r="Y307" s="87" t="s">
        <v>798</v>
      </c>
      <c r="Z307" s="83" t="s">
        <v>942</v>
      </c>
      <c r="AA307" s="79"/>
      <c r="AB307" s="79"/>
      <c r="AC307" s="87" t="s">
        <v>1086</v>
      </c>
      <c r="AD307" s="79"/>
      <c r="AE307" s="79" t="b">
        <v>0</v>
      </c>
      <c r="AF307" s="79">
        <v>1</v>
      </c>
      <c r="AG307" s="87" t="s">
        <v>1107</v>
      </c>
      <c r="AH307" s="79" t="b">
        <v>0</v>
      </c>
      <c r="AI307" s="79" t="s">
        <v>1112</v>
      </c>
      <c r="AJ307" s="79"/>
      <c r="AK307" s="87" t="s">
        <v>1107</v>
      </c>
      <c r="AL307" s="79" t="b">
        <v>0</v>
      </c>
      <c r="AM307" s="79">
        <v>4</v>
      </c>
      <c r="AN307" s="87" t="s">
        <v>1107</v>
      </c>
      <c r="AO307" s="79" t="s">
        <v>1148</v>
      </c>
      <c r="AP307" s="79" t="b">
        <v>0</v>
      </c>
      <c r="AQ307" s="87" t="s">
        <v>1086</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3</v>
      </c>
      <c r="BE307" s="78" t="str">
        <f>REPLACE(INDEX(GroupVertices[Group],MATCH(Edges[[#This Row],[Vertex 2]],GroupVertices[Vertex],0)),1,1,"")</f>
        <v>3</v>
      </c>
      <c r="BF307" s="48"/>
      <c r="BG307" s="49"/>
      <c r="BH307" s="48"/>
      <c r="BI307" s="49"/>
      <c r="BJ307" s="48"/>
      <c r="BK307" s="49"/>
      <c r="BL307" s="48"/>
      <c r="BM307" s="49"/>
      <c r="BN307" s="48"/>
    </row>
    <row r="308" spans="1:66" ht="15">
      <c r="A308" s="64" t="s">
        <v>272</v>
      </c>
      <c r="B308" s="64" t="s">
        <v>292</v>
      </c>
      <c r="C308" s="65" t="s">
        <v>3053</v>
      </c>
      <c r="D308" s="66">
        <v>3</v>
      </c>
      <c r="E308" s="67" t="s">
        <v>132</v>
      </c>
      <c r="F308" s="68">
        <v>32</v>
      </c>
      <c r="G308" s="65"/>
      <c r="H308" s="69"/>
      <c r="I308" s="70"/>
      <c r="J308" s="70"/>
      <c r="K308" s="34" t="s">
        <v>65</v>
      </c>
      <c r="L308" s="77">
        <v>308</v>
      </c>
      <c r="M308" s="77"/>
      <c r="N308" s="72"/>
      <c r="O308" s="79" t="s">
        <v>329</v>
      </c>
      <c r="P308" s="81">
        <v>43701.584756944445</v>
      </c>
      <c r="Q308" s="79" t="s">
        <v>343</v>
      </c>
      <c r="R308" s="83" t="s">
        <v>470</v>
      </c>
      <c r="S308" s="79" t="s">
        <v>480</v>
      </c>
      <c r="T308" s="79" t="s">
        <v>593</v>
      </c>
      <c r="U308" s="79"/>
      <c r="V308" s="83" t="s">
        <v>666</v>
      </c>
      <c r="W308" s="81">
        <v>43701.584756944445</v>
      </c>
      <c r="X308" s="85">
        <v>43701</v>
      </c>
      <c r="Y308" s="87" t="s">
        <v>798</v>
      </c>
      <c r="Z308" s="83" t="s">
        <v>942</v>
      </c>
      <c r="AA308" s="79"/>
      <c r="AB308" s="79"/>
      <c r="AC308" s="87" t="s">
        <v>1086</v>
      </c>
      <c r="AD308" s="79"/>
      <c r="AE308" s="79" t="b">
        <v>0</v>
      </c>
      <c r="AF308" s="79">
        <v>1</v>
      </c>
      <c r="AG308" s="87" t="s">
        <v>1107</v>
      </c>
      <c r="AH308" s="79" t="b">
        <v>0</v>
      </c>
      <c r="AI308" s="79" t="s">
        <v>1112</v>
      </c>
      <c r="AJ308" s="79"/>
      <c r="AK308" s="87" t="s">
        <v>1107</v>
      </c>
      <c r="AL308" s="79" t="b">
        <v>0</v>
      </c>
      <c r="AM308" s="79">
        <v>4</v>
      </c>
      <c r="AN308" s="87" t="s">
        <v>1107</v>
      </c>
      <c r="AO308" s="79" t="s">
        <v>1148</v>
      </c>
      <c r="AP308" s="79" t="b">
        <v>0</v>
      </c>
      <c r="AQ308" s="87" t="s">
        <v>1086</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3</v>
      </c>
      <c r="BE308" s="78" t="str">
        <f>REPLACE(INDEX(GroupVertices[Group],MATCH(Edges[[#This Row],[Vertex 2]],GroupVertices[Vertex],0)),1,1,"")</f>
        <v>3</v>
      </c>
      <c r="BF308" s="48">
        <v>1</v>
      </c>
      <c r="BG308" s="49">
        <v>3.0303030303030303</v>
      </c>
      <c r="BH308" s="48">
        <v>2</v>
      </c>
      <c r="BI308" s="49">
        <v>6.0606060606060606</v>
      </c>
      <c r="BJ308" s="48">
        <v>0</v>
      </c>
      <c r="BK308" s="49">
        <v>0</v>
      </c>
      <c r="BL308" s="48">
        <v>30</v>
      </c>
      <c r="BM308" s="49">
        <v>90.9090909090909</v>
      </c>
      <c r="BN308" s="48">
        <v>33</v>
      </c>
    </row>
    <row r="309" spans="1:66" ht="15">
      <c r="A309" s="64" t="s">
        <v>272</v>
      </c>
      <c r="B309" s="64" t="s">
        <v>312</v>
      </c>
      <c r="C309" s="65" t="s">
        <v>3054</v>
      </c>
      <c r="D309" s="66">
        <v>4</v>
      </c>
      <c r="E309" s="67" t="s">
        <v>136</v>
      </c>
      <c r="F309" s="68">
        <v>30.142857142857142</v>
      </c>
      <c r="G309" s="65"/>
      <c r="H309" s="69"/>
      <c r="I309" s="70"/>
      <c r="J309" s="70"/>
      <c r="K309" s="34" t="s">
        <v>65</v>
      </c>
      <c r="L309" s="77">
        <v>309</v>
      </c>
      <c r="M309" s="77"/>
      <c r="N309" s="72"/>
      <c r="O309" s="79" t="s">
        <v>329</v>
      </c>
      <c r="P309" s="81">
        <v>43705.66670138889</v>
      </c>
      <c r="Q309" s="79" t="s">
        <v>372</v>
      </c>
      <c r="R309" s="83" t="s">
        <v>438</v>
      </c>
      <c r="S309" s="79" t="s">
        <v>480</v>
      </c>
      <c r="T309" s="79" t="s">
        <v>594</v>
      </c>
      <c r="U309" s="79"/>
      <c r="V309" s="83" t="s">
        <v>666</v>
      </c>
      <c r="W309" s="81">
        <v>43705.66670138889</v>
      </c>
      <c r="X309" s="85">
        <v>43705</v>
      </c>
      <c r="Y309" s="87" t="s">
        <v>799</v>
      </c>
      <c r="Z309" s="83" t="s">
        <v>943</v>
      </c>
      <c r="AA309" s="79"/>
      <c r="AB309" s="79"/>
      <c r="AC309" s="87" t="s">
        <v>1087</v>
      </c>
      <c r="AD309" s="79"/>
      <c r="AE309" s="79" t="b">
        <v>0</v>
      </c>
      <c r="AF309" s="79">
        <v>1</v>
      </c>
      <c r="AG309" s="87" t="s">
        <v>1107</v>
      </c>
      <c r="AH309" s="79" t="b">
        <v>0</v>
      </c>
      <c r="AI309" s="79" t="s">
        <v>1112</v>
      </c>
      <c r="AJ309" s="79"/>
      <c r="AK309" s="87" t="s">
        <v>1107</v>
      </c>
      <c r="AL309" s="79" t="b">
        <v>0</v>
      </c>
      <c r="AM309" s="79">
        <v>1</v>
      </c>
      <c r="AN309" s="87" t="s">
        <v>1107</v>
      </c>
      <c r="AO309" s="79" t="s">
        <v>1148</v>
      </c>
      <c r="AP309" s="79" t="b">
        <v>0</v>
      </c>
      <c r="AQ309" s="87" t="s">
        <v>1087</v>
      </c>
      <c r="AR309" s="79" t="s">
        <v>176</v>
      </c>
      <c r="AS309" s="79">
        <v>0</v>
      </c>
      <c r="AT309" s="79">
        <v>0</v>
      </c>
      <c r="AU309" s="79"/>
      <c r="AV309" s="79"/>
      <c r="AW309" s="79"/>
      <c r="AX309" s="79"/>
      <c r="AY309" s="79"/>
      <c r="AZ309" s="79"/>
      <c r="BA309" s="79"/>
      <c r="BB309" s="79"/>
      <c r="BC309">
        <v>2</v>
      </c>
      <c r="BD309" s="78" t="str">
        <f>REPLACE(INDEX(GroupVertices[Group],MATCH(Edges[[#This Row],[Vertex 1]],GroupVertices[Vertex],0)),1,1,"")</f>
        <v>3</v>
      </c>
      <c r="BE309" s="78" t="str">
        <f>REPLACE(INDEX(GroupVertices[Group],MATCH(Edges[[#This Row],[Vertex 2]],GroupVertices[Vertex],0)),1,1,"")</f>
        <v>3</v>
      </c>
      <c r="BF309" s="48">
        <v>2</v>
      </c>
      <c r="BG309" s="49">
        <v>11.11111111111111</v>
      </c>
      <c r="BH309" s="48">
        <v>0</v>
      </c>
      <c r="BI309" s="49">
        <v>0</v>
      </c>
      <c r="BJ309" s="48">
        <v>0</v>
      </c>
      <c r="BK309" s="49">
        <v>0</v>
      </c>
      <c r="BL309" s="48">
        <v>16</v>
      </c>
      <c r="BM309" s="49">
        <v>88.88888888888889</v>
      </c>
      <c r="BN309" s="48">
        <v>18</v>
      </c>
    </row>
    <row r="310" spans="1:66" ht="15">
      <c r="A310" s="64" t="s">
        <v>272</v>
      </c>
      <c r="B310" s="64" t="s">
        <v>312</v>
      </c>
      <c r="C310" s="65" t="s">
        <v>3054</v>
      </c>
      <c r="D310" s="66">
        <v>4</v>
      </c>
      <c r="E310" s="67" t="s">
        <v>136</v>
      </c>
      <c r="F310" s="68">
        <v>30.142857142857142</v>
      </c>
      <c r="G310" s="65"/>
      <c r="H310" s="69"/>
      <c r="I310" s="70"/>
      <c r="J310" s="70"/>
      <c r="K310" s="34" t="s">
        <v>65</v>
      </c>
      <c r="L310" s="77">
        <v>310</v>
      </c>
      <c r="M310" s="77"/>
      <c r="N310" s="72"/>
      <c r="O310" s="79" t="s">
        <v>329</v>
      </c>
      <c r="P310" s="81">
        <v>43706.58436342593</v>
      </c>
      <c r="Q310" s="79" t="s">
        <v>373</v>
      </c>
      <c r="R310" s="83" t="s">
        <v>471</v>
      </c>
      <c r="S310" s="79" t="s">
        <v>480</v>
      </c>
      <c r="T310" s="79" t="s">
        <v>594</v>
      </c>
      <c r="U310" s="83" t="s">
        <v>609</v>
      </c>
      <c r="V310" s="83" t="s">
        <v>609</v>
      </c>
      <c r="W310" s="81">
        <v>43706.58436342593</v>
      </c>
      <c r="X310" s="85">
        <v>43706</v>
      </c>
      <c r="Y310" s="87" t="s">
        <v>800</v>
      </c>
      <c r="Z310" s="83" t="s">
        <v>944</v>
      </c>
      <c r="AA310" s="79"/>
      <c r="AB310" s="79"/>
      <c r="AC310" s="87" t="s">
        <v>1088</v>
      </c>
      <c r="AD310" s="79"/>
      <c r="AE310" s="79" t="b">
        <v>0</v>
      </c>
      <c r="AF310" s="79">
        <v>3</v>
      </c>
      <c r="AG310" s="87" t="s">
        <v>1107</v>
      </c>
      <c r="AH310" s="79" t="b">
        <v>0</v>
      </c>
      <c r="AI310" s="79" t="s">
        <v>1112</v>
      </c>
      <c r="AJ310" s="79"/>
      <c r="AK310" s="87" t="s">
        <v>1107</v>
      </c>
      <c r="AL310" s="79" t="b">
        <v>0</v>
      </c>
      <c r="AM310" s="79">
        <v>1</v>
      </c>
      <c r="AN310" s="87" t="s">
        <v>1107</v>
      </c>
      <c r="AO310" s="79" t="s">
        <v>1148</v>
      </c>
      <c r="AP310" s="79" t="b">
        <v>0</v>
      </c>
      <c r="AQ310" s="87" t="s">
        <v>1088</v>
      </c>
      <c r="AR310" s="79" t="s">
        <v>176</v>
      </c>
      <c r="AS310" s="79">
        <v>0</v>
      </c>
      <c r="AT310" s="79">
        <v>0</v>
      </c>
      <c r="AU310" s="79"/>
      <c r="AV310" s="79"/>
      <c r="AW310" s="79"/>
      <c r="AX310" s="79"/>
      <c r="AY310" s="79"/>
      <c r="AZ310" s="79"/>
      <c r="BA310" s="79"/>
      <c r="BB310" s="79"/>
      <c r="BC310">
        <v>2</v>
      </c>
      <c r="BD310" s="78" t="str">
        <f>REPLACE(INDEX(GroupVertices[Group],MATCH(Edges[[#This Row],[Vertex 1]],GroupVertices[Vertex],0)),1,1,"")</f>
        <v>3</v>
      </c>
      <c r="BE310" s="78" t="str">
        <f>REPLACE(INDEX(GroupVertices[Group],MATCH(Edges[[#This Row],[Vertex 2]],GroupVertices[Vertex],0)),1,1,"")</f>
        <v>3</v>
      </c>
      <c r="BF310" s="48">
        <v>4</v>
      </c>
      <c r="BG310" s="49">
        <v>12.121212121212121</v>
      </c>
      <c r="BH310" s="48">
        <v>0</v>
      </c>
      <c r="BI310" s="49">
        <v>0</v>
      </c>
      <c r="BJ310" s="48">
        <v>0</v>
      </c>
      <c r="BK310" s="49">
        <v>0</v>
      </c>
      <c r="BL310" s="48">
        <v>29</v>
      </c>
      <c r="BM310" s="49">
        <v>87.87878787878788</v>
      </c>
      <c r="BN310" s="48">
        <v>33</v>
      </c>
    </row>
    <row r="311" spans="1:66" ht="15">
      <c r="A311" s="64" t="s">
        <v>272</v>
      </c>
      <c r="B311" s="64" t="s">
        <v>313</v>
      </c>
      <c r="C311" s="65" t="s">
        <v>3053</v>
      </c>
      <c r="D311" s="66">
        <v>3</v>
      </c>
      <c r="E311" s="67" t="s">
        <v>132</v>
      </c>
      <c r="F311" s="68">
        <v>32</v>
      </c>
      <c r="G311" s="65"/>
      <c r="H311" s="69"/>
      <c r="I311" s="70"/>
      <c r="J311" s="70"/>
      <c r="K311" s="34" t="s">
        <v>65</v>
      </c>
      <c r="L311" s="77">
        <v>311</v>
      </c>
      <c r="M311" s="77"/>
      <c r="N311" s="72"/>
      <c r="O311" s="79" t="s">
        <v>329</v>
      </c>
      <c r="P311" s="81">
        <v>43706.62542824074</v>
      </c>
      <c r="Q311" s="79" t="s">
        <v>374</v>
      </c>
      <c r="R311" s="83" t="s">
        <v>472</v>
      </c>
      <c r="S311" s="79" t="s">
        <v>480</v>
      </c>
      <c r="T311" s="79" t="s">
        <v>595</v>
      </c>
      <c r="U311" s="79"/>
      <c r="V311" s="83" t="s">
        <v>666</v>
      </c>
      <c r="W311" s="81">
        <v>43706.62542824074</v>
      </c>
      <c r="X311" s="85">
        <v>43706</v>
      </c>
      <c r="Y311" s="87" t="s">
        <v>801</v>
      </c>
      <c r="Z311" s="83" t="s">
        <v>945</v>
      </c>
      <c r="AA311" s="79"/>
      <c r="AB311" s="79"/>
      <c r="AC311" s="87" t="s">
        <v>1089</v>
      </c>
      <c r="AD311" s="79"/>
      <c r="AE311" s="79" t="b">
        <v>0</v>
      </c>
      <c r="AF311" s="79">
        <v>1</v>
      </c>
      <c r="AG311" s="87" t="s">
        <v>1107</v>
      </c>
      <c r="AH311" s="79" t="b">
        <v>0</v>
      </c>
      <c r="AI311" s="79" t="s">
        <v>1112</v>
      </c>
      <c r="AJ311" s="79"/>
      <c r="AK311" s="87" t="s">
        <v>1107</v>
      </c>
      <c r="AL311" s="79" t="b">
        <v>0</v>
      </c>
      <c r="AM311" s="79">
        <v>1</v>
      </c>
      <c r="AN311" s="87" t="s">
        <v>1107</v>
      </c>
      <c r="AO311" s="79" t="s">
        <v>1148</v>
      </c>
      <c r="AP311" s="79" t="b">
        <v>0</v>
      </c>
      <c r="AQ311" s="87" t="s">
        <v>1089</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3</v>
      </c>
      <c r="BE311" s="78" t="str">
        <f>REPLACE(INDEX(GroupVertices[Group],MATCH(Edges[[#This Row],[Vertex 2]],GroupVertices[Vertex],0)),1,1,"")</f>
        <v>3</v>
      </c>
      <c r="BF311" s="48">
        <v>0</v>
      </c>
      <c r="BG311" s="49">
        <v>0</v>
      </c>
      <c r="BH311" s="48">
        <v>0</v>
      </c>
      <c r="BI311" s="49">
        <v>0</v>
      </c>
      <c r="BJ311" s="48">
        <v>0</v>
      </c>
      <c r="BK311" s="49">
        <v>0</v>
      </c>
      <c r="BL311" s="48">
        <v>26</v>
      </c>
      <c r="BM311" s="49">
        <v>100</v>
      </c>
      <c r="BN311" s="48">
        <v>26</v>
      </c>
    </row>
    <row r="312" spans="1:66" ht="15">
      <c r="A312" s="64" t="s">
        <v>272</v>
      </c>
      <c r="B312" s="64" t="s">
        <v>305</v>
      </c>
      <c r="C312" s="65" t="s">
        <v>3061</v>
      </c>
      <c r="D312" s="66">
        <v>6</v>
      </c>
      <c r="E312" s="67" t="s">
        <v>136</v>
      </c>
      <c r="F312" s="68">
        <v>26.42857142857143</v>
      </c>
      <c r="G312" s="65"/>
      <c r="H312" s="69"/>
      <c r="I312" s="70"/>
      <c r="J312" s="70"/>
      <c r="K312" s="34" t="s">
        <v>65</v>
      </c>
      <c r="L312" s="77">
        <v>312</v>
      </c>
      <c r="M312" s="77"/>
      <c r="N312" s="72"/>
      <c r="O312" s="79" t="s">
        <v>329</v>
      </c>
      <c r="P312" s="81">
        <v>43704.66709490741</v>
      </c>
      <c r="Q312" s="79" t="s">
        <v>403</v>
      </c>
      <c r="R312" s="83" t="s">
        <v>473</v>
      </c>
      <c r="S312" s="79" t="s">
        <v>480</v>
      </c>
      <c r="T312" s="79" t="s">
        <v>596</v>
      </c>
      <c r="U312" s="79"/>
      <c r="V312" s="83" t="s">
        <v>666</v>
      </c>
      <c r="W312" s="81">
        <v>43704.66709490741</v>
      </c>
      <c r="X312" s="85">
        <v>43704</v>
      </c>
      <c r="Y312" s="87" t="s">
        <v>802</v>
      </c>
      <c r="Z312" s="83" t="s">
        <v>946</v>
      </c>
      <c r="AA312" s="79"/>
      <c r="AB312" s="79"/>
      <c r="AC312" s="87" t="s">
        <v>1090</v>
      </c>
      <c r="AD312" s="79"/>
      <c r="AE312" s="79" t="b">
        <v>0</v>
      </c>
      <c r="AF312" s="79">
        <v>0</v>
      </c>
      <c r="AG312" s="87" t="s">
        <v>1107</v>
      </c>
      <c r="AH312" s="79" t="b">
        <v>0</v>
      </c>
      <c r="AI312" s="79" t="s">
        <v>1112</v>
      </c>
      <c r="AJ312" s="79"/>
      <c r="AK312" s="87" t="s">
        <v>1107</v>
      </c>
      <c r="AL312" s="79" t="b">
        <v>0</v>
      </c>
      <c r="AM312" s="79">
        <v>0</v>
      </c>
      <c r="AN312" s="87" t="s">
        <v>1107</v>
      </c>
      <c r="AO312" s="79" t="s">
        <v>1148</v>
      </c>
      <c r="AP312" s="79" t="b">
        <v>0</v>
      </c>
      <c r="AQ312" s="87" t="s">
        <v>1090</v>
      </c>
      <c r="AR312" s="79" t="s">
        <v>176</v>
      </c>
      <c r="AS312" s="79">
        <v>0</v>
      </c>
      <c r="AT312" s="79">
        <v>0</v>
      </c>
      <c r="AU312" s="79"/>
      <c r="AV312" s="79"/>
      <c r="AW312" s="79"/>
      <c r="AX312" s="79"/>
      <c r="AY312" s="79"/>
      <c r="AZ312" s="79"/>
      <c r="BA312" s="79"/>
      <c r="BB312" s="79"/>
      <c r="BC312">
        <v>4</v>
      </c>
      <c r="BD312" s="78" t="str">
        <f>REPLACE(INDEX(GroupVertices[Group],MATCH(Edges[[#This Row],[Vertex 1]],GroupVertices[Vertex],0)),1,1,"")</f>
        <v>3</v>
      </c>
      <c r="BE312" s="78" t="str">
        <f>REPLACE(INDEX(GroupVertices[Group],MATCH(Edges[[#This Row],[Vertex 2]],GroupVertices[Vertex],0)),1,1,"")</f>
        <v>3</v>
      </c>
      <c r="BF312" s="48">
        <v>3</v>
      </c>
      <c r="BG312" s="49">
        <v>7.5</v>
      </c>
      <c r="BH312" s="48">
        <v>2</v>
      </c>
      <c r="BI312" s="49">
        <v>5</v>
      </c>
      <c r="BJ312" s="48">
        <v>0</v>
      </c>
      <c r="BK312" s="49">
        <v>0</v>
      </c>
      <c r="BL312" s="48">
        <v>35</v>
      </c>
      <c r="BM312" s="49">
        <v>87.5</v>
      </c>
      <c r="BN312" s="48">
        <v>40</v>
      </c>
    </row>
    <row r="313" spans="1:66" ht="15">
      <c r="A313" s="64" t="s">
        <v>272</v>
      </c>
      <c r="B313" s="64" t="s">
        <v>305</v>
      </c>
      <c r="C313" s="65" t="s">
        <v>3061</v>
      </c>
      <c r="D313" s="66">
        <v>6</v>
      </c>
      <c r="E313" s="67" t="s">
        <v>136</v>
      </c>
      <c r="F313" s="68">
        <v>26.42857142857143</v>
      </c>
      <c r="G313" s="65"/>
      <c r="H313" s="69"/>
      <c r="I313" s="70"/>
      <c r="J313" s="70"/>
      <c r="K313" s="34" t="s">
        <v>65</v>
      </c>
      <c r="L313" s="77">
        <v>313</v>
      </c>
      <c r="M313" s="77"/>
      <c r="N313" s="72"/>
      <c r="O313" s="79" t="s">
        <v>329</v>
      </c>
      <c r="P313" s="81">
        <v>43705.50003472222</v>
      </c>
      <c r="Q313" s="79" t="s">
        <v>404</v>
      </c>
      <c r="R313" s="83" t="s">
        <v>474</v>
      </c>
      <c r="S313" s="79" t="s">
        <v>480</v>
      </c>
      <c r="T313" s="79" t="s">
        <v>597</v>
      </c>
      <c r="U313" s="79"/>
      <c r="V313" s="83" t="s">
        <v>666</v>
      </c>
      <c r="W313" s="81">
        <v>43705.50003472222</v>
      </c>
      <c r="X313" s="85">
        <v>43705</v>
      </c>
      <c r="Y313" s="87" t="s">
        <v>803</v>
      </c>
      <c r="Z313" s="83" t="s">
        <v>947</v>
      </c>
      <c r="AA313" s="79"/>
      <c r="AB313" s="79"/>
      <c r="AC313" s="87" t="s">
        <v>1091</v>
      </c>
      <c r="AD313" s="79"/>
      <c r="AE313" s="79" t="b">
        <v>0</v>
      </c>
      <c r="AF313" s="79">
        <v>0</v>
      </c>
      <c r="AG313" s="87" t="s">
        <v>1107</v>
      </c>
      <c r="AH313" s="79" t="b">
        <v>0</v>
      </c>
      <c r="AI313" s="79" t="s">
        <v>1112</v>
      </c>
      <c r="AJ313" s="79"/>
      <c r="AK313" s="87" t="s">
        <v>1107</v>
      </c>
      <c r="AL313" s="79" t="b">
        <v>0</v>
      </c>
      <c r="AM313" s="79">
        <v>0</v>
      </c>
      <c r="AN313" s="87" t="s">
        <v>1107</v>
      </c>
      <c r="AO313" s="79" t="s">
        <v>1148</v>
      </c>
      <c r="AP313" s="79" t="b">
        <v>0</v>
      </c>
      <c r="AQ313" s="87" t="s">
        <v>1091</v>
      </c>
      <c r="AR313" s="79" t="s">
        <v>176</v>
      </c>
      <c r="AS313" s="79">
        <v>0</v>
      </c>
      <c r="AT313" s="79">
        <v>0</v>
      </c>
      <c r="AU313" s="79"/>
      <c r="AV313" s="79"/>
      <c r="AW313" s="79"/>
      <c r="AX313" s="79"/>
      <c r="AY313" s="79"/>
      <c r="AZ313" s="79"/>
      <c r="BA313" s="79"/>
      <c r="BB313" s="79"/>
      <c r="BC313">
        <v>4</v>
      </c>
      <c r="BD313" s="78" t="str">
        <f>REPLACE(INDEX(GroupVertices[Group],MATCH(Edges[[#This Row],[Vertex 1]],GroupVertices[Vertex],0)),1,1,"")</f>
        <v>3</v>
      </c>
      <c r="BE313" s="78" t="str">
        <f>REPLACE(INDEX(GroupVertices[Group],MATCH(Edges[[#This Row],[Vertex 2]],GroupVertices[Vertex],0)),1,1,"")</f>
        <v>3</v>
      </c>
      <c r="BF313" s="48">
        <v>1</v>
      </c>
      <c r="BG313" s="49">
        <v>4.761904761904762</v>
      </c>
      <c r="BH313" s="48">
        <v>2</v>
      </c>
      <c r="BI313" s="49">
        <v>9.523809523809524</v>
      </c>
      <c r="BJ313" s="48">
        <v>0</v>
      </c>
      <c r="BK313" s="49">
        <v>0</v>
      </c>
      <c r="BL313" s="48">
        <v>18</v>
      </c>
      <c r="BM313" s="49">
        <v>85.71428571428571</v>
      </c>
      <c r="BN313" s="48">
        <v>21</v>
      </c>
    </row>
    <row r="314" spans="1:66" ht="15">
      <c r="A314" s="64" t="s">
        <v>272</v>
      </c>
      <c r="B314" s="64" t="s">
        <v>305</v>
      </c>
      <c r="C314" s="65" t="s">
        <v>3061</v>
      </c>
      <c r="D314" s="66">
        <v>6</v>
      </c>
      <c r="E314" s="67" t="s">
        <v>136</v>
      </c>
      <c r="F314" s="68">
        <v>26.42857142857143</v>
      </c>
      <c r="G314" s="65"/>
      <c r="H314" s="69"/>
      <c r="I314" s="70"/>
      <c r="J314" s="70"/>
      <c r="K314" s="34" t="s">
        <v>65</v>
      </c>
      <c r="L314" s="77">
        <v>314</v>
      </c>
      <c r="M314" s="77"/>
      <c r="N314" s="72"/>
      <c r="O314" s="79" t="s">
        <v>329</v>
      </c>
      <c r="P314" s="81">
        <v>43706.29170138889</v>
      </c>
      <c r="Q314" s="79" t="s">
        <v>405</v>
      </c>
      <c r="R314" s="83" t="s">
        <v>475</v>
      </c>
      <c r="S314" s="79" t="s">
        <v>480</v>
      </c>
      <c r="T314" s="79" t="s">
        <v>598</v>
      </c>
      <c r="U314" s="79"/>
      <c r="V314" s="83" t="s">
        <v>666</v>
      </c>
      <c r="W314" s="81">
        <v>43706.29170138889</v>
      </c>
      <c r="X314" s="85">
        <v>43706</v>
      </c>
      <c r="Y314" s="87" t="s">
        <v>804</v>
      </c>
      <c r="Z314" s="83" t="s">
        <v>948</v>
      </c>
      <c r="AA314" s="79"/>
      <c r="AB314" s="79"/>
      <c r="AC314" s="87" t="s">
        <v>1092</v>
      </c>
      <c r="AD314" s="79"/>
      <c r="AE314" s="79" t="b">
        <v>0</v>
      </c>
      <c r="AF314" s="79">
        <v>1</v>
      </c>
      <c r="AG314" s="87" t="s">
        <v>1107</v>
      </c>
      <c r="AH314" s="79" t="b">
        <v>0</v>
      </c>
      <c r="AI314" s="79" t="s">
        <v>1112</v>
      </c>
      <c r="AJ314" s="79"/>
      <c r="AK314" s="87" t="s">
        <v>1107</v>
      </c>
      <c r="AL314" s="79" t="b">
        <v>0</v>
      </c>
      <c r="AM314" s="79">
        <v>0</v>
      </c>
      <c r="AN314" s="87" t="s">
        <v>1107</v>
      </c>
      <c r="AO314" s="79" t="s">
        <v>1148</v>
      </c>
      <c r="AP314" s="79" t="b">
        <v>0</v>
      </c>
      <c r="AQ314" s="87" t="s">
        <v>1092</v>
      </c>
      <c r="AR314" s="79" t="s">
        <v>176</v>
      </c>
      <c r="AS314" s="79">
        <v>0</v>
      </c>
      <c r="AT314" s="79">
        <v>0</v>
      </c>
      <c r="AU314" s="79"/>
      <c r="AV314" s="79"/>
      <c r="AW314" s="79"/>
      <c r="AX314" s="79"/>
      <c r="AY314" s="79"/>
      <c r="AZ314" s="79"/>
      <c r="BA314" s="79"/>
      <c r="BB314" s="79"/>
      <c r="BC314">
        <v>4</v>
      </c>
      <c r="BD314" s="78" t="str">
        <f>REPLACE(INDEX(GroupVertices[Group],MATCH(Edges[[#This Row],[Vertex 1]],GroupVertices[Vertex],0)),1,1,"")</f>
        <v>3</v>
      </c>
      <c r="BE314" s="78" t="str">
        <f>REPLACE(INDEX(GroupVertices[Group],MATCH(Edges[[#This Row],[Vertex 2]],GroupVertices[Vertex],0)),1,1,"")</f>
        <v>3</v>
      </c>
      <c r="BF314" s="48">
        <v>1</v>
      </c>
      <c r="BG314" s="49">
        <v>3.125</v>
      </c>
      <c r="BH314" s="48">
        <v>2</v>
      </c>
      <c r="BI314" s="49">
        <v>6.25</v>
      </c>
      <c r="BJ314" s="48">
        <v>0</v>
      </c>
      <c r="BK314" s="49">
        <v>0</v>
      </c>
      <c r="BL314" s="48">
        <v>29</v>
      </c>
      <c r="BM314" s="49">
        <v>90.625</v>
      </c>
      <c r="BN314" s="48">
        <v>32</v>
      </c>
    </row>
    <row r="315" spans="1:66" ht="15">
      <c r="A315" s="64" t="s">
        <v>272</v>
      </c>
      <c r="B315" s="64" t="s">
        <v>305</v>
      </c>
      <c r="C315" s="65" t="s">
        <v>3061</v>
      </c>
      <c r="D315" s="66">
        <v>6</v>
      </c>
      <c r="E315" s="67" t="s">
        <v>136</v>
      </c>
      <c r="F315" s="68">
        <v>26.42857142857143</v>
      </c>
      <c r="G315" s="65"/>
      <c r="H315" s="69"/>
      <c r="I315" s="70"/>
      <c r="J315" s="70"/>
      <c r="K315" s="34" t="s">
        <v>65</v>
      </c>
      <c r="L315" s="77">
        <v>315</v>
      </c>
      <c r="M315" s="77"/>
      <c r="N315" s="72"/>
      <c r="O315" s="79" t="s">
        <v>329</v>
      </c>
      <c r="P315" s="81">
        <v>43707.58341435185</v>
      </c>
      <c r="Q315" s="79" t="s">
        <v>406</v>
      </c>
      <c r="R315" s="83" t="s">
        <v>476</v>
      </c>
      <c r="S315" s="79" t="s">
        <v>480</v>
      </c>
      <c r="T315" s="79" t="s">
        <v>599</v>
      </c>
      <c r="U315" s="79"/>
      <c r="V315" s="83" t="s">
        <v>666</v>
      </c>
      <c r="W315" s="81">
        <v>43707.58341435185</v>
      </c>
      <c r="X315" s="85">
        <v>43707</v>
      </c>
      <c r="Y315" s="87" t="s">
        <v>805</v>
      </c>
      <c r="Z315" s="83" t="s">
        <v>949</v>
      </c>
      <c r="AA315" s="79"/>
      <c r="AB315" s="79"/>
      <c r="AC315" s="87" t="s">
        <v>1093</v>
      </c>
      <c r="AD315" s="79"/>
      <c r="AE315" s="79" t="b">
        <v>0</v>
      </c>
      <c r="AF315" s="79">
        <v>0</v>
      </c>
      <c r="AG315" s="87" t="s">
        <v>1107</v>
      </c>
      <c r="AH315" s="79" t="b">
        <v>0</v>
      </c>
      <c r="AI315" s="79" t="s">
        <v>1112</v>
      </c>
      <c r="AJ315" s="79"/>
      <c r="AK315" s="87" t="s">
        <v>1107</v>
      </c>
      <c r="AL315" s="79" t="b">
        <v>0</v>
      </c>
      <c r="AM315" s="79">
        <v>0</v>
      </c>
      <c r="AN315" s="87" t="s">
        <v>1107</v>
      </c>
      <c r="AO315" s="79" t="s">
        <v>1148</v>
      </c>
      <c r="AP315" s="79" t="b">
        <v>0</v>
      </c>
      <c r="AQ315" s="87" t="s">
        <v>1093</v>
      </c>
      <c r="AR315" s="79" t="s">
        <v>176</v>
      </c>
      <c r="AS315" s="79">
        <v>0</v>
      </c>
      <c r="AT315" s="79">
        <v>0</v>
      </c>
      <c r="AU315" s="79"/>
      <c r="AV315" s="79"/>
      <c r="AW315" s="79"/>
      <c r="AX315" s="79"/>
      <c r="AY315" s="79"/>
      <c r="AZ315" s="79"/>
      <c r="BA315" s="79"/>
      <c r="BB315" s="79"/>
      <c r="BC315">
        <v>4</v>
      </c>
      <c r="BD315" s="78" t="str">
        <f>REPLACE(INDEX(GroupVertices[Group],MATCH(Edges[[#This Row],[Vertex 1]],GroupVertices[Vertex],0)),1,1,"")</f>
        <v>3</v>
      </c>
      <c r="BE315" s="78" t="str">
        <f>REPLACE(INDEX(GroupVertices[Group],MATCH(Edges[[#This Row],[Vertex 2]],GroupVertices[Vertex],0)),1,1,"")</f>
        <v>3</v>
      </c>
      <c r="BF315" s="48">
        <v>1</v>
      </c>
      <c r="BG315" s="49">
        <v>2.6315789473684212</v>
      </c>
      <c r="BH315" s="48">
        <v>3</v>
      </c>
      <c r="BI315" s="49">
        <v>7.894736842105263</v>
      </c>
      <c r="BJ315" s="48">
        <v>0</v>
      </c>
      <c r="BK315" s="49">
        <v>0</v>
      </c>
      <c r="BL315" s="48">
        <v>34</v>
      </c>
      <c r="BM315" s="49">
        <v>89.47368421052632</v>
      </c>
      <c r="BN315" s="48">
        <v>38</v>
      </c>
    </row>
    <row r="316" spans="1:66" ht="15">
      <c r="A316" s="64" t="s">
        <v>272</v>
      </c>
      <c r="B316" s="64" t="s">
        <v>272</v>
      </c>
      <c r="C316" s="65" t="s">
        <v>3062</v>
      </c>
      <c r="D316" s="66">
        <v>7</v>
      </c>
      <c r="E316" s="67" t="s">
        <v>136</v>
      </c>
      <c r="F316" s="68">
        <v>24.57142857142857</v>
      </c>
      <c r="G316" s="65"/>
      <c r="H316" s="69"/>
      <c r="I316" s="70"/>
      <c r="J316" s="70"/>
      <c r="K316" s="34" t="s">
        <v>65</v>
      </c>
      <c r="L316" s="77">
        <v>316</v>
      </c>
      <c r="M316" s="77"/>
      <c r="N316" s="72"/>
      <c r="O316" s="79" t="s">
        <v>176</v>
      </c>
      <c r="P316" s="81">
        <v>43698.29167824074</v>
      </c>
      <c r="Q316" s="79" t="s">
        <v>407</v>
      </c>
      <c r="R316" s="83" t="s">
        <v>411</v>
      </c>
      <c r="S316" s="79" t="s">
        <v>480</v>
      </c>
      <c r="T316" s="79" t="s">
        <v>518</v>
      </c>
      <c r="U316" s="79"/>
      <c r="V316" s="83" t="s">
        <v>666</v>
      </c>
      <c r="W316" s="81">
        <v>43698.29167824074</v>
      </c>
      <c r="X316" s="85">
        <v>43698</v>
      </c>
      <c r="Y316" s="87" t="s">
        <v>806</v>
      </c>
      <c r="Z316" s="83" t="s">
        <v>950</v>
      </c>
      <c r="AA316" s="79"/>
      <c r="AB316" s="79"/>
      <c r="AC316" s="87" t="s">
        <v>1094</v>
      </c>
      <c r="AD316" s="79"/>
      <c r="AE316" s="79" t="b">
        <v>0</v>
      </c>
      <c r="AF316" s="79">
        <v>0</v>
      </c>
      <c r="AG316" s="87" t="s">
        <v>1107</v>
      </c>
      <c r="AH316" s="79" t="b">
        <v>0</v>
      </c>
      <c r="AI316" s="79" t="s">
        <v>1112</v>
      </c>
      <c r="AJ316" s="79"/>
      <c r="AK316" s="87" t="s">
        <v>1107</v>
      </c>
      <c r="AL316" s="79" t="b">
        <v>0</v>
      </c>
      <c r="AM316" s="79">
        <v>0</v>
      </c>
      <c r="AN316" s="87" t="s">
        <v>1107</v>
      </c>
      <c r="AO316" s="79" t="s">
        <v>1148</v>
      </c>
      <c r="AP316" s="79" t="b">
        <v>0</v>
      </c>
      <c r="AQ316" s="87" t="s">
        <v>1094</v>
      </c>
      <c r="AR316" s="79" t="s">
        <v>176</v>
      </c>
      <c r="AS316" s="79">
        <v>0</v>
      </c>
      <c r="AT316" s="79">
        <v>0</v>
      </c>
      <c r="AU316" s="79"/>
      <c r="AV316" s="79"/>
      <c r="AW316" s="79"/>
      <c r="AX316" s="79"/>
      <c r="AY316" s="79"/>
      <c r="AZ316" s="79"/>
      <c r="BA316" s="79"/>
      <c r="BB316" s="79"/>
      <c r="BC316">
        <v>5</v>
      </c>
      <c r="BD316" s="78" t="str">
        <f>REPLACE(INDEX(GroupVertices[Group],MATCH(Edges[[#This Row],[Vertex 1]],GroupVertices[Vertex],0)),1,1,"")</f>
        <v>3</v>
      </c>
      <c r="BE316" s="78" t="str">
        <f>REPLACE(INDEX(GroupVertices[Group],MATCH(Edges[[#This Row],[Vertex 2]],GroupVertices[Vertex],0)),1,1,"")</f>
        <v>3</v>
      </c>
      <c r="BF316" s="48">
        <v>0</v>
      </c>
      <c r="BG316" s="49">
        <v>0</v>
      </c>
      <c r="BH316" s="48">
        <v>2</v>
      </c>
      <c r="BI316" s="49">
        <v>8.695652173913043</v>
      </c>
      <c r="BJ316" s="48">
        <v>0</v>
      </c>
      <c r="BK316" s="49">
        <v>0</v>
      </c>
      <c r="BL316" s="48">
        <v>21</v>
      </c>
      <c r="BM316" s="49">
        <v>91.30434782608695</v>
      </c>
      <c r="BN316" s="48">
        <v>23</v>
      </c>
    </row>
    <row r="317" spans="1:66" ht="15">
      <c r="A317" s="64" t="s">
        <v>272</v>
      </c>
      <c r="B317" s="64" t="s">
        <v>272</v>
      </c>
      <c r="C317" s="65" t="s">
        <v>3062</v>
      </c>
      <c r="D317" s="66">
        <v>7</v>
      </c>
      <c r="E317" s="67" t="s">
        <v>136</v>
      </c>
      <c r="F317" s="68">
        <v>24.57142857142857</v>
      </c>
      <c r="G317" s="65"/>
      <c r="H317" s="69"/>
      <c r="I317" s="70"/>
      <c r="J317" s="70"/>
      <c r="K317" s="34" t="s">
        <v>65</v>
      </c>
      <c r="L317" s="77">
        <v>317</v>
      </c>
      <c r="M317" s="77"/>
      <c r="N317" s="72"/>
      <c r="O317" s="79" t="s">
        <v>176</v>
      </c>
      <c r="P317" s="81">
        <v>43705.29199074074</v>
      </c>
      <c r="Q317" s="79" t="s">
        <v>408</v>
      </c>
      <c r="R317" s="83" t="s">
        <v>477</v>
      </c>
      <c r="S317" s="79" t="s">
        <v>480</v>
      </c>
      <c r="T317" s="79" t="s">
        <v>600</v>
      </c>
      <c r="U317" s="79"/>
      <c r="V317" s="83" t="s">
        <v>666</v>
      </c>
      <c r="W317" s="81">
        <v>43705.29199074074</v>
      </c>
      <c r="X317" s="85">
        <v>43705</v>
      </c>
      <c r="Y317" s="87" t="s">
        <v>807</v>
      </c>
      <c r="Z317" s="83" t="s">
        <v>951</v>
      </c>
      <c r="AA317" s="79"/>
      <c r="AB317" s="79"/>
      <c r="AC317" s="87" t="s">
        <v>1095</v>
      </c>
      <c r="AD317" s="79"/>
      <c r="AE317" s="79" t="b">
        <v>0</v>
      </c>
      <c r="AF317" s="79">
        <v>0</v>
      </c>
      <c r="AG317" s="87" t="s">
        <v>1107</v>
      </c>
      <c r="AH317" s="79" t="b">
        <v>0</v>
      </c>
      <c r="AI317" s="79" t="s">
        <v>1112</v>
      </c>
      <c r="AJ317" s="79"/>
      <c r="AK317" s="87" t="s">
        <v>1107</v>
      </c>
      <c r="AL317" s="79" t="b">
        <v>0</v>
      </c>
      <c r="AM317" s="79">
        <v>0</v>
      </c>
      <c r="AN317" s="87" t="s">
        <v>1107</v>
      </c>
      <c r="AO317" s="79" t="s">
        <v>1148</v>
      </c>
      <c r="AP317" s="79" t="b">
        <v>0</v>
      </c>
      <c r="AQ317" s="87" t="s">
        <v>1095</v>
      </c>
      <c r="AR317" s="79" t="s">
        <v>176</v>
      </c>
      <c r="AS317" s="79">
        <v>0</v>
      </c>
      <c r="AT317" s="79">
        <v>0</v>
      </c>
      <c r="AU317" s="79"/>
      <c r="AV317" s="79"/>
      <c r="AW317" s="79"/>
      <c r="AX317" s="79"/>
      <c r="AY317" s="79"/>
      <c r="AZ317" s="79"/>
      <c r="BA317" s="79"/>
      <c r="BB317" s="79"/>
      <c r="BC317">
        <v>5</v>
      </c>
      <c r="BD317" s="78" t="str">
        <f>REPLACE(INDEX(GroupVertices[Group],MATCH(Edges[[#This Row],[Vertex 1]],GroupVertices[Vertex],0)),1,1,"")</f>
        <v>3</v>
      </c>
      <c r="BE317" s="78" t="str">
        <f>REPLACE(INDEX(GroupVertices[Group],MATCH(Edges[[#This Row],[Vertex 2]],GroupVertices[Vertex],0)),1,1,"")</f>
        <v>3</v>
      </c>
      <c r="BF317" s="48">
        <v>2</v>
      </c>
      <c r="BG317" s="49">
        <v>8.333333333333334</v>
      </c>
      <c r="BH317" s="48">
        <v>0</v>
      </c>
      <c r="BI317" s="49">
        <v>0</v>
      </c>
      <c r="BJ317" s="48">
        <v>0</v>
      </c>
      <c r="BK317" s="49">
        <v>0</v>
      </c>
      <c r="BL317" s="48">
        <v>22</v>
      </c>
      <c r="BM317" s="49">
        <v>91.66666666666667</v>
      </c>
      <c r="BN317" s="48">
        <v>24</v>
      </c>
    </row>
    <row r="318" spans="1:66" ht="15">
      <c r="A318" s="64" t="s">
        <v>272</v>
      </c>
      <c r="B318" s="64" t="s">
        <v>272</v>
      </c>
      <c r="C318" s="65" t="s">
        <v>3062</v>
      </c>
      <c r="D318" s="66">
        <v>7</v>
      </c>
      <c r="E318" s="67" t="s">
        <v>136</v>
      </c>
      <c r="F318" s="68">
        <v>24.57142857142857</v>
      </c>
      <c r="G318" s="65"/>
      <c r="H318" s="69"/>
      <c r="I318" s="70"/>
      <c r="J318" s="70"/>
      <c r="K318" s="34" t="s">
        <v>65</v>
      </c>
      <c r="L318" s="77">
        <v>318</v>
      </c>
      <c r="M318" s="77"/>
      <c r="N318" s="72"/>
      <c r="O318" s="79" t="s">
        <v>176</v>
      </c>
      <c r="P318" s="81">
        <v>43706.3755787037</v>
      </c>
      <c r="Q318" s="79" t="s">
        <v>409</v>
      </c>
      <c r="R318" s="83" t="s">
        <v>478</v>
      </c>
      <c r="S318" s="79" t="s">
        <v>480</v>
      </c>
      <c r="T318" s="79" t="s">
        <v>600</v>
      </c>
      <c r="U318" s="79"/>
      <c r="V318" s="83" t="s">
        <v>666</v>
      </c>
      <c r="W318" s="81">
        <v>43706.3755787037</v>
      </c>
      <c r="X318" s="85">
        <v>43706</v>
      </c>
      <c r="Y318" s="87" t="s">
        <v>808</v>
      </c>
      <c r="Z318" s="83" t="s">
        <v>952</v>
      </c>
      <c r="AA318" s="79"/>
      <c r="AB318" s="79"/>
      <c r="AC318" s="87" t="s">
        <v>1096</v>
      </c>
      <c r="AD318" s="79"/>
      <c r="AE318" s="79" t="b">
        <v>0</v>
      </c>
      <c r="AF318" s="79">
        <v>0</v>
      </c>
      <c r="AG318" s="87" t="s">
        <v>1107</v>
      </c>
      <c r="AH318" s="79" t="b">
        <v>0</v>
      </c>
      <c r="AI318" s="79" t="s">
        <v>1112</v>
      </c>
      <c r="AJ318" s="79"/>
      <c r="AK318" s="87" t="s">
        <v>1107</v>
      </c>
      <c r="AL318" s="79" t="b">
        <v>0</v>
      </c>
      <c r="AM318" s="79">
        <v>0</v>
      </c>
      <c r="AN318" s="87" t="s">
        <v>1107</v>
      </c>
      <c r="AO318" s="79" t="s">
        <v>1148</v>
      </c>
      <c r="AP318" s="79" t="b">
        <v>0</v>
      </c>
      <c r="AQ318" s="87" t="s">
        <v>1096</v>
      </c>
      <c r="AR318" s="79" t="s">
        <v>176</v>
      </c>
      <c r="AS318" s="79">
        <v>0</v>
      </c>
      <c r="AT318" s="79">
        <v>0</v>
      </c>
      <c r="AU318" s="79"/>
      <c r="AV318" s="79"/>
      <c r="AW318" s="79"/>
      <c r="AX318" s="79"/>
      <c r="AY318" s="79"/>
      <c r="AZ318" s="79"/>
      <c r="BA318" s="79"/>
      <c r="BB318" s="79"/>
      <c r="BC318">
        <v>5</v>
      </c>
      <c r="BD318" s="78" t="str">
        <f>REPLACE(INDEX(GroupVertices[Group],MATCH(Edges[[#This Row],[Vertex 1]],GroupVertices[Vertex],0)),1,1,"")</f>
        <v>3</v>
      </c>
      <c r="BE318" s="78" t="str">
        <f>REPLACE(INDEX(GroupVertices[Group],MATCH(Edges[[#This Row],[Vertex 2]],GroupVertices[Vertex],0)),1,1,"")</f>
        <v>3</v>
      </c>
      <c r="BF318" s="48">
        <v>1</v>
      </c>
      <c r="BG318" s="49">
        <v>3.7037037037037037</v>
      </c>
      <c r="BH318" s="48">
        <v>1</v>
      </c>
      <c r="BI318" s="49">
        <v>3.7037037037037037</v>
      </c>
      <c r="BJ318" s="48">
        <v>0</v>
      </c>
      <c r="BK318" s="49">
        <v>0</v>
      </c>
      <c r="BL318" s="48">
        <v>25</v>
      </c>
      <c r="BM318" s="49">
        <v>92.5925925925926</v>
      </c>
      <c r="BN318" s="48">
        <v>27</v>
      </c>
    </row>
    <row r="319" spans="1:66" ht="15">
      <c r="A319" s="64" t="s">
        <v>272</v>
      </c>
      <c r="B319" s="64" t="s">
        <v>272</v>
      </c>
      <c r="C319" s="65" t="s">
        <v>3062</v>
      </c>
      <c r="D319" s="66">
        <v>7</v>
      </c>
      <c r="E319" s="67" t="s">
        <v>136</v>
      </c>
      <c r="F319" s="68">
        <v>24.57142857142857</v>
      </c>
      <c r="G319" s="65"/>
      <c r="H319" s="69"/>
      <c r="I319" s="70"/>
      <c r="J319" s="70"/>
      <c r="K319" s="34" t="s">
        <v>65</v>
      </c>
      <c r="L319" s="77">
        <v>319</v>
      </c>
      <c r="M319" s="77"/>
      <c r="N319" s="72"/>
      <c r="O319" s="79" t="s">
        <v>176</v>
      </c>
      <c r="P319" s="81">
        <v>43707.25025462963</v>
      </c>
      <c r="Q319" s="79" t="s">
        <v>394</v>
      </c>
      <c r="R319" s="83" t="s">
        <v>461</v>
      </c>
      <c r="S319" s="79" t="s">
        <v>480</v>
      </c>
      <c r="T319" s="79" t="s">
        <v>600</v>
      </c>
      <c r="U319" s="79"/>
      <c r="V319" s="83" t="s">
        <v>666</v>
      </c>
      <c r="W319" s="81">
        <v>43707.25025462963</v>
      </c>
      <c r="X319" s="85">
        <v>43707</v>
      </c>
      <c r="Y319" s="87" t="s">
        <v>809</v>
      </c>
      <c r="Z319" s="83" t="s">
        <v>953</v>
      </c>
      <c r="AA319" s="79"/>
      <c r="AB319" s="79"/>
      <c r="AC319" s="87" t="s">
        <v>1097</v>
      </c>
      <c r="AD319" s="79"/>
      <c r="AE319" s="79" t="b">
        <v>0</v>
      </c>
      <c r="AF319" s="79">
        <v>3</v>
      </c>
      <c r="AG319" s="87" t="s">
        <v>1107</v>
      </c>
      <c r="AH319" s="79" t="b">
        <v>0</v>
      </c>
      <c r="AI319" s="79" t="s">
        <v>1113</v>
      </c>
      <c r="AJ319" s="79"/>
      <c r="AK319" s="87" t="s">
        <v>1107</v>
      </c>
      <c r="AL319" s="79" t="b">
        <v>0</v>
      </c>
      <c r="AM319" s="79">
        <v>2</v>
      </c>
      <c r="AN319" s="87" t="s">
        <v>1107</v>
      </c>
      <c r="AO319" s="79" t="s">
        <v>1148</v>
      </c>
      <c r="AP319" s="79" t="b">
        <v>0</v>
      </c>
      <c r="AQ319" s="87" t="s">
        <v>1097</v>
      </c>
      <c r="AR319" s="79" t="s">
        <v>176</v>
      </c>
      <c r="AS319" s="79">
        <v>0</v>
      </c>
      <c r="AT319" s="79">
        <v>0</v>
      </c>
      <c r="AU319" s="79"/>
      <c r="AV319" s="79"/>
      <c r="AW319" s="79"/>
      <c r="AX319" s="79"/>
      <c r="AY319" s="79"/>
      <c r="AZ319" s="79"/>
      <c r="BA319" s="79"/>
      <c r="BB319" s="79"/>
      <c r="BC319">
        <v>5</v>
      </c>
      <c r="BD319" s="78" t="str">
        <f>REPLACE(INDEX(GroupVertices[Group],MATCH(Edges[[#This Row],[Vertex 1]],GroupVertices[Vertex],0)),1,1,"")</f>
        <v>3</v>
      </c>
      <c r="BE319" s="78" t="str">
        <f>REPLACE(INDEX(GroupVertices[Group],MATCH(Edges[[#This Row],[Vertex 2]],GroupVertices[Vertex],0)),1,1,"")</f>
        <v>3</v>
      </c>
      <c r="BF319" s="48">
        <v>1</v>
      </c>
      <c r="BG319" s="49">
        <v>5.2631578947368425</v>
      </c>
      <c r="BH319" s="48">
        <v>0</v>
      </c>
      <c r="BI319" s="49">
        <v>0</v>
      </c>
      <c r="BJ319" s="48">
        <v>0</v>
      </c>
      <c r="BK319" s="49">
        <v>0</v>
      </c>
      <c r="BL319" s="48">
        <v>18</v>
      </c>
      <c r="BM319" s="49">
        <v>94.73684210526316</v>
      </c>
      <c r="BN319" s="48">
        <v>19</v>
      </c>
    </row>
    <row r="320" spans="1:66" ht="15">
      <c r="A320" s="64" t="s">
        <v>272</v>
      </c>
      <c r="B320" s="64" t="s">
        <v>272</v>
      </c>
      <c r="C320" s="65" t="s">
        <v>3062</v>
      </c>
      <c r="D320" s="66">
        <v>7</v>
      </c>
      <c r="E320" s="67" t="s">
        <v>136</v>
      </c>
      <c r="F320" s="68">
        <v>24.57142857142857</v>
      </c>
      <c r="G320" s="65"/>
      <c r="H320" s="69"/>
      <c r="I320" s="70"/>
      <c r="J320" s="70"/>
      <c r="K320" s="34" t="s">
        <v>65</v>
      </c>
      <c r="L320" s="77">
        <v>320</v>
      </c>
      <c r="M320" s="77"/>
      <c r="N320" s="72"/>
      <c r="O320" s="79" t="s">
        <v>176</v>
      </c>
      <c r="P320" s="81">
        <v>43707.416817129626</v>
      </c>
      <c r="Q320" s="79" t="s">
        <v>410</v>
      </c>
      <c r="R320" s="83" t="s">
        <v>479</v>
      </c>
      <c r="S320" s="79" t="s">
        <v>480</v>
      </c>
      <c r="T320" s="79" t="s">
        <v>601</v>
      </c>
      <c r="U320" s="83" t="s">
        <v>610</v>
      </c>
      <c r="V320" s="83" t="s">
        <v>610</v>
      </c>
      <c r="W320" s="81">
        <v>43707.416817129626</v>
      </c>
      <c r="X320" s="85">
        <v>43707</v>
      </c>
      <c r="Y320" s="87" t="s">
        <v>810</v>
      </c>
      <c r="Z320" s="83" t="s">
        <v>954</v>
      </c>
      <c r="AA320" s="79"/>
      <c r="AB320" s="79"/>
      <c r="AC320" s="87" t="s">
        <v>1098</v>
      </c>
      <c r="AD320" s="79"/>
      <c r="AE320" s="79" t="b">
        <v>0</v>
      </c>
      <c r="AF320" s="79">
        <v>1</v>
      </c>
      <c r="AG320" s="87" t="s">
        <v>1107</v>
      </c>
      <c r="AH320" s="79" t="b">
        <v>0</v>
      </c>
      <c r="AI320" s="79" t="s">
        <v>1112</v>
      </c>
      <c r="AJ320" s="79"/>
      <c r="AK320" s="87" t="s">
        <v>1107</v>
      </c>
      <c r="AL320" s="79" t="b">
        <v>0</v>
      </c>
      <c r="AM320" s="79">
        <v>0</v>
      </c>
      <c r="AN320" s="87" t="s">
        <v>1107</v>
      </c>
      <c r="AO320" s="79" t="s">
        <v>1148</v>
      </c>
      <c r="AP320" s="79" t="b">
        <v>0</v>
      </c>
      <c r="AQ320" s="87" t="s">
        <v>1098</v>
      </c>
      <c r="AR320" s="79" t="s">
        <v>176</v>
      </c>
      <c r="AS320" s="79">
        <v>0</v>
      </c>
      <c r="AT320" s="79">
        <v>0</v>
      </c>
      <c r="AU320" s="79"/>
      <c r="AV320" s="79"/>
      <c r="AW320" s="79"/>
      <c r="AX320" s="79"/>
      <c r="AY320" s="79"/>
      <c r="AZ320" s="79"/>
      <c r="BA320" s="79"/>
      <c r="BB320" s="79"/>
      <c r="BC320">
        <v>5</v>
      </c>
      <c r="BD320" s="78" t="str">
        <f>REPLACE(INDEX(GroupVertices[Group],MATCH(Edges[[#This Row],[Vertex 1]],GroupVertices[Vertex],0)),1,1,"")</f>
        <v>3</v>
      </c>
      <c r="BE320" s="78" t="str">
        <f>REPLACE(INDEX(GroupVertices[Group],MATCH(Edges[[#This Row],[Vertex 2]],GroupVertices[Vertex],0)),1,1,"")</f>
        <v>3</v>
      </c>
      <c r="BF320" s="48">
        <v>1</v>
      </c>
      <c r="BG320" s="49">
        <v>4.166666666666667</v>
      </c>
      <c r="BH320" s="48">
        <v>1</v>
      </c>
      <c r="BI320" s="49">
        <v>4.166666666666667</v>
      </c>
      <c r="BJ320" s="48">
        <v>0</v>
      </c>
      <c r="BK320" s="49">
        <v>0</v>
      </c>
      <c r="BL320" s="48">
        <v>22</v>
      </c>
      <c r="BM320" s="49">
        <v>91.66666666666667</v>
      </c>
      <c r="BN320" s="48">
        <v>24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0"/>
    <dataValidation allowBlank="1" showErrorMessage="1" sqref="N2:N3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0"/>
    <dataValidation allowBlank="1" showInputMessage="1" promptTitle="Edge Color" prompt="To select an optional edge color, right-click and select Select Color on the right-click menu." sqref="C3:C320"/>
    <dataValidation allowBlank="1" showInputMessage="1" promptTitle="Edge Width" prompt="Enter an optional edge width between 1 and 10." errorTitle="Invalid Edge Width" error="The optional edge width must be a whole number between 1 and 10." sqref="D3:D320"/>
    <dataValidation allowBlank="1" showInputMessage="1" promptTitle="Edge Opacity" prompt="Enter an optional edge opacity between 0 (transparent) and 100 (opaque)." errorTitle="Invalid Edge Opacity" error="The optional edge opacity must be a whole number between 0 and 10." sqref="F3:F3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0">
      <formula1>ValidEdgeVisibilities</formula1>
    </dataValidation>
    <dataValidation allowBlank="1" showInputMessage="1" showErrorMessage="1" promptTitle="Vertex 1 Name" prompt="Enter the name of the edge's first vertex." sqref="A3:A320"/>
    <dataValidation allowBlank="1" showInputMessage="1" showErrorMessage="1" promptTitle="Vertex 2 Name" prompt="Enter the name of the edge's second vertex." sqref="B3:B320"/>
    <dataValidation allowBlank="1" showInputMessage="1" showErrorMessage="1" promptTitle="Edge Label" prompt="Enter an optional edge label." errorTitle="Invalid Edge Visibility" error="You have entered an unrecognized edge visibility.  Try selecting from the drop-down list instead." sqref="H3:H3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20"/>
  </dataValidations>
  <hyperlinks>
    <hyperlink ref="R3" r:id="rId1" display="https://okt.to/HgziKP"/>
    <hyperlink ref="R4" r:id="rId2" display="https://www.appsruntheworld.com/top-10-oil-and-gas-software-vendors-and-market-forecast/"/>
    <hyperlink ref="R5" r:id="rId3" display="https://www.appsruntheworld.com/top-10-oil-and-gas-software-vendors-and-market-forecast/"/>
    <hyperlink ref="R6" r:id="rId4" display="https://www.appsruntheworld.com/top-10-oil-and-gas-software-vendors-and-market-forecast/"/>
    <hyperlink ref="R7" r:id="rId5" display="https://www.appsruntheworld.com/top-10-oil-and-gas-software-vendors-and-market-forecast/"/>
    <hyperlink ref="R8" r:id="rId6" display="https://www.appsruntheworld.com/top-10-oil-and-gas-software-vendors-and-market-forecast/"/>
    <hyperlink ref="R9" r:id="rId7" display="https://www.appsruntheworld.com/top-10-oil-and-gas-software-vendors-and-market-forecast/"/>
    <hyperlink ref="R10" r:id="rId8" display="https://www.appsruntheworld.com/top-10-oil-and-gas-software-vendors-and-market-forecast/"/>
    <hyperlink ref="R11" r:id="rId9" display="https://www.appsruntheworld.com/top-10-oil-and-gas-software-vendors-and-market-forecast/"/>
    <hyperlink ref="R12" r:id="rId10" display="https://www.appsruntheworld.com/top-10-oil-and-gas-software-vendors-and-market-forecast/"/>
    <hyperlink ref="R13" r:id="rId11" display="https://www.appsruntheworld.com/top-10-oil-and-gas-software-vendors-and-market-forecast/"/>
    <hyperlink ref="R14" r:id="rId12" display="https://www.appsruntheworld.com/top-10-oil-and-gas-software-vendors-and-market-forecast/"/>
    <hyperlink ref="R15" r:id="rId13" display="https://www.appsruntheworld.com/top-10-oil-and-gas-software-vendors-and-market-forecast/"/>
    <hyperlink ref="R17" r:id="rId14" display="https://blogs.gartner.com/careers/2019/02/08/three-small-habits-that-can-have-a-huge-impact-on-your-career/?source=BLD-200123&amp;utm_medium=social&amp;utm_source=bambu&amp;utm_campaign=SM_GB_YOY_GTR_SOC_BU1_SM-BA-HR-GBN"/>
    <hyperlink ref="R18" r:id="rId15" display="https://www.gartner.com/en/information-technology/role/cio-it-executives/cio-conferences?source=BLD-200123&amp;utm_medium=social&amp;utm_source=bambu&amp;utm_campaign=SM_GB_YOY_GTR_SOC_BU1_SM-BA-EVT"/>
    <hyperlink ref="R20" r:id="rId16" display="https://searchsap.techtarget.com/answer/How-does-SAP-SuccessFactors-Onboarding-support-crossboarding"/>
    <hyperlink ref="R21" r:id="rId17" display="https://dealarchitect.typepad.com/deal_architect/2019/08/plex-ml-project-something-every-software-vendorsystems-integrator-could-emulate.html"/>
    <hyperlink ref="R22" r:id="rId18" display="https://dealarchitect.typepad.com/deal_architect/2019/08/plex-ml-project-something-every-software-vendorsystems-integrator-could-emulate.html"/>
    <hyperlink ref="R23" r:id="rId19" display="https://dealarchitect.typepad.com/deal_architect/2019/08/plex-ml-project-something-every-software-vendorsystems-integrator-could-emulate.html"/>
    <hyperlink ref="R24" r:id="rId20" display="https://www.forbes.com/sites/louiscolumbus/2018/01/07/83-of-enterprise-workloads-will-be-in-the-cloud-by-2020/"/>
    <hyperlink ref="R25" r:id="rId21" display="https://www.youtube.com/watch?v=SGCHb9_-V6s"/>
    <hyperlink ref="R26" r:id="rId22" display="https://www.youtube.com/watch?v=SGCHb9_-V6s"/>
    <hyperlink ref="R32" r:id="rId23" display="https://www.cxotalk.com/video/digital-transformation-oil-refining-logistics-cloud"/>
    <hyperlink ref="R33" r:id="rId24" display="https://www.cxotalk.com/video/digital-transformation-oil-refining-logistics-cloud"/>
    <hyperlink ref="R40" r:id="rId25" display="https://www.constellationr.com/research/how-oracle-graal-supercharged-twitter-s-microservices-platform"/>
    <hyperlink ref="R41" r:id="rId26" display="https://www.constellationr.com/research/how-oracle-graal-supercharged-twitter-s-microservices-platform"/>
    <hyperlink ref="R42" r:id="rId27" display="https://www.constellationr.com/research/how-oracle-graal-supercharged-twitter-s-microservices-platform"/>
    <hyperlink ref="R43" r:id="rId28" display="https://dealarchitect.typepad.com/deal_architect/2019/08/plex-ml-project-something-every-software-vendorsystems-integrator-could-emulate.html"/>
    <hyperlink ref="R44" r:id="rId29" display="https://dealarchitect.typepad.com/deal_architect/2019/08/plex-ml-project-something-every-software-vendorsystems-integrator-could-emulate.html"/>
    <hyperlink ref="R45" r:id="rId30" display="https://www.constellationr.com/research/how-oracle-graal-supercharged-twitter-s-microservices-platform"/>
    <hyperlink ref="R46" r:id="rId31" display="https://www.constellationr.com/research/how-oracle-graal-supercharged-twitter-s-microservices-platform"/>
    <hyperlink ref="R47" r:id="rId32" display="https://www.constellationr.com/research/how-oracle-graal-supercharged-twitter-s-microservices-platform"/>
    <hyperlink ref="R48" r:id="rId33" display="https://www.constellationr.com/research/how-oracle-graal-supercharged-twitter-s-microservices-platform"/>
    <hyperlink ref="R49" r:id="rId34" display="https://www.constellationr.com/research/how-oracle-graal-supercharged-twitter-s-microservices-platform"/>
    <hyperlink ref="R51" r:id="rId35" display="https://autodeploy.net/2018/06/28/read-how-akorn-pharmaceutical-automated-their-change-management/"/>
    <hyperlink ref="R53" r:id="rId36" display="https://www.enterprisetimes.co.uk/2019/08/12/rimini-street-turns-screw-on-sap-with-ams/"/>
    <hyperlink ref="R54" r:id="rId37" display="https://twitter.com/SAP_Jarret/status/1166012742391742467"/>
    <hyperlink ref="R55" r:id="rId38" display="https://www.youtube.com/watch?v=SGCHb9_-V6s"/>
    <hyperlink ref="R56" r:id="rId39" display="https://www.youtube.com/watch?v=SGCHb9_-V6s"/>
    <hyperlink ref="R70" r:id="rId40" display="https://terillium.com/on-demand/?utm_content=99296617&amp;utm_medium=social&amp;utm_source=twitter&amp;hss_channel=tw-42936649"/>
    <hyperlink ref="R71" r:id="rId41" display="https://terillium.com/on-demand/?utm_content=99382027&amp;utm_medium=social&amp;utm_source=twitter&amp;hss_channel=tw-42936649"/>
    <hyperlink ref="R72" r:id="rId42" display="https://diginomica.com/enterprise-hits-and-misses-messaging-tools-get-slapped-band-aid-moniker-vmware-picks-pivotal"/>
    <hyperlink ref="R83" r:id="rId43" display="https://www.newsday.com/business/smalll-business-data-cloud-1.35311028"/>
    <hyperlink ref="R84" r:id="rId44" display="https://www.newsday.com/business/smalll-business-data-cloud-1.35311028"/>
    <hyperlink ref="R86" r:id="rId45" display="https://www3.technologyevaluation.com/products-and-services/client/miller-weldmaster-corporation.html?utm_content=99207795&amp;utm_medium=social&amp;utm_source=twitter&amp;hss_channel=tw-75091923"/>
    <hyperlink ref="R87" r:id="rId46" display="https://www3.technologyevaluation.com/research/article/how-erp-systems-help-hr-departments.html?TecReferer=TECSocialMedia_twitter_08272019&amp;utm_content=99586678&amp;utm_medium=social&amp;utm_source=twitter&amp;hss_channel=tw-75091923"/>
    <hyperlink ref="R88" r:id="rId47" display="https://www3.technologyevaluation.com/research/article/how-erp-systems-help-hr-departments.html?TecReferer=TECSocialMedia_twitter_08272019&amp;utm_content=99586678&amp;utm_medium=social&amp;utm_source=twitter&amp;hss_channel=tw-75091923"/>
    <hyperlink ref="R94" r:id="rId48" display="https://www.linkedin.com/slink?code=gES2RDR"/>
    <hyperlink ref="R96" r:id="rId49" display="https://www.careers.unit4.com/"/>
    <hyperlink ref="R97" r:id="rId50" display="https://www.youtube.com/watch?v=SGCHb9_-V6s"/>
    <hyperlink ref="R98" r:id="rId51" display="https://www.linkedin.com/pulse/successconnect-2019-my-hr-experience-imran-sajid"/>
    <hyperlink ref="R99" r:id="rId52" display="https://www.linkedin.com/pulse/successconnect-2019-my-hr-experience-imran-sajid"/>
    <hyperlink ref="R100" r:id="rId53" display="https://www.computereconomics.com/article.cfm?id=2726"/>
    <hyperlink ref="R101" r:id="rId54" display="https://searchsap.techtarget.com/feature/SAP-third-party-support-saves-money-but-may-stifle-innovation"/>
    <hyperlink ref="R102" r:id="rId55" display="https://searchsap.techtarget.com/feature/SAP-third-party-support-saves-money-but-may-stifle-innovation"/>
    <hyperlink ref="R103" r:id="rId56" display="https://searchsap.techtarget.com/feature/SAP-third-party-support-saves-money-but-may-stifle-innovation"/>
    <hyperlink ref="R104" r:id="rId57" display="https://searchsap.techtarget.com/feature/SAP-third-party-support-saves-money-but-may-stifle-innovation"/>
    <hyperlink ref="R105" r:id="rId58" display="https://searchsap.techtarget.com/feature/SAP-third-party-support-saves-money-but-may-stifle-innovation"/>
    <hyperlink ref="R106" r:id="rId59" display="https://searchsap.techtarget.com/feature/SAP-third-party-support-saves-money-but-may-stifle-innovation"/>
    <hyperlink ref="R107" r:id="rId60" display="https://searchsap.techtarget.com/feature/SAP-third-party-support-saves-money-but-may-stifle-innovation"/>
    <hyperlink ref="R108" r:id="rId61" display="https://searchsap.techtarget.com/feature/SAP-third-party-support-saves-money-but-may-stifle-innovation"/>
    <hyperlink ref="R109" r:id="rId62" display="https://searchsap.techtarget.com/feature/SAP-third-party-support-saves-money-but-may-stifle-innovation"/>
    <hyperlink ref="R112" r:id="rId63" display="https://www.careers.unit4.com/"/>
    <hyperlink ref="R113" r:id="rId64" display="https://www.datamation.com/applications/how-to-buy-the-best-enterprise-software-expert-advice.html"/>
    <hyperlink ref="R114" r:id="rId65" display="https://www.computereconomics.com/article.cfm?id=2726"/>
    <hyperlink ref="R123" r:id="rId66" display="https://www.linkedin.com/slink?code=ej4GB4W"/>
    <hyperlink ref="R124" r:id="rId67" display="https://okt.to/eP80q6"/>
    <hyperlink ref="R125" r:id="rId68" display="https://okt.to/eP80q6"/>
    <hyperlink ref="R130" r:id="rId69" display="https://www.newsday.com/business/smalll-business-data-cloud-1.35311028"/>
    <hyperlink ref="R131" r:id="rId70" display="https://www.newsday.com/business/smalll-business-data-cloud-1.35311028"/>
    <hyperlink ref="R132" r:id="rId71" display="https://www.supplychainbrain.com/articles/30144-vai-announces-enhanced-version-of-their-s2k-enterprise-erp-solution"/>
    <hyperlink ref="R133" r:id="rId72" display="https://www.channelpartnersonline.com/blog/the-critical-elements-of-a-good-supplier-partner-relationship/"/>
    <hyperlink ref="R134" r:id="rId73" display="https://www.channelpartnersonline.com/blog/the-critical-elements-of-a-good-supplier-partner-relationship/"/>
    <hyperlink ref="R135" r:id="rId74" display="https://www.linkedin.com/pulse/what-really-go-to-market-sameer-patel"/>
    <hyperlink ref="R141" r:id="rId75" display="https://twitter.com/david_green_uk/status/1145221698905657344"/>
    <hyperlink ref="R142" r:id="rId76" display="https://twitter.com/david_green_uk/status/1145221698905657344"/>
    <hyperlink ref="R145" r:id="rId77" display="https://twitter.com/david_green_uk/status/1145221698905657344"/>
    <hyperlink ref="R148" r:id="rId78" display="https://twitter.com/david_green_uk/status/1145221698905657344"/>
    <hyperlink ref="R155" r:id="rId79" display="https://twitter.com/david_green_uk/status/1145221698905657344"/>
    <hyperlink ref="R158" r:id="rId80" display="https://twitter.com/david_green_uk/status/1145221698905657344"/>
    <hyperlink ref="R172" r:id="rId81" display="https://twitter.com/redthreadre/status/1148626289840009223"/>
    <hyperlink ref="R180" r:id="rId82" display="https://redthreadresearch.com/2019/07/22/di-tech-infographic/"/>
    <hyperlink ref="R239" r:id="rId83" display="http://www.ravenintel.com/review"/>
    <hyperlink ref="R242" r:id="rId84" display="https://twitter.com/SAP_Jarret/status/1166012742391742467"/>
    <hyperlink ref="R256" r:id="rId85" display="https://twitter.com/david_green_uk/status/1145221698905657344"/>
    <hyperlink ref="R259" r:id="rId86" display="https://twitter.com/SAP_Jarret/status/1166012742391742467"/>
    <hyperlink ref="R268" r:id="rId87" display="https://redthreadresearch.com/2019/07/22/di-tech-infographic/"/>
    <hyperlink ref="R270" r:id="rId88" display="https://www.wsj.com/articles/salesforce-increases-full-year-revenue-forecast-11566507317?shareToken=st75cce9d6b69e40e99bffa88395f31098"/>
    <hyperlink ref="R271" r:id="rId89" display="https://www.wsj.com/articles/salesforce-increases-full-year-revenue-forecast-11566507317?shareToken=st75cce9d6b69e40e99bffa88395f31098"/>
    <hyperlink ref="R276" r:id="rId90" display="https://www.wsj.com/articles/salesforce-increases-full-year-revenue-forecast-11566507317?shareToken=st75cce9d6b69e40e99bffa88395f31098"/>
    <hyperlink ref="R282" r:id="rId91" display="https://www.linkedin.com/slink?code=gmE6Y_4"/>
    <hyperlink ref="R283" r:id="rId92" display="https://okt.to/FdBPNn"/>
    <hyperlink ref="R287" r:id="rId93" display="https://okt.to/FdBPNn"/>
    <hyperlink ref="R288" r:id="rId94" display="https://searchsap.techtarget.com/answer/How-does-SAP-SuccessFactors-Onboarding-support-crossboarding"/>
    <hyperlink ref="R289" r:id="rId95" display="https://searchsap.techtarget.com/answer/How-does-SAP-SuccessFactors-Onboarding-support-crossboarding"/>
    <hyperlink ref="R290" r:id="rId96" display="https://twitter.com/SAP_Jarret/status/1166012742391742467"/>
    <hyperlink ref="R291" r:id="rId97" display="https://twitter.com/SAP_Jarret/status/1166012742391742467"/>
    <hyperlink ref="R292" r:id="rId98" display="https://twitter.com/jhmoy/status/1166658692277686274"/>
    <hyperlink ref="R295" r:id="rId99" display="https://www.computerworld.com.au/article/665863/logistics-company-sues-oracle-alleging-crash-prone-cumbersome-software/"/>
    <hyperlink ref="R296" r:id="rId100" display="https://searchstorage.techtarget.com/news/252468919/Latest-Oracle-layoffs-gut-flash-storage-division"/>
    <hyperlink ref="R297" r:id="rId101" display="https://thriveglobal.com/stories/sap-kirsten-allegri-williams-beating-cancer-returning-work/"/>
    <hyperlink ref="R298" r:id="rId102" display="https://diginomica.com/salesforces-shift-international-global-supports-strong-second-quarter"/>
    <hyperlink ref="R299" r:id="rId103" display="https://www.computerweekly.com/news/252469319/Oracle-to-launch-fresh-court-appeal-against-US-Department-of-Defenses-10bn-JEDI-cloud-contract"/>
    <hyperlink ref="R300" r:id="rId104" display="https://www.enterprisetimes.co.uk/2019/08/27/infor-wins-major-eam-contract-in-new-zealand-from-under-sap-bumper/"/>
    <hyperlink ref="R301" r:id="rId105" display="https://searchsap.techtarget.com/feature/SAP-third-party-support-saves-money-but-may-stifle-innovation"/>
    <hyperlink ref="R302" r:id="rId106" display="https://breakingdefense.com/2019/08/oracles-hail-mary-appeal-against-jedi/"/>
    <hyperlink ref="R303" r:id="rId107" display="https://www.computerworld.com.au/article/665863/logistics-company-sues-oracle-alleging-crash-prone-cumbersome-software/"/>
    <hyperlink ref="R304" r:id="rId108" display="https://www.computerworld.com.au/article/665863/logistics-company-sues-oracle-alleging-crash-prone-cumbersome-software/"/>
    <hyperlink ref="R307" r:id="rId109" display="https://okt.to/yWO152"/>
    <hyperlink ref="R308" r:id="rId110" display="https://okt.to/yWO152"/>
    <hyperlink ref="R309" r:id="rId111" display="https://okt.to/eP80q6"/>
    <hyperlink ref="R310" r:id="rId112" display="https://okt.to/fMD3U0"/>
    <hyperlink ref="R311" r:id="rId113" display="https://okt.to/NQsz8F"/>
    <hyperlink ref="R312" r:id="rId114" display="https://okt.to/nTwUQS"/>
    <hyperlink ref="R313" r:id="rId115" display="https://okt.to/ar6xim"/>
    <hyperlink ref="R314" r:id="rId116" display="https://okt.to/89NpyU"/>
    <hyperlink ref="R315" r:id="rId117" display="https://okt.to/6yh0Wv"/>
    <hyperlink ref="R316" r:id="rId118" display="https://okt.to/HgziKP"/>
    <hyperlink ref="R317" r:id="rId119" display="https://okt.to/gB4jKs"/>
    <hyperlink ref="R318" r:id="rId120" display="https://okt.to/xi7pRr"/>
    <hyperlink ref="R319" r:id="rId121" display="https://okt.to/FdBPNn"/>
    <hyperlink ref="R320" r:id="rId122" display="https://okt.to/7I5NBG"/>
    <hyperlink ref="U32" r:id="rId123" display="https://pbs.twimg.com/media/ECwgYt0W4AAj5jR.jpg"/>
    <hyperlink ref="U33" r:id="rId124" display="https://pbs.twimg.com/media/ECwgYt0W4AAj5jR.jpg"/>
    <hyperlink ref="U45" r:id="rId125" display="https://pbs.twimg.com/media/EC1JPrWXYAE_ETV.png"/>
    <hyperlink ref="U47" r:id="rId126" display="https://pbs.twimg.com/media/EC1JPrWXYAE_ETV.png"/>
    <hyperlink ref="U86" r:id="rId127" display="https://pbs.twimg.com/media/ECgDjX1XYAA1-zf.jpg"/>
    <hyperlink ref="U87" r:id="rId128" display="https://pbs.twimg.com/media/EC-3k9YXYAE1vQ1.jpg"/>
    <hyperlink ref="U100" r:id="rId129" display="https://pbs.twimg.com/media/EDD4tuBWkAE5VP2.jpg"/>
    <hyperlink ref="U115" r:id="rId130" display="https://pbs.twimg.com/media/EDFUAbZVUAA_Le5.jpg"/>
    <hyperlink ref="U116" r:id="rId131" display="https://pbs.twimg.com/media/EDFUAbZVUAA_Le5.jpg"/>
    <hyperlink ref="U117" r:id="rId132" display="https://pbs.twimg.com/media/EDFUAbZVUAA_Le5.jpg"/>
    <hyperlink ref="U239" r:id="rId133" display="https://pbs.twimg.com/media/ECmtAcsX4As3v3u.jpg"/>
    <hyperlink ref="U310" r:id="rId134" display="https://pbs.twimg.com/media/EDJIV0cXoAI0CJI.jpg"/>
    <hyperlink ref="U320" r:id="rId135" display="https://pbs.twimg.com/media/EDNatccXoAAS_yW.png"/>
    <hyperlink ref="V3" r:id="rId136" display="http://pbs.twimg.com/profile_images/1148095306556477440/y-x2I_aQ_normal.jpg"/>
    <hyperlink ref="V4" r:id="rId137" display="http://pbs.twimg.com/profile_images/702975599699226624/8d4SZ6lB_normal.jpg"/>
    <hyperlink ref="V5" r:id="rId138" display="http://pbs.twimg.com/profile_images/702975599699226624/8d4SZ6lB_normal.jpg"/>
    <hyperlink ref="V6" r:id="rId139" display="http://pbs.twimg.com/profile_images/702975599699226624/8d4SZ6lB_normal.jpg"/>
    <hyperlink ref="V7" r:id="rId140" display="http://pbs.twimg.com/profile_images/702975599699226624/8d4SZ6lB_normal.jpg"/>
    <hyperlink ref="V8" r:id="rId141" display="http://pbs.twimg.com/profile_images/702975599699226624/8d4SZ6lB_normal.jpg"/>
    <hyperlink ref="V9" r:id="rId142" display="http://pbs.twimg.com/profile_images/702975599699226624/8d4SZ6lB_normal.jpg"/>
    <hyperlink ref="V10" r:id="rId143" display="http://pbs.twimg.com/profile_images/702975599699226624/8d4SZ6lB_normal.jpg"/>
    <hyperlink ref="V11" r:id="rId144" display="http://pbs.twimg.com/profile_images/702975599699226624/8d4SZ6lB_normal.jpg"/>
    <hyperlink ref="V12" r:id="rId145" display="http://pbs.twimg.com/profile_images/702975599699226624/8d4SZ6lB_normal.jpg"/>
    <hyperlink ref="V13" r:id="rId146" display="http://pbs.twimg.com/profile_images/702975599699226624/8d4SZ6lB_normal.jpg"/>
    <hyperlink ref="V14" r:id="rId147" display="http://pbs.twimg.com/profile_images/702975599699226624/8d4SZ6lB_normal.jpg"/>
    <hyperlink ref="V15" r:id="rId148" display="http://pbs.twimg.com/profile_images/702975599699226624/8d4SZ6lB_normal.jpg"/>
    <hyperlink ref="V16" r:id="rId149" display="http://pbs.twimg.com/profile_images/522804626593419264/Y4LKiOZh_normal.jpeg"/>
    <hyperlink ref="V17" r:id="rId150" display="http://pbs.twimg.com/profile_images/2340336632/q0b8z2vvopflx9u24fqh_normal.gif"/>
    <hyperlink ref="V18" r:id="rId151" display="http://pbs.twimg.com/profile_images/2340336632/q0b8z2vvopflx9u24fqh_normal.gif"/>
    <hyperlink ref="V19" r:id="rId152" display="http://pbs.twimg.com/profile_images/760774125522518016/jhzjWv0i_normal.jpg"/>
    <hyperlink ref="V20" r:id="rId153" display="http://pbs.twimg.com/profile_images/1160928890363232256/_s-gAeBD_normal.jpg"/>
    <hyperlink ref="V21" r:id="rId154" display="http://pbs.twimg.com/profile_images/718129736564805636/2DfqxdrC_normal.jpg"/>
    <hyperlink ref="V22" r:id="rId155" display="http://pbs.twimg.com/profile_images/718129736564805636/2DfqxdrC_normal.jpg"/>
    <hyperlink ref="V23" r:id="rId156" display="http://pbs.twimg.com/profile_images/718129736564805636/2DfqxdrC_normal.jpg"/>
    <hyperlink ref="V24" r:id="rId157" display="http://pbs.twimg.com/profile_images/1158748788342874114/b2ShUfM8_normal.jpg"/>
    <hyperlink ref="V25" r:id="rId158" display="http://pbs.twimg.com/profile_images/576059567475306496/EhgzqCzb_normal.jpeg"/>
    <hyperlink ref="V26" r:id="rId159" display="http://pbs.twimg.com/profile_images/576059567475306496/EhgzqCzb_normal.jpeg"/>
    <hyperlink ref="V27" r:id="rId160" display="http://pbs.twimg.com/profile_images/546490197248995329/PcAEL4z5_normal.jpeg"/>
    <hyperlink ref="V28" r:id="rId161" display="http://pbs.twimg.com/profile_images/1075059657641586688/QMb5IOSn_normal.jpg"/>
    <hyperlink ref="V29" r:id="rId162" display="http://pbs.twimg.com/profile_images/1075059657641586688/QMb5IOSn_normal.jpg"/>
    <hyperlink ref="V30" r:id="rId163" display="http://pbs.twimg.com/profile_images/1075059657641586688/QMb5IOSn_normal.jpg"/>
    <hyperlink ref="V31" r:id="rId164" display="http://pbs.twimg.com/profile_images/1075059657641586688/QMb5IOSn_normal.jpg"/>
    <hyperlink ref="V32" r:id="rId165" display="https://pbs.twimg.com/media/ECwgYt0W4AAj5jR.jpg"/>
    <hyperlink ref="V33" r:id="rId166" display="https://pbs.twimg.com/media/ECwgYt0W4AAj5jR.jpg"/>
    <hyperlink ref="V34" r:id="rId167" display="http://pbs.twimg.com/profile_images/1064235369665835008/Ey7qsA0I_normal.jpg"/>
    <hyperlink ref="V35" r:id="rId168" display="http://pbs.twimg.com/profile_images/1064235369665835008/Ey7qsA0I_normal.jpg"/>
    <hyperlink ref="V36" r:id="rId169" display="http://pbs.twimg.com/profile_images/1064235369665835008/Ey7qsA0I_normal.jpg"/>
    <hyperlink ref="V37" r:id="rId170" display="http://pbs.twimg.com/profile_images/1150111730673958913/kowX-Jus_normal.jpg"/>
    <hyperlink ref="V38" r:id="rId171" display="http://pbs.twimg.com/profile_images/1150111730673958913/kowX-Jus_normal.jpg"/>
    <hyperlink ref="V39" r:id="rId172" display="http://pbs.twimg.com/profile_images/1150111730673958913/kowX-Jus_normal.jpg"/>
    <hyperlink ref="V40" r:id="rId173" display="http://pbs.twimg.com/profile_images/3176620102/8ae237e1540b4933130b6ec546c295a7_normal.jpeg"/>
    <hyperlink ref="V41" r:id="rId174" display="http://pbs.twimg.com/profile_images/3176620102/8ae237e1540b4933130b6ec546c295a7_normal.jpeg"/>
    <hyperlink ref="V42" r:id="rId175" display="http://pbs.twimg.com/profile_images/3176620102/8ae237e1540b4933130b6ec546c295a7_normal.jpeg"/>
    <hyperlink ref="V43" r:id="rId176" display="http://pbs.twimg.com/profile_images/529672906872082432/CVlGnxsL_normal.png"/>
    <hyperlink ref="V44" r:id="rId177" display="http://pbs.twimg.com/profile_images/529672906872082432/CVlGnxsL_normal.png"/>
    <hyperlink ref="V45" r:id="rId178" display="https://pbs.twimg.com/media/EC1JPrWXYAE_ETV.png"/>
    <hyperlink ref="V46" r:id="rId179" display="http://pbs.twimg.com/profile_images/950598459614289920/igcvqsIN_normal.jpg"/>
    <hyperlink ref="V47" r:id="rId180" display="https://pbs.twimg.com/media/EC1JPrWXYAE_ETV.png"/>
    <hyperlink ref="V48" r:id="rId181" display="http://pbs.twimg.com/profile_images/950598459614289920/igcvqsIN_normal.jpg"/>
    <hyperlink ref="V49" r:id="rId182" display="http://pbs.twimg.com/profile_images/950598459614289920/igcvqsIN_normal.jpg"/>
    <hyperlink ref="V50" r:id="rId183" display="http://pbs.twimg.com/profile_images/935541037178740742/ndrZY07B_normal.jpg"/>
    <hyperlink ref="V51" r:id="rId184" display="http://pbs.twimg.com/profile_images/935541037178740742/ndrZY07B_normal.jpg"/>
    <hyperlink ref="V52" r:id="rId185" display="http://pbs.twimg.com/profile_images/456637305906683906/W58eR5Vz_normal.png"/>
    <hyperlink ref="V53" r:id="rId186" display="http://pbs.twimg.com/profile_images/753877268540391424/x-Zh6kpw_normal.jpg"/>
    <hyperlink ref="V54" r:id="rId187" display="http://pbs.twimg.com/profile_images/1014583102679597056/pJ9iDHcp_normal.jpg"/>
    <hyperlink ref="V55" r:id="rId188" display="http://pbs.twimg.com/profile_images/776464213216821249/wvzx75r5_normal.jpg"/>
    <hyperlink ref="V56" r:id="rId189" display="http://pbs.twimg.com/profile_images/776464213216821249/wvzx75r5_normal.jpg"/>
    <hyperlink ref="V57" r:id="rId190" display="http://pbs.twimg.com/profile_images/776464213216821249/wvzx75r5_normal.jpg"/>
    <hyperlink ref="V58" r:id="rId191" display="http://pbs.twimg.com/profile_images/776464213216821249/wvzx75r5_normal.jpg"/>
    <hyperlink ref="V59" r:id="rId192" display="http://pbs.twimg.com/profile_images/776464213216821249/wvzx75r5_normal.jpg"/>
    <hyperlink ref="V60" r:id="rId193" display="http://pbs.twimg.com/profile_images/776464213216821249/wvzx75r5_normal.jpg"/>
    <hyperlink ref="V61" r:id="rId194" display="http://pbs.twimg.com/profile_images/776464213216821249/wvzx75r5_normal.jpg"/>
    <hyperlink ref="V62" r:id="rId195" display="http://pbs.twimg.com/profile_images/776464213216821249/wvzx75r5_normal.jpg"/>
    <hyperlink ref="V63" r:id="rId196" display="http://pbs.twimg.com/profile_images/776464213216821249/wvzx75r5_normal.jpg"/>
    <hyperlink ref="V64" r:id="rId197" display="http://pbs.twimg.com/profile_images/776464213216821249/wvzx75r5_normal.jpg"/>
    <hyperlink ref="V65" r:id="rId198" display="http://pbs.twimg.com/profile_images/776464213216821249/wvzx75r5_normal.jpg"/>
    <hyperlink ref="V66" r:id="rId199" display="http://pbs.twimg.com/profile_images/776464213216821249/wvzx75r5_normal.jpg"/>
    <hyperlink ref="V67" r:id="rId200" display="http://pbs.twimg.com/profile_images/776464213216821249/wvzx75r5_normal.jpg"/>
    <hyperlink ref="V68" r:id="rId201" display="http://pbs.twimg.com/profile_images/776464213216821249/wvzx75r5_normal.jpg"/>
    <hyperlink ref="V69" r:id="rId202" display="http://pbs.twimg.com/profile_images/776464213216821249/wvzx75r5_normal.jpg"/>
    <hyperlink ref="V70" r:id="rId203" display="http://pbs.twimg.com/profile_images/856866199849885698/kcLnUx6s_normal.jpg"/>
    <hyperlink ref="V71" r:id="rId204" display="http://pbs.twimg.com/profile_images/856866199849885698/kcLnUx6s_normal.jpg"/>
    <hyperlink ref="V72" r:id="rId205" display="http://pbs.twimg.com/profile_images/956194764021313536/8XoASP2p_normal.jpg"/>
    <hyperlink ref="V73" r:id="rId206" display="http://pbs.twimg.com/profile_images/1127794283573129216/AoQM3uCC_normal.png"/>
    <hyperlink ref="V74" r:id="rId207" display="http://pbs.twimg.com/profile_images/1127794283573129216/AoQM3uCC_normal.png"/>
    <hyperlink ref="V75" r:id="rId208" display="http://pbs.twimg.com/profile_images/1127794283573129216/AoQM3uCC_normal.png"/>
    <hyperlink ref="V76" r:id="rId209" display="http://pbs.twimg.com/profile_images/1127794283573129216/AoQM3uCC_normal.png"/>
    <hyperlink ref="V77" r:id="rId210" display="http://pbs.twimg.com/profile_images/1127794283573129216/AoQM3uCC_normal.png"/>
    <hyperlink ref="V78" r:id="rId211" display="http://pbs.twimg.com/profile_images/1127794283573129216/AoQM3uCC_normal.png"/>
    <hyperlink ref="V79" r:id="rId212" display="http://pbs.twimg.com/profile_images/1127794283573129216/AoQM3uCC_normal.png"/>
    <hyperlink ref="V80" r:id="rId213" display="http://pbs.twimg.com/profile_images/1127794283573129216/AoQM3uCC_normal.png"/>
    <hyperlink ref="V81" r:id="rId214" display="http://pbs.twimg.com/profile_images/1127794283573129216/AoQM3uCC_normal.png"/>
    <hyperlink ref="V82" r:id="rId215" display="http://pbs.twimg.com/profile_images/1127794283573129216/AoQM3uCC_normal.png"/>
    <hyperlink ref="V83" r:id="rId216" display="http://pbs.twimg.com/profile_images/1067867335900319744/WD94gP07_normal.jpg"/>
    <hyperlink ref="V84" r:id="rId217" display="http://pbs.twimg.com/profile_images/1067867335900319744/WD94gP07_normal.jpg"/>
    <hyperlink ref="V85" r:id="rId218" display="http://pbs.twimg.com/profile_images/1053253440267157504/vQJcRRvv_normal.jpg"/>
    <hyperlink ref="V86" r:id="rId219" display="https://pbs.twimg.com/media/ECgDjX1XYAA1-zf.jpg"/>
    <hyperlink ref="V87" r:id="rId220" display="https://pbs.twimg.com/media/EC-3k9YXYAE1vQ1.jpg"/>
    <hyperlink ref="V88" r:id="rId221" display="http://pbs.twimg.com/profile_images/1053253440267157504/vQJcRRvv_normal.jpg"/>
    <hyperlink ref="V89" r:id="rId222" display="http://pbs.twimg.com/profile_images/1053253440267157504/vQJcRRvv_normal.jpg"/>
    <hyperlink ref="V90" r:id="rId223" display="http://pbs.twimg.com/profile_images/1053253440267157504/vQJcRRvv_normal.jpg"/>
    <hyperlink ref="V91" r:id="rId224" display="http://pbs.twimg.com/profile_images/1053253440267157504/vQJcRRvv_normal.jpg"/>
    <hyperlink ref="V92" r:id="rId225" display="http://pbs.twimg.com/profile_images/1053253440267157504/vQJcRRvv_normal.jpg"/>
    <hyperlink ref="V93" r:id="rId226" display="http://pbs.twimg.com/profile_images/1053253440267157504/vQJcRRvv_normal.jpg"/>
    <hyperlink ref="V94" r:id="rId227" display="http://pbs.twimg.com/profile_images/597081624686292992/Sj29wxt0_normal.jpg"/>
    <hyperlink ref="V95" r:id="rId228" display="http://pbs.twimg.com/profile_images/2755465967/84af95b26ac55f427f6afa95b60dfeb5_normal.jpeg"/>
    <hyperlink ref="V96" r:id="rId229" display="http://pbs.twimg.com/profile_images/462977067852627969/DqUKL5ru_normal.png"/>
    <hyperlink ref="V97" r:id="rId230" display="http://pbs.twimg.com/profile_images/791054797042507789/yI4G1duP_normal.jpg"/>
    <hyperlink ref="V98" r:id="rId231" display="http://pbs.twimg.com/profile_images/1128127274656702464/Zznt3v-J_normal.jpg"/>
    <hyperlink ref="V99" r:id="rId232" display="http://pbs.twimg.com/profile_images/791054797042507789/yI4G1duP_normal.jpg"/>
    <hyperlink ref="V100" r:id="rId233" display="https://pbs.twimg.com/media/EDD4tuBWkAE5VP2.jpg"/>
    <hyperlink ref="V101" r:id="rId234" display="http://pbs.twimg.com/profile_images/791054797042507789/yI4G1duP_normal.jpg"/>
    <hyperlink ref="V102" r:id="rId235" display="http://pbs.twimg.com/profile_images/1126891448765259777/xblFNFqe_normal.png"/>
    <hyperlink ref="V103" r:id="rId236" display="http://pbs.twimg.com/profile_images/791054797042507789/yI4G1duP_normal.jpg"/>
    <hyperlink ref="V104" r:id="rId237" display="http://pbs.twimg.com/profile_images/1126891448765259777/xblFNFqe_normal.png"/>
    <hyperlink ref="V105" r:id="rId238" display="http://pbs.twimg.com/profile_images/791054797042507789/yI4G1duP_normal.jpg"/>
    <hyperlink ref="V106" r:id="rId239" display="http://pbs.twimg.com/profile_images/1126891448765259777/xblFNFqe_normal.png"/>
    <hyperlink ref="V107" r:id="rId240" display="http://pbs.twimg.com/profile_images/791054797042507789/yI4G1duP_normal.jpg"/>
    <hyperlink ref="V108" r:id="rId241" display="http://pbs.twimg.com/profile_images/1126891448765259777/xblFNFqe_normal.png"/>
    <hyperlink ref="V109" r:id="rId242" display="http://pbs.twimg.com/profile_images/1126891448765259777/xblFNFqe_normal.png"/>
    <hyperlink ref="V110" r:id="rId243" display="http://pbs.twimg.com/profile_images/1156935844357447680/5TRmtvcm_normal.jpg"/>
    <hyperlink ref="V111" r:id="rId244" display="http://pbs.twimg.com/profile_images/1161386048875839489/bEIYBY9U_normal.jpg"/>
    <hyperlink ref="V112" r:id="rId245" display="http://pbs.twimg.com/profile_images/1151875113513607170/vs744Tne_normal.jpg"/>
    <hyperlink ref="V113" r:id="rId246" display="http://pbs.twimg.com/profile_images/1133289292/fs2006c_normal.jpg"/>
    <hyperlink ref="V114" r:id="rId247" display="http://pbs.twimg.com/profile_images/1133289292/fs2006c_normal.jpg"/>
    <hyperlink ref="V115" r:id="rId248" display="https://pbs.twimg.com/media/EDFUAbZVUAA_Le5.jpg"/>
    <hyperlink ref="V116" r:id="rId249" display="https://pbs.twimg.com/media/EDFUAbZVUAA_Le5.jpg"/>
    <hyperlink ref="V117" r:id="rId250" display="https://pbs.twimg.com/media/EDFUAbZVUAA_Le5.jpg"/>
    <hyperlink ref="V118" r:id="rId251" display="http://pbs.twimg.com/profile_images/998223856207773696/1OtC74rw_normal.jpg"/>
    <hyperlink ref="V119" r:id="rId252" display="http://pbs.twimg.com/profile_images/998223856207773696/1OtC74rw_normal.jpg"/>
    <hyperlink ref="V120" r:id="rId253" display="http://pbs.twimg.com/profile_images/998223856207773696/1OtC74rw_normal.jpg"/>
    <hyperlink ref="V121" r:id="rId254" display="http://pbs.twimg.com/profile_images/998223856207773696/1OtC74rw_normal.jpg"/>
    <hyperlink ref="V122" r:id="rId255" display="http://pbs.twimg.com/profile_images/571763448255651840/RFecjwMF_normal.jpeg"/>
    <hyperlink ref="V123" r:id="rId256" display="http://pbs.twimg.com/profile_images/888034111981584385/3-kDnN8f_normal.jpg"/>
    <hyperlink ref="V124" r:id="rId257" display="http://abs.twimg.com/sticky/default_profile_images/default_profile_normal.png"/>
    <hyperlink ref="V125" r:id="rId258" display="http://abs.twimg.com/sticky/default_profile_images/default_profile_normal.png"/>
    <hyperlink ref="V126" r:id="rId259" display="http://abs.twimg.com/sticky/default_profile_images/default_profile_normal.png"/>
    <hyperlink ref="V127" r:id="rId260" display="http://abs.twimg.com/sticky/default_profile_images/default_profile_normal.png"/>
    <hyperlink ref="V128" r:id="rId261" display="http://abs.twimg.com/sticky/default_profile_images/default_profile_normal.png"/>
    <hyperlink ref="V129" r:id="rId262" display="http://abs.twimg.com/sticky/default_profile_images/default_profile_normal.png"/>
    <hyperlink ref="V130" r:id="rId263" display="http://pbs.twimg.com/profile_images/890304410533986304/Adv0PWjl_normal.jpg"/>
    <hyperlink ref="V131" r:id="rId264" display="http://pbs.twimg.com/profile_images/890304410533986304/Adv0PWjl_normal.jpg"/>
    <hyperlink ref="V132" r:id="rId265" display="http://pbs.twimg.com/profile_images/890304410533986304/Adv0PWjl_normal.jpg"/>
    <hyperlink ref="V133" r:id="rId266" display="http://pbs.twimg.com/profile_images/474705384569974784/0hOiSm7P_normal.png"/>
    <hyperlink ref="V134" r:id="rId267" display="http://pbs.twimg.com/profile_images/1078188873245589504/gZe5T1XK_normal.jpg"/>
    <hyperlink ref="V135" r:id="rId268" display="http://pbs.twimg.com/profile_images/998223856207773696/1OtC74rw_normal.jpg"/>
    <hyperlink ref="V136" r:id="rId269" display="http://pbs.twimg.com/profile_images/780451899040342020/t5Fwh2GQ_normal.jpg"/>
    <hyperlink ref="V137" r:id="rId270" display="http://pbs.twimg.com/profile_images/780451899040342020/t5Fwh2GQ_normal.jpg"/>
    <hyperlink ref="V138" r:id="rId271" display="http://pbs.twimg.com/profile_images/780451899040342020/t5Fwh2GQ_normal.jpg"/>
    <hyperlink ref="V139" r:id="rId272" display="http://pbs.twimg.com/profile_images/780451899040342020/t5Fwh2GQ_normal.jpg"/>
    <hyperlink ref="V140" r:id="rId273" display="http://pbs.twimg.com/profile_images/780451899040342020/t5Fwh2GQ_normal.jpg"/>
    <hyperlink ref="V141" r:id="rId274" display="http://pbs.twimg.com/profile_images/780451899040342020/t5Fwh2GQ_normal.jpg"/>
    <hyperlink ref="V142" r:id="rId275" display="http://pbs.twimg.com/profile_images/780451899040342020/t5Fwh2GQ_normal.jpg"/>
    <hyperlink ref="V143" r:id="rId276" display="http://pbs.twimg.com/profile_images/780451899040342020/t5Fwh2GQ_normal.jpg"/>
    <hyperlink ref="V144" r:id="rId277" display="http://pbs.twimg.com/profile_images/780451899040342020/t5Fwh2GQ_normal.jpg"/>
    <hyperlink ref="V145" r:id="rId278" display="http://pbs.twimg.com/profile_images/780451899040342020/t5Fwh2GQ_normal.jpg"/>
    <hyperlink ref="V146" r:id="rId279" display="http://pbs.twimg.com/profile_images/780451899040342020/t5Fwh2GQ_normal.jpg"/>
    <hyperlink ref="V147" r:id="rId280" display="http://pbs.twimg.com/profile_images/780451899040342020/t5Fwh2GQ_normal.jpg"/>
    <hyperlink ref="V148" r:id="rId281" display="http://pbs.twimg.com/profile_images/780451899040342020/t5Fwh2GQ_normal.jpg"/>
    <hyperlink ref="V149" r:id="rId282" display="http://pbs.twimg.com/profile_images/780451899040342020/t5Fwh2GQ_normal.jpg"/>
    <hyperlink ref="V150" r:id="rId283" display="http://pbs.twimg.com/profile_images/780451899040342020/t5Fwh2GQ_normal.jpg"/>
    <hyperlink ref="V151" r:id="rId284" display="http://pbs.twimg.com/profile_images/780451899040342020/t5Fwh2GQ_normal.jpg"/>
    <hyperlink ref="V152" r:id="rId285" display="http://pbs.twimg.com/profile_images/780451899040342020/t5Fwh2GQ_normal.jpg"/>
    <hyperlink ref="V153" r:id="rId286" display="http://pbs.twimg.com/profile_images/780451899040342020/t5Fwh2GQ_normal.jpg"/>
    <hyperlink ref="V154" r:id="rId287" display="http://pbs.twimg.com/profile_images/780451899040342020/t5Fwh2GQ_normal.jpg"/>
    <hyperlink ref="V155" r:id="rId288" display="http://pbs.twimg.com/profile_images/780451899040342020/t5Fwh2GQ_normal.jpg"/>
    <hyperlink ref="V156" r:id="rId289" display="http://pbs.twimg.com/profile_images/780451899040342020/t5Fwh2GQ_normal.jpg"/>
    <hyperlink ref="V157" r:id="rId290" display="http://pbs.twimg.com/profile_images/780451899040342020/t5Fwh2GQ_normal.jpg"/>
    <hyperlink ref="V158" r:id="rId291" display="http://pbs.twimg.com/profile_images/780451899040342020/t5Fwh2GQ_normal.jpg"/>
    <hyperlink ref="V159" r:id="rId292" display="http://pbs.twimg.com/profile_images/780451899040342020/t5Fwh2GQ_normal.jpg"/>
    <hyperlink ref="V160" r:id="rId293" display="http://pbs.twimg.com/profile_images/780451899040342020/t5Fwh2GQ_normal.jpg"/>
    <hyperlink ref="V161" r:id="rId294" display="http://pbs.twimg.com/profile_images/780451899040342020/t5Fwh2GQ_normal.jpg"/>
    <hyperlink ref="V162" r:id="rId295" display="http://pbs.twimg.com/profile_images/780451899040342020/t5Fwh2GQ_normal.jpg"/>
    <hyperlink ref="V163" r:id="rId296" display="http://pbs.twimg.com/profile_images/780451899040342020/t5Fwh2GQ_normal.jpg"/>
    <hyperlink ref="V164" r:id="rId297" display="http://pbs.twimg.com/profile_images/780451899040342020/t5Fwh2GQ_normal.jpg"/>
    <hyperlink ref="V165" r:id="rId298" display="http://pbs.twimg.com/profile_images/780451899040342020/t5Fwh2GQ_normal.jpg"/>
    <hyperlink ref="V166" r:id="rId299" display="http://pbs.twimg.com/profile_images/780451899040342020/t5Fwh2GQ_normal.jpg"/>
    <hyperlink ref="V167" r:id="rId300" display="http://pbs.twimg.com/profile_images/780451899040342020/t5Fwh2GQ_normal.jpg"/>
    <hyperlink ref="V168" r:id="rId301" display="http://pbs.twimg.com/profile_images/780451899040342020/t5Fwh2GQ_normal.jpg"/>
    <hyperlink ref="V169" r:id="rId302" display="http://pbs.twimg.com/profile_images/780451899040342020/t5Fwh2GQ_normal.jpg"/>
    <hyperlink ref="V170" r:id="rId303" display="http://pbs.twimg.com/profile_images/780451899040342020/t5Fwh2GQ_normal.jpg"/>
    <hyperlink ref="V171" r:id="rId304" display="http://pbs.twimg.com/profile_images/780451899040342020/t5Fwh2GQ_normal.jpg"/>
    <hyperlink ref="V172" r:id="rId305" display="http://pbs.twimg.com/profile_images/780451899040342020/t5Fwh2GQ_normal.jpg"/>
    <hyperlink ref="V173" r:id="rId306" display="http://pbs.twimg.com/profile_images/780451899040342020/t5Fwh2GQ_normal.jpg"/>
    <hyperlink ref="V174" r:id="rId307" display="http://pbs.twimg.com/profile_images/780451899040342020/t5Fwh2GQ_normal.jpg"/>
    <hyperlink ref="V175" r:id="rId308" display="http://pbs.twimg.com/profile_images/780451899040342020/t5Fwh2GQ_normal.jpg"/>
    <hyperlink ref="V176" r:id="rId309" display="http://pbs.twimg.com/profile_images/780451899040342020/t5Fwh2GQ_normal.jpg"/>
    <hyperlink ref="V177" r:id="rId310" display="http://pbs.twimg.com/profile_images/780451899040342020/t5Fwh2GQ_normal.jpg"/>
    <hyperlink ref="V178" r:id="rId311" display="http://pbs.twimg.com/profile_images/780451899040342020/t5Fwh2GQ_normal.jpg"/>
    <hyperlink ref="V179" r:id="rId312" display="http://pbs.twimg.com/profile_images/780451899040342020/t5Fwh2GQ_normal.jpg"/>
    <hyperlink ref="V180" r:id="rId313" display="http://pbs.twimg.com/profile_images/780451899040342020/t5Fwh2GQ_normal.jpg"/>
    <hyperlink ref="V181" r:id="rId314" display="http://pbs.twimg.com/profile_images/1037200576742912001/-jzj8XbY_normal.jpg"/>
    <hyperlink ref="V182" r:id="rId315" display="http://pbs.twimg.com/profile_images/1027773893753200641/_yQO_hEn_normal.jpg"/>
    <hyperlink ref="V183" r:id="rId316" display="http://pbs.twimg.com/profile_images/1027773893753200641/_yQO_hEn_normal.jpg"/>
    <hyperlink ref="V184" r:id="rId317" display="http://pbs.twimg.com/profile_images/780451899040342020/t5Fwh2GQ_normal.jpg"/>
    <hyperlink ref="V185" r:id="rId318" display="http://pbs.twimg.com/profile_images/780451899040342020/t5Fwh2GQ_normal.jpg"/>
    <hyperlink ref="V186" r:id="rId319" display="http://pbs.twimg.com/profile_images/780451899040342020/t5Fwh2GQ_normal.jpg"/>
    <hyperlink ref="V187" r:id="rId320" display="http://pbs.twimg.com/profile_images/780451899040342020/t5Fwh2GQ_normal.jpg"/>
    <hyperlink ref="V188" r:id="rId321" display="http://pbs.twimg.com/profile_images/780451899040342020/t5Fwh2GQ_normal.jpg"/>
    <hyperlink ref="V189" r:id="rId322" display="http://pbs.twimg.com/profile_images/780451899040342020/t5Fwh2GQ_normal.jpg"/>
    <hyperlink ref="V190" r:id="rId323" display="http://pbs.twimg.com/profile_images/780451899040342020/t5Fwh2GQ_normal.jpg"/>
    <hyperlink ref="V191" r:id="rId324" display="http://pbs.twimg.com/profile_images/780451899040342020/t5Fwh2GQ_normal.jpg"/>
    <hyperlink ref="V192" r:id="rId325" display="http://pbs.twimg.com/profile_images/780451899040342020/t5Fwh2GQ_normal.jpg"/>
    <hyperlink ref="V193" r:id="rId326" display="http://pbs.twimg.com/profile_images/780451899040342020/t5Fwh2GQ_normal.jpg"/>
    <hyperlink ref="V194" r:id="rId327" display="http://pbs.twimg.com/profile_images/780451899040342020/t5Fwh2GQ_normal.jpg"/>
    <hyperlink ref="V195" r:id="rId328" display="http://pbs.twimg.com/profile_images/780451899040342020/t5Fwh2GQ_normal.jpg"/>
    <hyperlink ref="V196" r:id="rId329" display="http://pbs.twimg.com/profile_images/1037200576742912001/-jzj8XbY_normal.jpg"/>
    <hyperlink ref="V197" r:id="rId330" display="http://pbs.twimg.com/profile_images/1027773893753200641/_yQO_hEn_normal.jpg"/>
    <hyperlink ref="V198" r:id="rId331" display="http://pbs.twimg.com/profile_images/1027773893753200641/_yQO_hEn_normal.jpg"/>
    <hyperlink ref="V199" r:id="rId332" display="http://pbs.twimg.com/profile_images/780451899040342020/t5Fwh2GQ_normal.jpg"/>
    <hyperlink ref="V200" r:id="rId333" display="http://pbs.twimg.com/profile_images/780451899040342020/t5Fwh2GQ_normal.jpg"/>
    <hyperlink ref="V201" r:id="rId334" display="http://pbs.twimg.com/profile_images/780451899040342020/t5Fwh2GQ_normal.jpg"/>
    <hyperlink ref="V202" r:id="rId335" display="http://pbs.twimg.com/profile_images/780451899040342020/t5Fwh2GQ_normal.jpg"/>
    <hyperlink ref="V203" r:id="rId336" display="http://pbs.twimg.com/profile_images/780451899040342020/t5Fwh2GQ_normal.jpg"/>
    <hyperlink ref="V204" r:id="rId337" display="http://pbs.twimg.com/profile_images/780451899040342020/t5Fwh2GQ_normal.jpg"/>
    <hyperlink ref="V205" r:id="rId338" display="http://pbs.twimg.com/profile_images/780451899040342020/t5Fwh2GQ_normal.jpg"/>
    <hyperlink ref="V206" r:id="rId339" display="http://pbs.twimg.com/profile_images/780451899040342020/t5Fwh2GQ_normal.jpg"/>
    <hyperlink ref="V207" r:id="rId340" display="http://pbs.twimg.com/profile_images/780451899040342020/t5Fwh2GQ_normal.jpg"/>
    <hyperlink ref="V208" r:id="rId341" display="http://pbs.twimg.com/profile_images/780451899040342020/t5Fwh2GQ_normal.jpg"/>
    <hyperlink ref="V209" r:id="rId342" display="http://pbs.twimg.com/profile_images/780451899040342020/t5Fwh2GQ_normal.jpg"/>
    <hyperlink ref="V210" r:id="rId343" display="http://pbs.twimg.com/profile_images/780451899040342020/t5Fwh2GQ_normal.jpg"/>
    <hyperlink ref="V211" r:id="rId344" display="http://pbs.twimg.com/profile_images/1037200576742912001/-jzj8XbY_normal.jpg"/>
    <hyperlink ref="V212" r:id="rId345" display="http://pbs.twimg.com/profile_images/1027773893753200641/_yQO_hEn_normal.jpg"/>
    <hyperlink ref="V213" r:id="rId346" display="http://pbs.twimg.com/profile_images/1027773893753200641/_yQO_hEn_normal.jpg"/>
    <hyperlink ref="V214" r:id="rId347" display="http://pbs.twimg.com/profile_images/780451899040342020/t5Fwh2GQ_normal.jpg"/>
    <hyperlink ref="V215" r:id="rId348" display="http://pbs.twimg.com/profile_images/780451899040342020/t5Fwh2GQ_normal.jpg"/>
    <hyperlink ref="V216" r:id="rId349" display="http://pbs.twimg.com/profile_images/780451899040342020/t5Fwh2GQ_normal.jpg"/>
    <hyperlink ref="V217" r:id="rId350" display="http://pbs.twimg.com/profile_images/780451899040342020/t5Fwh2GQ_normal.jpg"/>
    <hyperlink ref="V218" r:id="rId351" display="http://pbs.twimg.com/profile_images/780451899040342020/t5Fwh2GQ_normal.jpg"/>
    <hyperlink ref="V219" r:id="rId352" display="http://pbs.twimg.com/profile_images/780451899040342020/t5Fwh2GQ_normal.jpg"/>
    <hyperlink ref="V220" r:id="rId353" display="http://pbs.twimg.com/profile_images/780451899040342020/t5Fwh2GQ_normal.jpg"/>
    <hyperlink ref="V221" r:id="rId354" display="http://pbs.twimg.com/profile_images/780451899040342020/t5Fwh2GQ_normal.jpg"/>
    <hyperlink ref="V222" r:id="rId355" display="http://pbs.twimg.com/profile_images/780451899040342020/t5Fwh2GQ_normal.jpg"/>
    <hyperlink ref="V223" r:id="rId356" display="http://pbs.twimg.com/profile_images/780451899040342020/t5Fwh2GQ_normal.jpg"/>
    <hyperlink ref="V224" r:id="rId357" display="http://pbs.twimg.com/profile_images/1037200576742912001/-jzj8XbY_normal.jpg"/>
    <hyperlink ref="V225" r:id="rId358" display="http://pbs.twimg.com/profile_images/1037200576742912001/-jzj8XbY_normal.jpg"/>
    <hyperlink ref="V226" r:id="rId359" display="http://pbs.twimg.com/profile_images/1037200576742912001/-jzj8XbY_normal.jpg"/>
    <hyperlink ref="V227" r:id="rId360" display="http://pbs.twimg.com/profile_images/1027773893753200641/_yQO_hEn_normal.jpg"/>
    <hyperlink ref="V228" r:id="rId361" display="http://pbs.twimg.com/profile_images/1027773893753200641/_yQO_hEn_normal.jpg"/>
    <hyperlink ref="V229" r:id="rId362" display="http://pbs.twimg.com/profile_images/780451899040342020/t5Fwh2GQ_normal.jpg"/>
    <hyperlink ref="V230" r:id="rId363" display="http://pbs.twimg.com/profile_images/780451899040342020/t5Fwh2GQ_normal.jpg"/>
    <hyperlink ref="V231" r:id="rId364" display="http://pbs.twimg.com/profile_images/780451899040342020/t5Fwh2GQ_normal.jpg"/>
    <hyperlink ref="V232" r:id="rId365" display="http://pbs.twimg.com/profile_images/780451899040342020/t5Fwh2GQ_normal.jpg"/>
    <hyperlink ref="V233" r:id="rId366" display="http://pbs.twimg.com/profile_images/780451899040342020/t5Fwh2GQ_normal.jpg"/>
    <hyperlink ref="V234" r:id="rId367" display="http://pbs.twimg.com/profile_images/780451899040342020/t5Fwh2GQ_normal.jpg"/>
    <hyperlink ref="V235" r:id="rId368" display="http://pbs.twimg.com/profile_images/780451899040342020/t5Fwh2GQ_normal.jpg"/>
    <hyperlink ref="V236" r:id="rId369" display="http://pbs.twimg.com/profile_images/780451899040342020/t5Fwh2GQ_normal.jpg"/>
    <hyperlink ref="V237" r:id="rId370" display="http://pbs.twimg.com/profile_images/780451899040342020/t5Fwh2GQ_normal.jpg"/>
    <hyperlink ref="V238" r:id="rId371" display="http://pbs.twimg.com/profile_images/780451899040342020/t5Fwh2GQ_normal.jpg"/>
    <hyperlink ref="V239" r:id="rId372" display="https://pbs.twimg.com/media/ECmtAcsX4As3v3u.jpg"/>
    <hyperlink ref="V240" r:id="rId373" display="http://pbs.twimg.com/profile_images/1027773893753200641/_yQO_hEn_normal.jpg"/>
    <hyperlink ref="V241" r:id="rId374" display="http://pbs.twimg.com/profile_images/1027773893753200641/_yQO_hEn_normal.jpg"/>
    <hyperlink ref="V242" r:id="rId375" display="http://pbs.twimg.com/profile_images/1027773893753200641/_yQO_hEn_normal.jpg"/>
    <hyperlink ref="V243" r:id="rId376" display="http://pbs.twimg.com/profile_images/780451899040342020/t5Fwh2GQ_normal.jpg"/>
    <hyperlink ref="V244" r:id="rId377" display="http://pbs.twimg.com/profile_images/780451899040342020/t5Fwh2GQ_normal.jpg"/>
    <hyperlink ref="V245" r:id="rId378" display="http://pbs.twimg.com/profile_images/780451899040342020/t5Fwh2GQ_normal.jpg"/>
    <hyperlink ref="V246" r:id="rId379" display="http://pbs.twimg.com/profile_images/780451899040342020/t5Fwh2GQ_normal.jpg"/>
    <hyperlink ref="V247" r:id="rId380" display="http://pbs.twimg.com/profile_images/780451899040342020/t5Fwh2GQ_normal.jpg"/>
    <hyperlink ref="V248" r:id="rId381" display="http://pbs.twimg.com/profile_images/780451899040342020/t5Fwh2GQ_normal.jpg"/>
    <hyperlink ref="V249" r:id="rId382" display="http://pbs.twimg.com/profile_images/780451899040342020/t5Fwh2GQ_normal.jpg"/>
    <hyperlink ref="V250" r:id="rId383" display="http://pbs.twimg.com/profile_images/780451899040342020/t5Fwh2GQ_normal.jpg"/>
    <hyperlink ref="V251" r:id="rId384" display="http://pbs.twimg.com/profile_images/780451899040342020/t5Fwh2GQ_normal.jpg"/>
    <hyperlink ref="V252" r:id="rId385" display="http://pbs.twimg.com/profile_images/780451899040342020/t5Fwh2GQ_normal.jpg"/>
    <hyperlink ref="V253" r:id="rId386" display="http://pbs.twimg.com/profile_images/780451899040342020/t5Fwh2GQ_normal.jpg"/>
    <hyperlink ref="V254" r:id="rId387" display="http://pbs.twimg.com/profile_images/780451899040342020/t5Fwh2GQ_normal.jpg"/>
    <hyperlink ref="V255" r:id="rId388" display="http://pbs.twimg.com/profile_images/780451899040342020/t5Fwh2GQ_normal.jpg"/>
    <hyperlink ref="V256" r:id="rId389" display="http://pbs.twimg.com/profile_images/780451899040342020/t5Fwh2GQ_normal.jpg"/>
    <hyperlink ref="V257" r:id="rId390" display="http://pbs.twimg.com/profile_images/780451899040342020/t5Fwh2GQ_normal.jpg"/>
    <hyperlink ref="V258" r:id="rId391" display="http://pbs.twimg.com/profile_images/780451899040342020/t5Fwh2GQ_normal.jpg"/>
    <hyperlink ref="V259" r:id="rId392" display="http://pbs.twimg.com/profile_images/780451899040342020/t5Fwh2GQ_normal.jpg"/>
    <hyperlink ref="V260" r:id="rId393" display="http://pbs.twimg.com/profile_images/780451899040342020/t5Fwh2GQ_normal.jpg"/>
    <hyperlink ref="V261" r:id="rId394" display="http://pbs.twimg.com/profile_images/780451899040342020/t5Fwh2GQ_normal.jpg"/>
    <hyperlink ref="V262" r:id="rId395" display="http://pbs.twimg.com/profile_images/780451899040342020/t5Fwh2GQ_normal.jpg"/>
    <hyperlink ref="V263" r:id="rId396" display="http://pbs.twimg.com/profile_images/780451899040342020/t5Fwh2GQ_normal.jpg"/>
    <hyperlink ref="V264" r:id="rId397" display="http://pbs.twimg.com/profile_images/780451899040342020/t5Fwh2GQ_normal.jpg"/>
    <hyperlink ref="V265" r:id="rId398" display="http://pbs.twimg.com/profile_images/780451899040342020/t5Fwh2GQ_normal.jpg"/>
    <hyperlink ref="V266" r:id="rId399" display="http://pbs.twimg.com/profile_images/780451899040342020/t5Fwh2GQ_normal.jpg"/>
    <hyperlink ref="V267" r:id="rId400" display="http://pbs.twimg.com/profile_images/780451899040342020/t5Fwh2GQ_normal.jpg"/>
    <hyperlink ref="V268" r:id="rId401" display="http://pbs.twimg.com/profile_images/780451899040342020/t5Fwh2GQ_normal.jpg"/>
    <hyperlink ref="V269" r:id="rId402" display="http://pbs.twimg.com/profile_images/780451899040342020/t5Fwh2GQ_normal.jpg"/>
    <hyperlink ref="V270" r:id="rId403" display="http://pbs.twimg.com/profile_images/1046576251949862912/axeUR8EK_normal.jpg"/>
    <hyperlink ref="V271" r:id="rId404" display="http://pbs.twimg.com/profile_images/1046576251949862912/axeUR8EK_normal.jpg"/>
    <hyperlink ref="V272" r:id="rId405" display="http://pbs.twimg.com/profile_images/1046576251949862912/axeUR8EK_normal.jpg"/>
    <hyperlink ref="V273" r:id="rId406" display="http://pbs.twimg.com/profile_images/1046576251949862912/axeUR8EK_normal.jpg"/>
    <hyperlink ref="V274" r:id="rId407" display="http://pbs.twimg.com/profile_images/1046576251949862912/axeUR8EK_normal.jpg"/>
    <hyperlink ref="V275" r:id="rId408" display="http://pbs.twimg.com/profile_images/1046576251949862912/axeUR8EK_normal.jpg"/>
    <hyperlink ref="V276" r:id="rId409" display="http://pbs.twimg.com/profile_images/1046576251949862912/axeUR8EK_normal.jpg"/>
    <hyperlink ref="V277" r:id="rId410" display="http://pbs.twimg.com/profile_images/1046576251949862912/axeUR8EK_normal.jpg"/>
    <hyperlink ref="V278" r:id="rId411" display="http://pbs.twimg.com/profile_images/1046576251949862912/axeUR8EK_normal.jpg"/>
    <hyperlink ref="V279" r:id="rId412" display="http://pbs.twimg.com/profile_images/1046576251949862912/axeUR8EK_normal.jpg"/>
    <hyperlink ref="V280" r:id="rId413" display="http://pbs.twimg.com/profile_images/1046576251949862912/axeUR8EK_normal.jpg"/>
    <hyperlink ref="V281" r:id="rId414" display="http://pbs.twimg.com/profile_images/1046576251949862912/axeUR8EK_normal.jpg"/>
    <hyperlink ref="V282" r:id="rId415" display="http://pbs.twimg.com/profile_images/1046576251949862912/axeUR8EK_normal.jpg"/>
    <hyperlink ref="V283" r:id="rId416" display="http://pbs.twimg.com/profile_images/593803027737387008/RLmHoyff_normal.png"/>
    <hyperlink ref="V284" r:id="rId417" display="http://pbs.twimg.com/profile_images/1093276658398887936/rnuQHD-u_normal.jpg"/>
    <hyperlink ref="V285" r:id="rId418" display="http://pbs.twimg.com/profile_images/1093276658398887936/rnuQHD-u_normal.jpg"/>
    <hyperlink ref="V286" r:id="rId419" display="http://pbs.twimg.com/profile_images/1093276658398887936/rnuQHD-u_normal.jpg"/>
    <hyperlink ref="V287" r:id="rId420" display="http://pbs.twimg.com/profile_images/1093276658398887936/rnuQHD-u_normal.jpg"/>
    <hyperlink ref="V288" r:id="rId421" display="http://pbs.twimg.com/profile_images/791054797042507789/yI4G1duP_normal.jpg"/>
    <hyperlink ref="V289" r:id="rId422" display="http://pbs.twimg.com/profile_images/477316196082012160/fAZw1ORD_normal.jpeg"/>
    <hyperlink ref="V290" r:id="rId423" display="http://pbs.twimg.com/profile_images/753787443397230592/RINVxk4o_normal.jpg"/>
    <hyperlink ref="V291" r:id="rId424" display="http://pbs.twimg.com/profile_images/477316196082012160/fAZw1ORD_normal.jpeg"/>
    <hyperlink ref="V292" r:id="rId425" display="http://pbs.twimg.com/profile_images/378800000632823356/0741de6e4850ee2f39ec15f12ef64177_normal.jpeg"/>
    <hyperlink ref="V293" r:id="rId426" display="http://pbs.twimg.com/profile_images/477316196082012160/fAZw1ORD_normal.jpeg"/>
    <hyperlink ref="V294" r:id="rId427" display="http://pbs.twimg.com/profile_images/793108987214528512/cH_l4wpb_normal.jpg"/>
    <hyperlink ref="V295" r:id="rId428" display="http://pbs.twimg.com/profile_images/793108987214528512/cH_l4wpb_normal.jpg"/>
    <hyperlink ref="V296" r:id="rId429" display="http://pbs.twimg.com/profile_images/477316196082012160/fAZw1ORD_normal.jpeg"/>
    <hyperlink ref="V297" r:id="rId430" display="http://pbs.twimg.com/profile_images/477316196082012160/fAZw1ORD_normal.jpeg"/>
    <hyperlink ref="V298" r:id="rId431" display="http://pbs.twimg.com/profile_images/477316196082012160/fAZw1ORD_normal.jpeg"/>
    <hyperlink ref="V299" r:id="rId432" display="http://pbs.twimg.com/profile_images/477316196082012160/fAZw1ORD_normal.jpeg"/>
    <hyperlink ref="V300" r:id="rId433" display="http://pbs.twimg.com/profile_images/477316196082012160/fAZw1ORD_normal.jpeg"/>
    <hyperlink ref="V301" r:id="rId434" display="http://pbs.twimg.com/profile_images/477316196082012160/fAZw1ORD_normal.jpeg"/>
    <hyperlink ref="V302" r:id="rId435" display="http://pbs.twimg.com/profile_images/477316196082012160/fAZw1ORD_normal.jpeg"/>
    <hyperlink ref="V303" r:id="rId436" display="http://pbs.twimg.com/profile_images/477316196082012160/fAZw1ORD_normal.jpeg"/>
    <hyperlink ref="V304" r:id="rId437" display="http://pbs.twimg.com/profile_images/684317088664686592/bvcoO2f0_normal.jpg"/>
    <hyperlink ref="V305" r:id="rId438" display="http://pbs.twimg.com/profile_images/1099910507660636160/8ycS7XqG_normal.png"/>
    <hyperlink ref="V306" r:id="rId439" display="http://pbs.twimg.com/profile_images/1099910507660636160/8ycS7XqG_normal.png"/>
    <hyperlink ref="V307" r:id="rId440" display="http://pbs.twimg.com/profile_images/1026408862952443904/8QffmH_x_normal.jpg"/>
    <hyperlink ref="V308" r:id="rId441" display="http://pbs.twimg.com/profile_images/1026408862952443904/8QffmH_x_normal.jpg"/>
    <hyperlink ref="V309" r:id="rId442" display="http://pbs.twimg.com/profile_images/1026408862952443904/8QffmH_x_normal.jpg"/>
    <hyperlink ref="V310" r:id="rId443" display="https://pbs.twimg.com/media/EDJIV0cXoAI0CJI.jpg"/>
    <hyperlink ref="V311" r:id="rId444" display="http://pbs.twimg.com/profile_images/1026408862952443904/8QffmH_x_normal.jpg"/>
    <hyperlink ref="V312" r:id="rId445" display="http://pbs.twimg.com/profile_images/1026408862952443904/8QffmH_x_normal.jpg"/>
    <hyperlink ref="V313" r:id="rId446" display="http://pbs.twimg.com/profile_images/1026408862952443904/8QffmH_x_normal.jpg"/>
    <hyperlink ref="V314" r:id="rId447" display="http://pbs.twimg.com/profile_images/1026408862952443904/8QffmH_x_normal.jpg"/>
    <hyperlink ref="V315" r:id="rId448" display="http://pbs.twimg.com/profile_images/1026408862952443904/8QffmH_x_normal.jpg"/>
    <hyperlink ref="V316" r:id="rId449" display="http://pbs.twimg.com/profile_images/1026408862952443904/8QffmH_x_normal.jpg"/>
    <hyperlink ref="V317" r:id="rId450" display="http://pbs.twimg.com/profile_images/1026408862952443904/8QffmH_x_normal.jpg"/>
    <hyperlink ref="V318" r:id="rId451" display="http://pbs.twimg.com/profile_images/1026408862952443904/8QffmH_x_normal.jpg"/>
    <hyperlink ref="V319" r:id="rId452" display="http://pbs.twimg.com/profile_images/1026408862952443904/8QffmH_x_normal.jpg"/>
    <hyperlink ref="V320" r:id="rId453" display="https://pbs.twimg.com/media/EDNatccXoAAS_yW.png"/>
    <hyperlink ref="Z3" r:id="rId454" display="https://twitter.com/csa_dvillamizar/status/1164069858725847041"/>
    <hyperlink ref="Z4" r:id="rId455" display="https://twitter.com/appsresearch/status/1164132634643050496"/>
    <hyperlink ref="Z5" r:id="rId456" display="https://twitter.com/appsresearch/status/1164132634643050496"/>
    <hyperlink ref="Z6" r:id="rId457" display="https://twitter.com/appsresearch/status/1164132634643050496"/>
    <hyperlink ref="Z7" r:id="rId458" display="https://twitter.com/appsresearch/status/1164132634643050496"/>
    <hyperlink ref="Z8" r:id="rId459" display="https://twitter.com/appsresearch/status/1164132634643050496"/>
    <hyperlink ref="Z9" r:id="rId460" display="https://twitter.com/appsresearch/status/1164132634643050496"/>
    <hyperlink ref="Z10" r:id="rId461" display="https://twitter.com/appsresearch/status/1164132634643050496"/>
    <hyperlink ref="Z11" r:id="rId462" display="https://twitter.com/appsresearch/status/1164132634643050496"/>
    <hyperlink ref="Z12" r:id="rId463" display="https://twitter.com/appsresearch/status/1164132634643050496"/>
    <hyperlink ref="Z13" r:id="rId464" display="https://twitter.com/appsresearch/status/1164132634643050496"/>
    <hyperlink ref="Z14" r:id="rId465" display="https://twitter.com/appsresearch/status/1164132634643050496"/>
    <hyperlink ref="Z15" r:id="rId466" display="https://twitter.com/appsresearch/status/1164132634643050496"/>
    <hyperlink ref="Z16" r:id="rId467" display="https://twitter.com/marty_resnick/status/1164199734527049728"/>
    <hyperlink ref="Z17" r:id="rId468" display="https://twitter.com/mcgoverntheory/status/1164199297384144896"/>
    <hyperlink ref="Z18" r:id="rId469" display="https://twitter.com/mcgoverntheory/status/1164199884171489280"/>
    <hyperlink ref="Z19" r:id="rId470" display="https://twitter.com/chidambara09/status/1164204173673394178"/>
    <hyperlink ref="Z20" r:id="rId471" display="https://twitter.com/joesmithsapsf/status/1164204812529000448"/>
    <hyperlink ref="Z21" r:id="rId472" display="https://twitter.com/susie_foran/status/1164290912576577536"/>
    <hyperlink ref="Z22" r:id="rId473" display="https://twitter.com/susie_foran/status/1164290912576577536"/>
    <hyperlink ref="Z23" r:id="rId474" display="https://twitter.com/susie_foran/status/1164290912576577536"/>
    <hyperlink ref="Z24" r:id="rId475" display="https://twitter.com/imstechgroup/status/1164533013591580674"/>
    <hyperlink ref="Z25" r:id="rId476" display="https://twitter.com/rajupotnuru1/status/1164781445727916033"/>
    <hyperlink ref="Z26" r:id="rId477" display="https://twitter.com/rajupotnuru1/status/1164781445727916033"/>
    <hyperlink ref="Z27" r:id="rId478" display="https://twitter.com/chief_connector/status/1164957766525603841"/>
    <hyperlink ref="Z28" r:id="rId479" display="https://twitter.com/adam_mansfield_/status/1165053736768671745"/>
    <hyperlink ref="Z29" r:id="rId480" display="https://twitter.com/adam_mansfield_/status/1165053736768671745"/>
    <hyperlink ref="Z30" r:id="rId481" display="https://twitter.com/adam_mansfield_/status/1165053736768671745"/>
    <hyperlink ref="Z31" r:id="rId482" display="https://twitter.com/adam_mansfield_/status/1165053736768671745"/>
    <hyperlink ref="Z32" r:id="rId483" display="https://twitter.com/cxotalk/status/1165342014705229824"/>
    <hyperlink ref="Z33" r:id="rId484" display="https://twitter.com/cxotalk/status/1165342014705229824"/>
    <hyperlink ref="Z34" r:id="rId485" display="https://twitter.com/digitaltransf11/status/1165342874780786689"/>
    <hyperlink ref="Z35" r:id="rId486" display="https://twitter.com/digitaltransf11/status/1165342874780786689"/>
    <hyperlink ref="Z36" r:id="rId487" display="https://twitter.com/digitaltransf11/status/1165342874780786689"/>
    <hyperlink ref="Z37" r:id="rId488" display="https://twitter.com/belveyy/status/1165349864558850048"/>
    <hyperlink ref="Z38" r:id="rId489" display="https://twitter.com/belveyy/status/1165349864558850048"/>
    <hyperlink ref="Z39" r:id="rId490" display="https://twitter.com/belveyy/status/1165349864558850048"/>
    <hyperlink ref="Z40" r:id="rId491" display="https://twitter.com/cmosoares/status/1165676715315589120"/>
    <hyperlink ref="Z41" r:id="rId492" display="https://twitter.com/cmosoares/status/1165676715315589120"/>
    <hyperlink ref="Z42" r:id="rId493" display="https://twitter.com/cmosoares/status/1165676715315589120"/>
    <hyperlink ref="Z43" r:id="rId494" display="https://twitter.com/plexsystems/status/1164288600713891842"/>
    <hyperlink ref="Z44" r:id="rId495" display="https://twitter.com/plexsystems/status/1165700512538353665"/>
    <hyperlink ref="Z45" r:id="rId496" display="https://twitter.com/holgermu/status/1165668413659893760"/>
    <hyperlink ref="Z46" r:id="rId497" display="https://twitter.com/pakasi/status/1165709714040250368"/>
    <hyperlink ref="Z47" r:id="rId498" display="https://twitter.com/holgermu/status/1165668413659893760"/>
    <hyperlink ref="Z48" r:id="rId499" display="https://twitter.com/pakasi/status/1165709714040250368"/>
    <hyperlink ref="Z49" r:id="rId500" display="https://twitter.com/pakasi/status/1165709714040250368"/>
    <hyperlink ref="Z50" r:id="rId501" display="https://twitter.com/mdalton323/status/1165113562928492545"/>
    <hyperlink ref="Z51" r:id="rId502" display="https://twitter.com/mdalton323/status/1165734060959895552"/>
    <hyperlink ref="Z52" r:id="rId503" display="https://twitter.com/autodeploy/status/1165955218955259906"/>
    <hyperlink ref="Z53" r:id="rId504" display="https://twitter.com/aancos/status/1165979910575468545"/>
    <hyperlink ref="Z54" r:id="rId505" display="https://twitter.com/bonnietinder/status/1166023260548603906"/>
    <hyperlink ref="Z55" r:id="rId506" display="https://twitter.com/hrdigitalbe/status/1164533659493425152"/>
    <hyperlink ref="Z56" r:id="rId507" display="https://twitter.com/hrdigitalbe/status/1164533659493425152"/>
    <hyperlink ref="Z57" r:id="rId508" display="https://twitter.com/hrdigitalbe/status/1165001760169189377"/>
    <hyperlink ref="Z58" r:id="rId509" display="https://twitter.com/hrdigitalbe/status/1165001760169189377"/>
    <hyperlink ref="Z59" r:id="rId510" display="https://twitter.com/hrdigitalbe/status/1165001760169189377"/>
    <hyperlink ref="Z60" r:id="rId511" display="https://twitter.com/hrdigitalbe/status/1165424575401857024"/>
    <hyperlink ref="Z61" r:id="rId512" display="https://twitter.com/hrdigitalbe/status/1165424575401857024"/>
    <hyperlink ref="Z62" r:id="rId513" display="https://twitter.com/hrdigitalbe/status/1165424575401857024"/>
    <hyperlink ref="Z63" r:id="rId514" display="https://twitter.com/hrdigitalbe/status/1165424575401857024"/>
    <hyperlink ref="Z64" r:id="rId515" display="https://twitter.com/hrdigitalbe/status/1166043575953571840"/>
    <hyperlink ref="Z65" r:id="rId516" display="https://twitter.com/hrdigitalbe/status/1166043575953571840"/>
    <hyperlink ref="Z66" r:id="rId517" display="https://twitter.com/hrdigitalbe/status/1166043575953571840"/>
    <hyperlink ref="Z67" r:id="rId518" display="https://twitter.com/hrdigitalbe/status/1166043575953571840"/>
    <hyperlink ref="Z68" r:id="rId519" display="https://twitter.com/hrdigitalbe/status/1166043575953571840"/>
    <hyperlink ref="Z69" r:id="rId520" display="https://twitter.com/hrdigitalbe/status/1166043575953571840"/>
    <hyperlink ref="Z70" r:id="rId521" display="https://twitter.com/terillium/status/1165015603691839489"/>
    <hyperlink ref="Z71" r:id="rId522" display="https://twitter.com/terillium/status/1166065060139143168"/>
    <hyperlink ref="Z72" r:id="rId523" display="https://twitter.com/louiscolumbus/status/1166098248970334208"/>
    <hyperlink ref="Z73" r:id="rId524" display="https://twitter.com/alokoak2/status/1165426973633433600"/>
    <hyperlink ref="Z74" r:id="rId525" display="https://twitter.com/alokoak2/status/1165426973633433600"/>
    <hyperlink ref="Z75" r:id="rId526" display="https://twitter.com/alokoak2/status/1165426973633433600"/>
    <hyperlink ref="Z76" r:id="rId527" display="https://twitter.com/alokoak2/status/1165426973633433600"/>
    <hyperlink ref="Z77" r:id="rId528" display="https://twitter.com/alokoak2/status/1166149858216042496"/>
    <hyperlink ref="Z78" r:id="rId529" display="https://twitter.com/alokoak2/status/1166149858216042496"/>
    <hyperlink ref="Z79" r:id="rId530" display="https://twitter.com/alokoak2/status/1166149858216042496"/>
    <hyperlink ref="Z80" r:id="rId531" display="https://twitter.com/alokoak2/status/1166149858216042496"/>
    <hyperlink ref="Z81" r:id="rId532" display="https://twitter.com/alokoak2/status/1166149858216042496"/>
    <hyperlink ref="Z82" r:id="rId533" display="https://twitter.com/alokoak2/status/1166149858216042496"/>
    <hyperlink ref="Z83" r:id="rId534" display="https://twitter.com/vaicloud/status/1164900846229958656"/>
    <hyperlink ref="Z84" r:id="rId535" display="https://twitter.com/vaicloud/status/1164900846229958656"/>
    <hyperlink ref="Z85" r:id="rId536" display="https://twitter.com/jbitprob/status/1164903344621727745"/>
    <hyperlink ref="Z86" r:id="rId537" display="https://twitter.com/tectweets/status/1164184411514068992"/>
    <hyperlink ref="Z87" r:id="rId538" display="https://twitter.com/tectweets/status/1166352677250445315"/>
    <hyperlink ref="Z88" r:id="rId539" display="https://twitter.com/jbitprob/status/1166352980272193537"/>
    <hyperlink ref="Z89" r:id="rId540" display="https://twitter.com/jbitprob/status/1164903344621727745"/>
    <hyperlink ref="Z90" r:id="rId541" display="https://twitter.com/jbitprob/status/1164903344621727745"/>
    <hyperlink ref="Z91" r:id="rId542" display="https://twitter.com/jbitprob/status/1165265801588420608"/>
    <hyperlink ref="Z92" r:id="rId543" display="https://twitter.com/jbitprob/status/1165265801588420608"/>
    <hyperlink ref="Z93" r:id="rId544" display="https://twitter.com/jbitprob/status/1165265801588420608"/>
    <hyperlink ref="Z94" r:id="rId545" display="https://twitter.com/hilaryjg/status/1166372296673488897"/>
    <hyperlink ref="Z95" r:id="rId546" display="https://twitter.com/erichsch/status/1166624407432900609"/>
    <hyperlink ref="Z96" r:id="rId547" display="https://twitter.com/torivojobs/status/1166687241122516993"/>
    <hyperlink ref="Z97" r:id="rId548" display="https://twitter.com/lukemarson/status/1164532525471080449"/>
    <hyperlink ref="Z98" r:id="rId549" display="https://twitter.com/imransajidsap/status/1166010019357310977"/>
    <hyperlink ref="Z99" r:id="rId550" display="https://twitter.com/lukemarson/status/1166006849310736384"/>
    <hyperlink ref="Z100" r:id="rId551" display="https://twitter.com/compecon/status/1166706732443275265"/>
    <hyperlink ref="Z101" r:id="rId552" display="https://twitter.com/lukemarson/status/1166698445421326338"/>
    <hyperlink ref="Z102" r:id="rId553" display="https://twitter.com/davewrowe/status/1166712352504332288"/>
    <hyperlink ref="Z103" r:id="rId554" display="https://twitter.com/lukemarson/status/1166698445421326338"/>
    <hyperlink ref="Z104" r:id="rId555" display="https://twitter.com/davewrowe/status/1166712352504332288"/>
    <hyperlink ref="Z105" r:id="rId556" display="https://twitter.com/lukemarson/status/1166698445421326338"/>
    <hyperlink ref="Z106" r:id="rId557" display="https://twitter.com/davewrowe/status/1166712352504332288"/>
    <hyperlink ref="Z107" r:id="rId558" display="https://twitter.com/lukemarson/status/1166698445421326338"/>
    <hyperlink ref="Z108" r:id="rId559" display="https://twitter.com/davewrowe/status/1166712352504332288"/>
    <hyperlink ref="Z109" r:id="rId560" display="https://twitter.com/davewrowe/status/1166712352504332288"/>
    <hyperlink ref="Z110" r:id="rId561" display="https://twitter.com/dee_marketing/status/1166736574857527297"/>
    <hyperlink ref="Z111" r:id="rId562" display="https://twitter.com/konradpitala/status/1166686927627718661"/>
    <hyperlink ref="Z112" r:id="rId563" display="https://twitter.com/jitgohil/status/1166740248732323842"/>
    <hyperlink ref="Z113" r:id="rId564" display="https://twitter.com/fscavo/status/1164164848445300737"/>
    <hyperlink ref="Z114" r:id="rId565" display="https://twitter.com/fscavo/status/1166070877017919490"/>
    <hyperlink ref="Z115" r:id="rId566" display="https://twitter.com/fscavo/status/1166806147384274944"/>
    <hyperlink ref="Z116" r:id="rId567" display="https://twitter.com/fscavo/status/1166806147384274944"/>
    <hyperlink ref="Z117" r:id="rId568" display="https://twitter.com/fscavo/status/1166806147384274944"/>
    <hyperlink ref="Z118" r:id="rId569" display="https://twitter.com/sameerpatel/status/1166813055092572161"/>
    <hyperlink ref="Z119" r:id="rId570" display="https://twitter.com/sameerpatel/status/1166813055092572161"/>
    <hyperlink ref="Z120" r:id="rId571" display="https://twitter.com/sameerpatel/status/1166813055092572161"/>
    <hyperlink ref="Z121" r:id="rId572" display="https://twitter.com/sameerpatel/status/1166813055092572161"/>
    <hyperlink ref="Z122" r:id="rId573" display="https://twitter.com/iamaniku/status/1167055564926382083"/>
    <hyperlink ref="Z123" r:id="rId574" display="https://twitter.com/charlesrathmann/status/1167065146197516289"/>
    <hyperlink ref="Z124" r:id="rId575" display="https://twitter.com/cmdatascoop/status/1166746826608971778"/>
    <hyperlink ref="Z125" r:id="rId576" display="https://twitter.com/cmdatascoop/status/1166746826608971778"/>
    <hyperlink ref="Z126" r:id="rId577" display="https://twitter.com/cmdatascoop/status/1167078653987082243"/>
    <hyperlink ref="Z127" r:id="rId578" display="https://twitter.com/cmdatascoop/status/1167078653987082243"/>
    <hyperlink ref="Z128" r:id="rId579" display="https://twitter.com/cmdatascoop/status/1167093755092066304"/>
    <hyperlink ref="Z129" r:id="rId580" display="https://twitter.com/cmdatascoop/status/1167093755092066304"/>
    <hyperlink ref="Z130" r:id="rId581" display="https://twitter.com/vaisoftware/status/1164900785647493120"/>
    <hyperlink ref="Z131" r:id="rId582" display="https://twitter.com/vaisoftware/status/1164900785647493120"/>
    <hyperlink ref="Z132" r:id="rId583" display="https://twitter.com/vaisoftware/status/1167098478574673920"/>
    <hyperlink ref="Z133" r:id="rId584" display="https://twitter.com/dcunni/status/1167148667238666240"/>
    <hyperlink ref="Z134" r:id="rId585" display="https://twitter.com/aadityaraghav/status/1167149441574289408"/>
    <hyperlink ref="Z135" r:id="rId586" display="https://twitter.com/sameerpatel/status/1158040646873055233"/>
    <hyperlink ref="Z136" r:id="rId587" display="https://twitter.com/martinhoyes/status/1165322839240527873"/>
    <hyperlink ref="Z137" r:id="rId588" display="https://twitter.com/martinhoyes/status/1149365497592307712"/>
    <hyperlink ref="Z138" r:id="rId589" display="https://twitter.com/martinhoyes/status/1165349372856397825"/>
    <hyperlink ref="Z139" r:id="rId590" display="https://twitter.com/martinhoyes/status/1149365497592307712"/>
    <hyperlink ref="Z140" r:id="rId591" display="https://twitter.com/martinhoyes/status/1165349372856397825"/>
    <hyperlink ref="Z141" r:id="rId592" display="https://twitter.com/martinhoyes/status/1147299463834116096"/>
    <hyperlink ref="Z142" r:id="rId593" display="https://twitter.com/martinhoyes/status/1165415333441597440"/>
    <hyperlink ref="Z143" r:id="rId594" display="https://twitter.com/martinhoyes/status/1149073927156559872"/>
    <hyperlink ref="Z144" r:id="rId595" display="https://twitter.com/martinhoyes/status/1165415410683891712"/>
    <hyperlink ref="Z145" r:id="rId596" display="https://twitter.com/martinhoyes/status/1147299463834116096"/>
    <hyperlink ref="Z146" r:id="rId597" display="https://twitter.com/martinhoyes/status/1149073927156559872"/>
    <hyperlink ref="Z147" r:id="rId598" display="https://twitter.com/martinhoyes/status/1149787212512296960"/>
    <hyperlink ref="Z148" r:id="rId599" display="https://twitter.com/martinhoyes/status/1165415333441597440"/>
    <hyperlink ref="Z149" r:id="rId600" display="https://twitter.com/martinhoyes/status/1165415410683891712"/>
    <hyperlink ref="Z150" r:id="rId601" display="https://twitter.com/martinhoyes/status/1165415446708776960"/>
    <hyperlink ref="Z151" r:id="rId602" display="https://twitter.com/martinhoyes/status/1149787212512296960"/>
    <hyperlink ref="Z152" r:id="rId603" display="https://twitter.com/martinhoyes/status/1165415446708776960"/>
    <hyperlink ref="Z153" r:id="rId604" display="https://twitter.com/martinhoyes/status/1166382368757710848"/>
    <hyperlink ref="Z154" r:id="rId605" display="https://twitter.com/martinhoyes/status/1166382438894845953"/>
    <hyperlink ref="Z155" r:id="rId606" display="https://twitter.com/martinhoyes/status/1147299463834116096"/>
    <hyperlink ref="Z156" r:id="rId607" display="https://twitter.com/martinhoyes/status/1149073927156559872"/>
    <hyperlink ref="Z157" r:id="rId608" display="https://twitter.com/martinhoyes/status/1149787212512296960"/>
    <hyperlink ref="Z158" r:id="rId609" display="https://twitter.com/martinhoyes/status/1165415333441597440"/>
    <hyperlink ref="Z159" r:id="rId610" display="https://twitter.com/martinhoyes/status/1165415410683891712"/>
    <hyperlink ref="Z160" r:id="rId611" display="https://twitter.com/martinhoyes/status/1165415446708776960"/>
    <hyperlink ref="Z161" r:id="rId612" display="https://twitter.com/martinhoyes/status/1165728784160419840"/>
    <hyperlink ref="Z162" r:id="rId613" display="https://twitter.com/martinhoyes/status/1167096134969376769"/>
    <hyperlink ref="Z163" r:id="rId614" display="https://twitter.com/martinhoyes/status/1165728784160419840"/>
    <hyperlink ref="Z164" r:id="rId615" display="https://twitter.com/martinhoyes/status/1167096134969376769"/>
    <hyperlink ref="Z165" r:id="rId616" display="https://twitter.com/martinhoyes/status/1163503587617456129"/>
    <hyperlink ref="Z166" r:id="rId617" display="https://twitter.com/martinhoyes/status/1164999026648870913"/>
    <hyperlink ref="Z167" r:id="rId618" display="https://twitter.com/martinhoyes/status/1165728784160419840"/>
    <hyperlink ref="Z168" r:id="rId619" display="https://twitter.com/martinhoyes/status/1167095823269646337"/>
    <hyperlink ref="Z169" r:id="rId620" display="https://twitter.com/martinhoyes/status/1167095924872507392"/>
    <hyperlink ref="Z170" r:id="rId621" display="https://twitter.com/martinhoyes/status/1167096134969376769"/>
    <hyperlink ref="Z171" r:id="rId622" display="https://twitter.com/martinhoyes/status/1163503587617456129"/>
    <hyperlink ref="Z172" r:id="rId623" display="https://twitter.com/martinhoyes/status/1148733514591830021"/>
    <hyperlink ref="Z173" r:id="rId624" display="https://twitter.com/martinhoyes/status/1158824454337601536"/>
    <hyperlink ref="Z174" r:id="rId625" display="https://twitter.com/martinhoyes/status/1164999026648870913"/>
    <hyperlink ref="Z175" r:id="rId626" display="https://twitter.com/martinhoyes/status/1165728784160419840"/>
    <hyperlink ref="Z176" r:id="rId627" display="https://twitter.com/martinhoyes/status/1167095823269646337"/>
    <hyperlink ref="Z177" r:id="rId628" display="https://twitter.com/martinhoyes/status/1167095924872507392"/>
    <hyperlink ref="Z178" r:id="rId629" display="https://twitter.com/martinhoyes/status/1167096028014600194"/>
    <hyperlink ref="Z179" r:id="rId630" display="https://twitter.com/martinhoyes/status/1167096134969376769"/>
    <hyperlink ref="Z180" r:id="rId631" display="https://twitter.com/martinhoyes/status/1167097450319859714"/>
    <hyperlink ref="Z181" r:id="rId632" display="https://twitter.com/btinder/status/1166048557469708288"/>
    <hyperlink ref="Z182" r:id="rId633" display="https://twitter.com/ravenintell/status/1165218417005223936"/>
    <hyperlink ref="Z183" r:id="rId634" display="https://twitter.com/ravenintell/status/1166749567880245254"/>
    <hyperlink ref="Z184" r:id="rId635" display="https://twitter.com/martinhoyes/status/1162206856841814018"/>
    <hyperlink ref="Z185" r:id="rId636" display="https://twitter.com/martinhoyes/status/1164661893455204353"/>
    <hyperlink ref="Z186" r:id="rId637" display="https://twitter.com/martinhoyes/status/1164661959339307008"/>
    <hyperlink ref="Z187" r:id="rId638" display="https://twitter.com/martinhoyes/status/1166041313747202048"/>
    <hyperlink ref="Z188" r:id="rId639" display="https://twitter.com/martinhoyes/status/1166041397394169856"/>
    <hyperlink ref="Z189" r:id="rId640" display="https://twitter.com/martinhoyes/status/1166382368757710848"/>
    <hyperlink ref="Z190" r:id="rId641" display="https://twitter.com/martinhoyes/status/1166382438894845953"/>
    <hyperlink ref="Z191" r:id="rId642" display="https://twitter.com/martinhoyes/status/1166743423715426304"/>
    <hyperlink ref="Z192" r:id="rId643" display="https://twitter.com/martinhoyes/status/1166743489612140546"/>
    <hyperlink ref="Z193" r:id="rId644" display="https://twitter.com/martinhoyes/status/1167096773812215808"/>
    <hyperlink ref="Z194" r:id="rId645" display="https://twitter.com/martinhoyes/status/1167156504186646528"/>
    <hyperlink ref="Z195" r:id="rId646" display="https://twitter.com/martinhoyes/status/1167156606225641477"/>
    <hyperlink ref="Z196" r:id="rId647" display="https://twitter.com/btinder/status/1166048557469708288"/>
    <hyperlink ref="Z197" r:id="rId648" display="https://twitter.com/ravenintell/status/1165218417005223936"/>
    <hyperlink ref="Z198" r:id="rId649" display="https://twitter.com/ravenintell/status/1166749567880245254"/>
    <hyperlink ref="Z199" r:id="rId650" display="https://twitter.com/martinhoyes/status/1162206856841814018"/>
    <hyperlink ref="Z200" r:id="rId651" display="https://twitter.com/martinhoyes/status/1164661893455204353"/>
    <hyperlink ref="Z201" r:id="rId652" display="https://twitter.com/martinhoyes/status/1164661959339307008"/>
    <hyperlink ref="Z202" r:id="rId653" display="https://twitter.com/martinhoyes/status/1166041313747202048"/>
    <hyperlink ref="Z203" r:id="rId654" display="https://twitter.com/martinhoyes/status/1166041397394169856"/>
    <hyperlink ref="Z204" r:id="rId655" display="https://twitter.com/martinhoyes/status/1166382368757710848"/>
    <hyperlink ref="Z205" r:id="rId656" display="https://twitter.com/martinhoyes/status/1166382438894845953"/>
    <hyperlink ref="Z206" r:id="rId657" display="https://twitter.com/martinhoyes/status/1166743423715426304"/>
    <hyperlink ref="Z207" r:id="rId658" display="https://twitter.com/martinhoyes/status/1166743489612140546"/>
    <hyperlink ref="Z208" r:id="rId659" display="https://twitter.com/martinhoyes/status/1167096773812215808"/>
    <hyperlink ref="Z209" r:id="rId660" display="https://twitter.com/martinhoyes/status/1167156504186646528"/>
    <hyperlink ref="Z210" r:id="rId661" display="https://twitter.com/martinhoyes/status/1167156606225641477"/>
    <hyperlink ref="Z211" r:id="rId662" display="https://twitter.com/btinder/status/1166048557469708288"/>
    <hyperlink ref="Z212" r:id="rId663" display="https://twitter.com/ravenintell/status/1165218417005223936"/>
    <hyperlink ref="Z213" r:id="rId664" display="https://twitter.com/ravenintell/status/1166749567880245254"/>
    <hyperlink ref="Z214" r:id="rId665" display="https://twitter.com/martinhoyes/status/1164661893455204353"/>
    <hyperlink ref="Z215" r:id="rId666" display="https://twitter.com/martinhoyes/status/1164661959339307008"/>
    <hyperlink ref="Z216" r:id="rId667" display="https://twitter.com/martinhoyes/status/1166041313747202048"/>
    <hyperlink ref="Z217" r:id="rId668" display="https://twitter.com/martinhoyes/status/1166041397394169856"/>
    <hyperlink ref="Z218" r:id="rId669" display="https://twitter.com/martinhoyes/status/1166382368757710848"/>
    <hyperlink ref="Z219" r:id="rId670" display="https://twitter.com/martinhoyes/status/1166382438894845953"/>
    <hyperlink ref="Z220" r:id="rId671" display="https://twitter.com/martinhoyes/status/1166743423715426304"/>
    <hyperlink ref="Z221" r:id="rId672" display="https://twitter.com/martinhoyes/status/1166743489612140546"/>
    <hyperlink ref="Z222" r:id="rId673" display="https://twitter.com/martinhoyes/status/1167156504186646528"/>
    <hyperlink ref="Z223" r:id="rId674" display="https://twitter.com/martinhoyes/status/1167156606225641477"/>
    <hyperlink ref="Z224" r:id="rId675" display="https://twitter.com/btinder/status/1164670953328140293"/>
    <hyperlink ref="Z225" r:id="rId676" display="https://twitter.com/btinder/status/1166048557469708288"/>
    <hyperlink ref="Z226" r:id="rId677" display="https://twitter.com/btinder/status/1166048557469708288"/>
    <hyperlink ref="Z227" r:id="rId678" display="https://twitter.com/ravenintell/status/1165218417005223936"/>
    <hyperlink ref="Z228" r:id="rId679" display="https://twitter.com/ravenintell/status/1166749567880245254"/>
    <hyperlink ref="Z229" r:id="rId680" display="https://twitter.com/martinhoyes/status/1164661893455204353"/>
    <hyperlink ref="Z230" r:id="rId681" display="https://twitter.com/martinhoyes/status/1164661959339307008"/>
    <hyperlink ref="Z231" r:id="rId682" display="https://twitter.com/martinhoyes/status/1166041313747202048"/>
    <hyperlink ref="Z232" r:id="rId683" display="https://twitter.com/martinhoyes/status/1166041397394169856"/>
    <hyperlink ref="Z233" r:id="rId684" display="https://twitter.com/martinhoyes/status/1166382368757710848"/>
    <hyperlink ref="Z234" r:id="rId685" display="https://twitter.com/martinhoyes/status/1166382438894845953"/>
    <hyperlink ref="Z235" r:id="rId686" display="https://twitter.com/martinhoyes/status/1166743423715426304"/>
    <hyperlink ref="Z236" r:id="rId687" display="https://twitter.com/martinhoyes/status/1166743489612140546"/>
    <hyperlink ref="Z237" r:id="rId688" display="https://twitter.com/martinhoyes/status/1167156504186646528"/>
    <hyperlink ref="Z238" r:id="rId689" display="https://twitter.com/martinhoyes/status/1167156606225641477"/>
    <hyperlink ref="Z239" r:id="rId690" display="https://twitter.com/ravenintell/status/1164652206399938566"/>
    <hyperlink ref="Z240" r:id="rId691" display="https://twitter.com/ravenintell/status/1165218417005223936"/>
    <hyperlink ref="Z241" r:id="rId692" display="https://twitter.com/ravenintell/status/1166749567880245254"/>
    <hyperlink ref="Z242" r:id="rId693" display="https://twitter.com/ravenintell/status/1167108897930395649"/>
    <hyperlink ref="Z243" r:id="rId694" display="https://twitter.com/martinhoyes/status/1164657180122816512"/>
    <hyperlink ref="Z244" r:id="rId695" display="https://twitter.com/martinhoyes/status/1164661893455204353"/>
    <hyperlink ref="Z245" r:id="rId696" display="https://twitter.com/martinhoyes/status/1164661959339307008"/>
    <hyperlink ref="Z246" r:id="rId697" display="https://twitter.com/martinhoyes/status/1166041313747202048"/>
    <hyperlink ref="Z247" r:id="rId698" display="https://twitter.com/martinhoyes/status/1166041397394169856"/>
    <hyperlink ref="Z248" r:id="rId699" display="https://twitter.com/martinhoyes/status/1166382368757710848"/>
    <hyperlink ref="Z249" r:id="rId700" display="https://twitter.com/martinhoyes/status/1166382438894845953"/>
    <hyperlink ref="Z250" r:id="rId701" display="https://twitter.com/martinhoyes/status/1166743423715426304"/>
    <hyperlink ref="Z251" r:id="rId702" display="https://twitter.com/martinhoyes/status/1166743489612140546"/>
    <hyperlink ref="Z252" r:id="rId703" display="https://twitter.com/martinhoyes/status/1167156504186646528"/>
    <hyperlink ref="Z253" r:id="rId704" display="https://twitter.com/martinhoyes/status/1167156606225641477"/>
    <hyperlink ref="Z254" r:id="rId705" display="https://twitter.com/martinhoyes/status/1164661959339307008"/>
    <hyperlink ref="Z255" r:id="rId706" display="https://twitter.com/martinhoyes/status/1165349372856397825"/>
    <hyperlink ref="Z256" r:id="rId707" display="https://twitter.com/martinhoyes/status/1165415333441597440"/>
    <hyperlink ref="Z257" r:id="rId708" display="https://twitter.com/martinhoyes/status/1165415410683891712"/>
    <hyperlink ref="Z258" r:id="rId709" display="https://twitter.com/martinhoyes/status/1165415446708776960"/>
    <hyperlink ref="Z259" r:id="rId710" display="https://twitter.com/martinhoyes/status/1166033073999233027"/>
    <hyperlink ref="Z260" r:id="rId711" display="https://twitter.com/martinhoyes/status/1166041397394169856"/>
    <hyperlink ref="Z261" r:id="rId712" display="https://twitter.com/martinhoyes/status/1166382438894845953"/>
    <hyperlink ref="Z262" r:id="rId713" display="https://twitter.com/martinhoyes/status/1166743489612140546"/>
    <hyperlink ref="Z263" r:id="rId714" display="https://twitter.com/martinhoyes/status/1167095823269646337"/>
    <hyperlink ref="Z264" r:id="rId715" display="https://twitter.com/martinhoyes/status/1167095924872507392"/>
    <hyperlink ref="Z265" r:id="rId716" display="https://twitter.com/martinhoyes/status/1167096028014600194"/>
    <hyperlink ref="Z266" r:id="rId717" display="https://twitter.com/martinhoyes/status/1167096134969376769"/>
    <hyperlink ref="Z267" r:id="rId718" display="https://twitter.com/martinhoyes/status/1167096773812215808"/>
    <hyperlink ref="Z268" r:id="rId719" display="https://twitter.com/martinhoyes/status/1167097450319859714"/>
    <hyperlink ref="Z269" r:id="rId720" display="https://twitter.com/martinhoyes/status/1167156606225641477"/>
    <hyperlink ref="Z270" r:id="rId721" display="https://twitter.com/rwang0/status/1165049190256263168"/>
    <hyperlink ref="Z271" r:id="rId722" display="https://twitter.com/rwang0/status/1165049190256263168"/>
    <hyperlink ref="Z272" r:id="rId723" display="https://twitter.com/rwang0/status/1166642211087245312"/>
    <hyperlink ref="Z273" r:id="rId724" display="https://twitter.com/rwang0/status/1166642211087245312"/>
    <hyperlink ref="Z274" r:id="rId725" display="https://twitter.com/rwang0/status/1166642211087245312"/>
    <hyperlink ref="Z275" r:id="rId726" display="https://twitter.com/rwang0/status/1166642211087245312"/>
    <hyperlink ref="Z276" r:id="rId727" display="https://twitter.com/rwang0/status/1165049190256263168"/>
    <hyperlink ref="Z277" r:id="rId728" display="https://twitter.com/rwang0/status/1166642211087245312"/>
    <hyperlink ref="Z278" r:id="rId729" display="https://twitter.com/rwang0/status/1166736611305914368"/>
    <hyperlink ref="Z279" r:id="rId730" display="https://twitter.com/rwang0/status/1167314406088167424"/>
    <hyperlink ref="Z280" r:id="rId731" display="https://twitter.com/rwang0/status/1167314406088167424"/>
    <hyperlink ref="Z281" r:id="rId732" display="https://twitter.com/rwang0/status/1167314406088167424"/>
    <hyperlink ref="Z282" r:id="rId733" display="https://twitter.com/rwang0/status/1166733025159176194"/>
    <hyperlink ref="Z283" r:id="rId734" display="https://twitter.com/santchiweb/status/1167316181520285703"/>
    <hyperlink ref="Z284" r:id="rId735" display="https://twitter.com/dhesselmans/status/1165281457373437952"/>
    <hyperlink ref="Z285" r:id="rId736" display="https://twitter.com/dhesselmans/status/1165281457373437952"/>
    <hyperlink ref="Z286" r:id="rId737" display="https://twitter.com/dhesselmans/status/1165281457373437952"/>
    <hyperlink ref="Z287" r:id="rId738" display="https://twitter.com/dhesselmans/status/1167332433043345413"/>
    <hyperlink ref="Z288" r:id="rId739" display="https://twitter.com/lukemarson/status/1164191705798729728"/>
    <hyperlink ref="Z289" r:id="rId740" display="https://twitter.com/sap_jarret/status/1164191994962481153"/>
    <hyperlink ref="Z290" r:id="rId741" display="https://twitter.com/dahowlett/status/1166013517939580928"/>
    <hyperlink ref="Z291" r:id="rId742" display="https://twitter.com/sap_jarret/status/1166016730151493632"/>
    <hyperlink ref="Z292" r:id="rId743" display="https://twitter.com/dalytics/status/1166690799167447047"/>
    <hyperlink ref="Z293" r:id="rId744" display="https://twitter.com/sap_jarret/status/1166695616497508357"/>
    <hyperlink ref="Z294" r:id="rId745" display="https://twitter.com/infullbloomus/status/1166699750684598272"/>
    <hyperlink ref="Z295" r:id="rId746" display="https://twitter.com/infullbloomus/status/1167415188443807744"/>
    <hyperlink ref="Z296" r:id="rId747" display="https://twitter.com/sap_jarret/status/1164157560041197569"/>
    <hyperlink ref="Z297" r:id="rId748" display="https://twitter.com/sap_jarret/status/1164243502739480576"/>
    <hyperlink ref="Z298" r:id="rId749" display="https://twitter.com/sap_jarret/status/1164876197874065408"/>
    <hyperlink ref="Z299" r:id="rId750" display="https://twitter.com/sap_jarret/status/1166345941231820807"/>
    <hyperlink ref="Z300" r:id="rId751" display="https://twitter.com/sap_jarret/status/1166348417745981441"/>
    <hyperlink ref="Z301" r:id="rId752" display="https://twitter.com/sap_jarret/status/1166431639423131649"/>
    <hyperlink ref="Z302" r:id="rId753" display="https://twitter.com/sap_jarret/status/1166470527436898304"/>
    <hyperlink ref="Z303" r:id="rId754" display="https://twitter.com/sap_jarret/status/1167415041336983552"/>
    <hyperlink ref="Z304" r:id="rId755" display="https://twitter.com/datadictum/status/1167415752787472384"/>
    <hyperlink ref="Z305" r:id="rId756" display="https://twitter.com/holgermu/status/1165349789736681472"/>
    <hyperlink ref="Z306" r:id="rId757" display="https://twitter.com/holgermu/status/1165349789736681472"/>
    <hyperlink ref="Z307" r:id="rId758" display="https://twitter.com/unit4global/status/1165262999684337665"/>
    <hyperlink ref="Z308" r:id="rId759" display="https://twitter.com/unit4global/status/1165262999684337665"/>
    <hyperlink ref="Z309" r:id="rId760" display="https://twitter.com/unit4global/status/1166742246319972354"/>
    <hyperlink ref="Z310" r:id="rId761" display="https://twitter.com/unit4global/status/1167074796859002880"/>
    <hyperlink ref="Z311" r:id="rId762" display="https://twitter.com/unit4global/status/1167089676995497985"/>
    <hyperlink ref="Z312" r:id="rId763" display="https://twitter.com/unit4global/status/1166380001618534401"/>
    <hyperlink ref="Z313" r:id="rId764" display="https://twitter.com/unit4global/status/1166681850913480705"/>
    <hyperlink ref="Z314" r:id="rId765" display="https://twitter.com/unit4global/status/1166968740329742336"/>
    <hyperlink ref="Z315" r:id="rId766" display="https://twitter.com/unit4global/status/1167436839109742592"/>
    <hyperlink ref="Z316" r:id="rId767" display="https://twitter.com/unit4global/status/1164069628513017857"/>
    <hyperlink ref="Z317" r:id="rId768" display="https://twitter.com/unit4global/status/1166606457015603202"/>
    <hyperlink ref="Z318" r:id="rId769" display="https://twitter.com/unit4global/status/1166999134622142464"/>
    <hyperlink ref="Z319" r:id="rId770" display="https://twitter.com/unit4global/status/1167316109285974016"/>
    <hyperlink ref="Z320" r:id="rId771" display="https://twitter.com/unit4global/status/1167376466709032960"/>
  </hyperlinks>
  <printOptions/>
  <pageMargins left="0.7" right="0.7" top="0.75" bottom="0.75" header="0.3" footer="0.3"/>
  <pageSetup horizontalDpi="600" verticalDpi="600" orientation="portrait" r:id="rId775"/>
  <legacyDrawing r:id="rId773"/>
  <tableParts>
    <tablePart r:id="rId77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71"/>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3013</v>
      </c>
      <c r="B1" s="13" t="s">
        <v>3014</v>
      </c>
      <c r="C1" s="13" t="s">
        <v>3007</v>
      </c>
      <c r="D1" s="13" t="s">
        <v>3008</v>
      </c>
      <c r="E1" s="13" t="s">
        <v>3015</v>
      </c>
      <c r="F1" s="13" t="s">
        <v>144</v>
      </c>
      <c r="G1" s="13" t="s">
        <v>3016</v>
      </c>
      <c r="H1" s="13" t="s">
        <v>3017</v>
      </c>
      <c r="I1" s="13" t="s">
        <v>3018</v>
      </c>
      <c r="J1" s="13" t="s">
        <v>3019</v>
      </c>
      <c r="K1" s="13" t="s">
        <v>3020</v>
      </c>
      <c r="L1" s="13" t="s">
        <v>3021</v>
      </c>
    </row>
    <row r="2" spans="1:12" ht="15">
      <c r="A2" s="86" t="s">
        <v>2168</v>
      </c>
      <c r="B2" s="86" t="s">
        <v>2167</v>
      </c>
      <c r="C2" s="86">
        <v>25</v>
      </c>
      <c r="D2" s="121">
        <v>0.006743725464909649</v>
      </c>
      <c r="E2" s="121">
        <v>1.0234486264478477</v>
      </c>
      <c r="F2" s="86" t="s">
        <v>3009</v>
      </c>
      <c r="G2" s="86" t="b">
        <v>0</v>
      </c>
      <c r="H2" s="86" t="b">
        <v>0</v>
      </c>
      <c r="I2" s="86" t="b">
        <v>0</v>
      </c>
      <c r="J2" s="86" t="b">
        <v>0</v>
      </c>
      <c r="K2" s="86" t="b">
        <v>0</v>
      </c>
      <c r="L2" s="86" t="b">
        <v>0</v>
      </c>
    </row>
    <row r="3" spans="1:12" ht="15">
      <c r="A3" s="86" t="s">
        <v>2186</v>
      </c>
      <c r="B3" s="86" t="s">
        <v>2167</v>
      </c>
      <c r="C3" s="86">
        <v>18</v>
      </c>
      <c r="D3" s="121">
        <v>0.005766449012364308</v>
      </c>
      <c r="E3" s="121">
        <v>0.980165755015028</v>
      </c>
      <c r="F3" s="86" t="s">
        <v>3009</v>
      </c>
      <c r="G3" s="86" t="b">
        <v>0</v>
      </c>
      <c r="H3" s="86" t="b">
        <v>0</v>
      </c>
      <c r="I3" s="86" t="b">
        <v>0</v>
      </c>
      <c r="J3" s="86" t="b">
        <v>0</v>
      </c>
      <c r="K3" s="86" t="b">
        <v>0</v>
      </c>
      <c r="L3" s="86" t="b">
        <v>0</v>
      </c>
    </row>
    <row r="4" spans="1:12" ht="15">
      <c r="A4" s="86" t="s">
        <v>2175</v>
      </c>
      <c r="B4" s="86" t="s">
        <v>2173</v>
      </c>
      <c r="C4" s="86">
        <v>18</v>
      </c>
      <c r="D4" s="121">
        <v>0.005766449012364308</v>
      </c>
      <c r="E4" s="121">
        <v>1.5587446504934674</v>
      </c>
      <c r="F4" s="86" t="s">
        <v>3009</v>
      </c>
      <c r="G4" s="86" t="b">
        <v>0</v>
      </c>
      <c r="H4" s="86" t="b">
        <v>0</v>
      </c>
      <c r="I4" s="86" t="b">
        <v>0</v>
      </c>
      <c r="J4" s="86" t="b">
        <v>0</v>
      </c>
      <c r="K4" s="86" t="b">
        <v>0</v>
      </c>
      <c r="L4" s="86" t="b">
        <v>0</v>
      </c>
    </row>
    <row r="5" spans="1:12" ht="15">
      <c r="A5" s="86" t="s">
        <v>300</v>
      </c>
      <c r="B5" s="86" t="s">
        <v>299</v>
      </c>
      <c r="C5" s="86">
        <v>17</v>
      </c>
      <c r="D5" s="121">
        <v>0.005595789536072575</v>
      </c>
      <c r="E5" s="121">
        <v>2.1968748649789736</v>
      </c>
      <c r="F5" s="86" t="s">
        <v>3009</v>
      </c>
      <c r="G5" s="86" t="b">
        <v>0</v>
      </c>
      <c r="H5" s="86" t="b">
        <v>0</v>
      </c>
      <c r="I5" s="86" t="b">
        <v>0</v>
      </c>
      <c r="J5" s="86" t="b">
        <v>0</v>
      </c>
      <c r="K5" s="86" t="b">
        <v>0</v>
      </c>
      <c r="L5" s="86" t="b">
        <v>0</v>
      </c>
    </row>
    <row r="6" spans="1:12" ht="15">
      <c r="A6" s="86" t="s">
        <v>2179</v>
      </c>
      <c r="B6" s="86" t="s">
        <v>2179</v>
      </c>
      <c r="C6" s="86">
        <v>15</v>
      </c>
      <c r="D6" s="121">
        <v>0.006407165569293676</v>
      </c>
      <c r="E6" s="121">
        <v>1.5404572113284183</v>
      </c>
      <c r="F6" s="86" t="s">
        <v>3009</v>
      </c>
      <c r="G6" s="86" t="b">
        <v>0</v>
      </c>
      <c r="H6" s="86" t="b">
        <v>0</v>
      </c>
      <c r="I6" s="86" t="b">
        <v>0</v>
      </c>
      <c r="J6" s="86" t="b">
        <v>0</v>
      </c>
      <c r="K6" s="86" t="b">
        <v>0</v>
      </c>
      <c r="L6" s="86" t="b">
        <v>0</v>
      </c>
    </row>
    <row r="7" spans="1:12" ht="15">
      <c r="A7" s="86" t="s">
        <v>2170</v>
      </c>
      <c r="B7" s="86" t="s">
        <v>2171</v>
      </c>
      <c r="C7" s="86">
        <v>15</v>
      </c>
      <c r="D7" s="121">
        <v>0.005226700424119733</v>
      </c>
      <c r="E7" s="121">
        <v>1.4438478521793081</v>
      </c>
      <c r="F7" s="86" t="s">
        <v>3009</v>
      </c>
      <c r="G7" s="86" t="b">
        <v>0</v>
      </c>
      <c r="H7" s="86" t="b">
        <v>0</v>
      </c>
      <c r="I7" s="86" t="b">
        <v>0</v>
      </c>
      <c r="J7" s="86" t="b">
        <v>0</v>
      </c>
      <c r="K7" s="86" t="b">
        <v>0</v>
      </c>
      <c r="L7" s="86" t="b">
        <v>0</v>
      </c>
    </row>
    <row r="8" spans="1:12" ht="15">
      <c r="A8" s="86" t="s">
        <v>263</v>
      </c>
      <c r="B8" s="86" t="s">
        <v>262</v>
      </c>
      <c r="C8" s="86">
        <v>15</v>
      </c>
      <c r="D8" s="121">
        <v>0.005226700424119733</v>
      </c>
      <c r="E8" s="121">
        <v>1.9502025316375848</v>
      </c>
      <c r="F8" s="86" t="s">
        <v>3009</v>
      </c>
      <c r="G8" s="86" t="b">
        <v>0</v>
      </c>
      <c r="H8" s="86" t="b">
        <v>0</v>
      </c>
      <c r="I8" s="86" t="b">
        <v>0</v>
      </c>
      <c r="J8" s="86" t="b">
        <v>0</v>
      </c>
      <c r="K8" s="86" t="b">
        <v>0</v>
      </c>
      <c r="L8" s="86" t="b">
        <v>0</v>
      </c>
    </row>
    <row r="9" spans="1:12" ht="15">
      <c r="A9" s="86" t="s">
        <v>262</v>
      </c>
      <c r="B9" s="86" t="s">
        <v>301</v>
      </c>
      <c r="C9" s="86">
        <v>15</v>
      </c>
      <c r="D9" s="121">
        <v>0.005226700424119733</v>
      </c>
      <c r="E9" s="121">
        <v>2.251232527301566</v>
      </c>
      <c r="F9" s="86" t="s">
        <v>3009</v>
      </c>
      <c r="G9" s="86" t="b">
        <v>0</v>
      </c>
      <c r="H9" s="86" t="b">
        <v>0</v>
      </c>
      <c r="I9" s="86" t="b">
        <v>0</v>
      </c>
      <c r="J9" s="86" t="b">
        <v>0</v>
      </c>
      <c r="K9" s="86" t="b">
        <v>0</v>
      </c>
      <c r="L9" s="86" t="b">
        <v>0</v>
      </c>
    </row>
    <row r="10" spans="1:12" ht="15">
      <c r="A10" s="86" t="s">
        <v>301</v>
      </c>
      <c r="B10" s="86" t="s">
        <v>300</v>
      </c>
      <c r="C10" s="86">
        <v>15</v>
      </c>
      <c r="D10" s="121">
        <v>0.005226700424119733</v>
      </c>
      <c r="E10" s="121">
        <v>2.251232527301566</v>
      </c>
      <c r="F10" s="86" t="s">
        <v>3009</v>
      </c>
      <c r="G10" s="86" t="b">
        <v>0</v>
      </c>
      <c r="H10" s="86" t="b">
        <v>0</v>
      </c>
      <c r="I10" s="86" t="b">
        <v>0</v>
      </c>
      <c r="J10" s="86" t="b">
        <v>0</v>
      </c>
      <c r="K10" s="86" t="b">
        <v>0</v>
      </c>
      <c r="L10" s="86" t="b">
        <v>0</v>
      </c>
    </row>
    <row r="11" spans="1:12" ht="15">
      <c r="A11" s="86" t="s">
        <v>2171</v>
      </c>
      <c r="B11" s="86" t="s">
        <v>2174</v>
      </c>
      <c r="C11" s="86">
        <v>13</v>
      </c>
      <c r="D11" s="121">
        <v>0.004816406107573383</v>
      </c>
      <c r="E11" s="121">
        <v>1.4051810412799866</v>
      </c>
      <c r="F11" s="86" t="s">
        <v>3009</v>
      </c>
      <c r="G11" s="86" t="b">
        <v>0</v>
      </c>
      <c r="H11" s="86" t="b">
        <v>0</v>
      </c>
      <c r="I11" s="86" t="b">
        <v>0</v>
      </c>
      <c r="J11" s="86" t="b">
        <v>0</v>
      </c>
      <c r="K11" s="86" t="b">
        <v>0</v>
      </c>
      <c r="L11" s="86" t="b">
        <v>0</v>
      </c>
    </row>
    <row r="12" spans="1:12" ht="15">
      <c r="A12" s="86" t="s">
        <v>2171</v>
      </c>
      <c r="B12" s="86" t="s">
        <v>2170</v>
      </c>
      <c r="C12" s="86">
        <v>12</v>
      </c>
      <c r="D12" s="121">
        <v>0.004593889660365909</v>
      </c>
      <c r="E12" s="121">
        <v>1.3469378391712519</v>
      </c>
      <c r="F12" s="86" t="s">
        <v>3009</v>
      </c>
      <c r="G12" s="86" t="b">
        <v>0</v>
      </c>
      <c r="H12" s="86" t="b">
        <v>0</v>
      </c>
      <c r="I12" s="86" t="b">
        <v>0</v>
      </c>
      <c r="J12" s="86" t="b">
        <v>0</v>
      </c>
      <c r="K12" s="86" t="b">
        <v>0</v>
      </c>
      <c r="L12" s="86" t="b">
        <v>0</v>
      </c>
    </row>
    <row r="13" spans="1:12" ht="15">
      <c r="A13" s="86" t="s">
        <v>2173</v>
      </c>
      <c r="B13" s="86" t="s">
        <v>2609</v>
      </c>
      <c r="C13" s="86">
        <v>12</v>
      </c>
      <c r="D13" s="121">
        <v>0.004593889660365909</v>
      </c>
      <c r="E13" s="121">
        <v>1.6077798508153784</v>
      </c>
      <c r="F13" s="86" t="s">
        <v>3009</v>
      </c>
      <c r="G13" s="86" t="b">
        <v>0</v>
      </c>
      <c r="H13" s="86" t="b">
        <v>0</v>
      </c>
      <c r="I13" s="86" t="b">
        <v>0</v>
      </c>
      <c r="J13" s="86" t="b">
        <v>0</v>
      </c>
      <c r="K13" s="86" t="b">
        <v>0</v>
      </c>
      <c r="L13" s="86" t="b">
        <v>0</v>
      </c>
    </row>
    <row r="14" spans="1:12" ht="15">
      <c r="A14" s="86" t="s">
        <v>2188</v>
      </c>
      <c r="B14" s="86" t="s">
        <v>2186</v>
      </c>
      <c r="C14" s="86">
        <v>11</v>
      </c>
      <c r="D14" s="121">
        <v>0.004358519998690057</v>
      </c>
      <c r="E14" s="121">
        <v>1.557026312761611</v>
      </c>
      <c r="F14" s="86" t="s">
        <v>3009</v>
      </c>
      <c r="G14" s="86" t="b">
        <v>0</v>
      </c>
      <c r="H14" s="86" t="b">
        <v>0</v>
      </c>
      <c r="I14" s="86" t="b">
        <v>0</v>
      </c>
      <c r="J14" s="86" t="b">
        <v>0</v>
      </c>
      <c r="K14" s="86" t="b">
        <v>0</v>
      </c>
      <c r="L14" s="86" t="b">
        <v>0</v>
      </c>
    </row>
    <row r="15" spans="1:12" ht="15">
      <c r="A15" s="86" t="s">
        <v>2617</v>
      </c>
      <c r="B15" s="86" t="s">
        <v>2169</v>
      </c>
      <c r="C15" s="86">
        <v>11</v>
      </c>
      <c r="D15" s="121">
        <v>0.004358519998690057</v>
      </c>
      <c r="E15" s="121">
        <v>1.825263795029285</v>
      </c>
      <c r="F15" s="86" t="s">
        <v>3009</v>
      </c>
      <c r="G15" s="86" t="b">
        <v>0</v>
      </c>
      <c r="H15" s="86" t="b">
        <v>0</v>
      </c>
      <c r="I15" s="86" t="b">
        <v>0</v>
      </c>
      <c r="J15" s="86" t="b">
        <v>0</v>
      </c>
      <c r="K15" s="86" t="b">
        <v>0</v>
      </c>
      <c r="L15" s="86" t="b">
        <v>0</v>
      </c>
    </row>
    <row r="16" spans="1:12" ht="15">
      <c r="A16" s="86" t="s">
        <v>2176</v>
      </c>
      <c r="B16" s="86" t="s">
        <v>2170</v>
      </c>
      <c r="C16" s="86">
        <v>11</v>
      </c>
      <c r="D16" s="121">
        <v>0.004358519998690057</v>
      </c>
      <c r="E16" s="121">
        <v>1.426534876999706</v>
      </c>
      <c r="F16" s="86" t="s">
        <v>3009</v>
      </c>
      <c r="G16" s="86" t="b">
        <v>0</v>
      </c>
      <c r="H16" s="86" t="b">
        <v>0</v>
      </c>
      <c r="I16" s="86" t="b">
        <v>0</v>
      </c>
      <c r="J16" s="86" t="b">
        <v>0</v>
      </c>
      <c r="K16" s="86" t="b">
        <v>0</v>
      </c>
      <c r="L16" s="86" t="b">
        <v>0</v>
      </c>
    </row>
    <row r="17" spans="1:12" ht="15">
      <c r="A17" s="86" t="s">
        <v>2609</v>
      </c>
      <c r="B17" s="86" t="s">
        <v>2171</v>
      </c>
      <c r="C17" s="86">
        <v>11</v>
      </c>
      <c r="D17" s="121">
        <v>0.004358519998690057</v>
      </c>
      <c r="E17" s="121">
        <v>1.587902879234681</v>
      </c>
      <c r="F17" s="86" t="s">
        <v>3009</v>
      </c>
      <c r="G17" s="86" t="b">
        <v>0</v>
      </c>
      <c r="H17" s="86" t="b">
        <v>0</v>
      </c>
      <c r="I17" s="86" t="b">
        <v>0</v>
      </c>
      <c r="J17" s="86" t="b">
        <v>0</v>
      </c>
      <c r="K17" s="86" t="b">
        <v>0</v>
      </c>
      <c r="L17" s="86" t="b">
        <v>0</v>
      </c>
    </row>
    <row r="18" spans="1:12" ht="15">
      <c r="A18" s="86" t="s">
        <v>2607</v>
      </c>
      <c r="B18" s="86" t="s">
        <v>2170</v>
      </c>
      <c r="C18" s="86">
        <v>10</v>
      </c>
      <c r="D18" s="121">
        <v>0.004109125548404575</v>
      </c>
      <c r="E18" s="121">
        <v>1.4858123537228443</v>
      </c>
      <c r="F18" s="86" t="s">
        <v>3009</v>
      </c>
      <c r="G18" s="86" t="b">
        <v>0</v>
      </c>
      <c r="H18" s="86" t="b">
        <v>0</v>
      </c>
      <c r="I18" s="86" t="b">
        <v>0</v>
      </c>
      <c r="J18" s="86" t="b">
        <v>0</v>
      </c>
      <c r="K18" s="86" t="b">
        <v>0</v>
      </c>
      <c r="L18" s="86" t="b">
        <v>0</v>
      </c>
    </row>
    <row r="19" spans="1:12" ht="15">
      <c r="A19" s="86" t="s">
        <v>2175</v>
      </c>
      <c r="B19" s="86" t="s">
        <v>2171</v>
      </c>
      <c r="C19" s="86">
        <v>10</v>
      </c>
      <c r="D19" s="121">
        <v>0.004109125548404575</v>
      </c>
      <c r="E19" s="121">
        <v>1.3034721453901614</v>
      </c>
      <c r="F19" s="86" t="s">
        <v>3009</v>
      </c>
      <c r="G19" s="86" t="b">
        <v>0</v>
      </c>
      <c r="H19" s="86" t="b">
        <v>0</v>
      </c>
      <c r="I19" s="86" t="b">
        <v>0</v>
      </c>
      <c r="J19" s="86" t="b">
        <v>0</v>
      </c>
      <c r="K19" s="86" t="b">
        <v>0</v>
      </c>
      <c r="L19" s="86" t="b">
        <v>0</v>
      </c>
    </row>
    <row r="20" spans="1:12" ht="15">
      <c r="A20" s="86" t="s">
        <v>2170</v>
      </c>
      <c r="B20" s="86" t="s">
        <v>2173</v>
      </c>
      <c r="C20" s="86">
        <v>10</v>
      </c>
      <c r="D20" s="121">
        <v>0.004109125548404575</v>
      </c>
      <c r="E20" s="121">
        <v>1.267756593123627</v>
      </c>
      <c r="F20" s="86" t="s">
        <v>3009</v>
      </c>
      <c r="G20" s="86" t="b">
        <v>0</v>
      </c>
      <c r="H20" s="86" t="b">
        <v>0</v>
      </c>
      <c r="I20" s="86" t="b">
        <v>0</v>
      </c>
      <c r="J20" s="86" t="b">
        <v>0</v>
      </c>
      <c r="K20" s="86" t="b">
        <v>0</v>
      </c>
      <c r="L20" s="86" t="b">
        <v>0</v>
      </c>
    </row>
    <row r="21" spans="1:12" ht="15">
      <c r="A21" s="86" t="s">
        <v>2608</v>
      </c>
      <c r="B21" s="86" t="s">
        <v>2611</v>
      </c>
      <c r="C21" s="86">
        <v>10</v>
      </c>
      <c r="D21" s="121">
        <v>0.004109125548404575</v>
      </c>
      <c r="E21" s="121">
        <v>1.74608254898166</v>
      </c>
      <c r="F21" s="86" t="s">
        <v>3009</v>
      </c>
      <c r="G21" s="86" t="b">
        <v>0</v>
      </c>
      <c r="H21" s="86" t="b">
        <v>0</v>
      </c>
      <c r="I21" s="86" t="b">
        <v>0</v>
      </c>
      <c r="J21" s="86" t="b">
        <v>0</v>
      </c>
      <c r="K21" s="86" t="b">
        <v>0</v>
      </c>
      <c r="L21" s="86" t="b">
        <v>0</v>
      </c>
    </row>
    <row r="22" spans="1:12" ht="15">
      <c r="A22" s="86" t="s">
        <v>2611</v>
      </c>
      <c r="B22" s="86" t="s">
        <v>2174</v>
      </c>
      <c r="C22" s="86">
        <v>10</v>
      </c>
      <c r="D22" s="121">
        <v>0.004109125548404575</v>
      </c>
      <c r="E22" s="121">
        <v>1.615748780486654</v>
      </c>
      <c r="F22" s="86" t="s">
        <v>3009</v>
      </c>
      <c r="G22" s="86" t="b">
        <v>0</v>
      </c>
      <c r="H22" s="86" t="b">
        <v>0</v>
      </c>
      <c r="I22" s="86" t="b">
        <v>0</v>
      </c>
      <c r="J22" s="86" t="b">
        <v>0</v>
      </c>
      <c r="K22" s="86" t="b">
        <v>0</v>
      </c>
      <c r="L22" s="86" t="b">
        <v>0</v>
      </c>
    </row>
    <row r="23" spans="1:12" ht="15">
      <c r="A23" s="86" t="s">
        <v>2167</v>
      </c>
      <c r="B23" s="86" t="s">
        <v>2168</v>
      </c>
      <c r="C23" s="86">
        <v>10</v>
      </c>
      <c r="D23" s="121">
        <v>0.004109125548404575</v>
      </c>
      <c r="E23" s="121">
        <v>0.8700572574873432</v>
      </c>
      <c r="F23" s="86" t="s">
        <v>3009</v>
      </c>
      <c r="G23" s="86" t="b">
        <v>0</v>
      </c>
      <c r="H23" s="86" t="b">
        <v>0</v>
      </c>
      <c r="I23" s="86" t="b">
        <v>0</v>
      </c>
      <c r="J23" s="86" t="b">
        <v>0</v>
      </c>
      <c r="K23" s="86" t="b">
        <v>0</v>
      </c>
      <c r="L23" s="86" t="b">
        <v>0</v>
      </c>
    </row>
    <row r="24" spans="1:12" ht="15">
      <c r="A24" s="86" t="s">
        <v>2613</v>
      </c>
      <c r="B24" s="86" t="s">
        <v>2176</v>
      </c>
      <c r="C24" s="86">
        <v>9</v>
      </c>
      <c r="D24" s="121">
        <v>0.0038442993415762055</v>
      </c>
      <c r="E24" s="121">
        <v>1.8399870518499912</v>
      </c>
      <c r="F24" s="86" t="s">
        <v>3009</v>
      </c>
      <c r="G24" s="86" t="b">
        <v>0</v>
      </c>
      <c r="H24" s="86" t="b">
        <v>0</v>
      </c>
      <c r="I24" s="86" t="b">
        <v>0</v>
      </c>
      <c r="J24" s="86" t="b">
        <v>0</v>
      </c>
      <c r="K24" s="86" t="b">
        <v>0</v>
      </c>
      <c r="L24" s="86" t="b">
        <v>0</v>
      </c>
    </row>
    <row r="25" spans="1:12" ht="15">
      <c r="A25" s="86" t="s">
        <v>2182</v>
      </c>
      <c r="B25" s="86" t="s">
        <v>2167</v>
      </c>
      <c r="C25" s="86">
        <v>9</v>
      </c>
      <c r="D25" s="121">
        <v>0.0038442993415762055</v>
      </c>
      <c r="E25" s="121">
        <v>0.9221738080373413</v>
      </c>
      <c r="F25" s="86" t="s">
        <v>3009</v>
      </c>
      <c r="G25" s="86" t="b">
        <v>0</v>
      </c>
      <c r="H25" s="86" t="b">
        <v>0</v>
      </c>
      <c r="I25" s="86" t="b">
        <v>0</v>
      </c>
      <c r="J25" s="86" t="b">
        <v>0</v>
      </c>
      <c r="K25" s="86" t="b">
        <v>0</v>
      </c>
      <c r="L25" s="86" t="b">
        <v>0</v>
      </c>
    </row>
    <row r="26" spans="1:12" ht="15">
      <c r="A26" s="86" t="s">
        <v>2167</v>
      </c>
      <c r="B26" s="86" t="s">
        <v>2175</v>
      </c>
      <c r="C26" s="86">
        <v>8</v>
      </c>
      <c r="D26" s="121">
        <v>0.0035623199861037416</v>
      </c>
      <c r="E26" s="121">
        <v>0.8725318766151985</v>
      </c>
      <c r="F26" s="86" t="s">
        <v>3009</v>
      </c>
      <c r="G26" s="86" t="b">
        <v>0</v>
      </c>
      <c r="H26" s="86" t="b">
        <v>0</v>
      </c>
      <c r="I26" s="86" t="b">
        <v>0</v>
      </c>
      <c r="J26" s="86" t="b">
        <v>0</v>
      </c>
      <c r="K26" s="86" t="b">
        <v>0</v>
      </c>
      <c r="L26" s="86" t="b">
        <v>0</v>
      </c>
    </row>
    <row r="27" spans="1:12" ht="15">
      <c r="A27" s="86" t="s">
        <v>2627</v>
      </c>
      <c r="B27" s="86" t="s">
        <v>2621</v>
      </c>
      <c r="C27" s="86">
        <v>8</v>
      </c>
      <c r="D27" s="121">
        <v>0.0035623199861037416</v>
      </c>
      <c r="E27" s="121">
        <v>2.427323786357247</v>
      </c>
      <c r="F27" s="86" t="s">
        <v>3009</v>
      </c>
      <c r="G27" s="86" t="b">
        <v>0</v>
      </c>
      <c r="H27" s="86" t="b">
        <v>0</v>
      </c>
      <c r="I27" s="86" t="b">
        <v>0</v>
      </c>
      <c r="J27" s="86" t="b">
        <v>0</v>
      </c>
      <c r="K27" s="86" t="b">
        <v>0</v>
      </c>
      <c r="L27" s="86" t="b">
        <v>0</v>
      </c>
    </row>
    <row r="28" spans="1:12" ht="15">
      <c r="A28" s="86" t="s">
        <v>2170</v>
      </c>
      <c r="B28" s="86" t="s">
        <v>2175</v>
      </c>
      <c r="C28" s="86">
        <v>8</v>
      </c>
      <c r="D28" s="121">
        <v>0.0035623199861037416</v>
      </c>
      <c r="E28" s="121">
        <v>1.206562132382105</v>
      </c>
      <c r="F28" s="86" t="s">
        <v>3009</v>
      </c>
      <c r="G28" s="86" t="b">
        <v>0</v>
      </c>
      <c r="H28" s="86" t="b">
        <v>0</v>
      </c>
      <c r="I28" s="86" t="b">
        <v>0</v>
      </c>
      <c r="J28" s="86" t="b">
        <v>0</v>
      </c>
      <c r="K28" s="86" t="b">
        <v>0</v>
      </c>
      <c r="L28" s="86" t="b">
        <v>0</v>
      </c>
    </row>
    <row r="29" spans="1:12" ht="15">
      <c r="A29" s="86" t="s">
        <v>2178</v>
      </c>
      <c r="B29" s="86" t="s">
        <v>2180</v>
      </c>
      <c r="C29" s="86">
        <v>8</v>
      </c>
      <c r="D29" s="121">
        <v>0.0035623199861037416</v>
      </c>
      <c r="E29" s="121">
        <v>2.1485701854044184</v>
      </c>
      <c r="F29" s="86" t="s">
        <v>3009</v>
      </c>
      <c r="G29" s="86" t="b">
        <v>0</v>
      </c>
      <c r="H29" s="86" t="b">
        <v>0</v>
      </c>
      <c r="I29" s="86" t="b">
        <v>0</v>
      </c>
      <c r="J29" s="86" t="b">
        <v>0</v>
      </c>
      <c r="K29" s="86" t="b">
        <v>0</v>
      </c>
      <c r="L29" s="86" t="b">
        <v>0</v>
      </c>
    </row>
    <row r="30" spans="1:12" ht="15">
      <c r="A30" s="86" t="s">
        <v>299</v>
      </c>
      <c r="B30" s="86" t="s">
        <v>2168</v>
      </c>
      <c r="C30" s="86">
        <v>8</v>
      </c>
      <c r="D30" s="121">
        <v>0.0035623199861037416</v>
      </c>
      <c r="E30" s="121">
        <v>1.4565121754847294</v>
      </c>
      <c r="F30" s="86" t="s">
        <v>3009</v>
      </c>
      <c r="G30" s="86" t="b">
        <v>0</v>
      </c>
      <c r="H30" s="86" t="b">
        <v>0</v>
      </c>
      <c r="I30" s="86" t="b">
        <v>0</v>
      </c>
      <c r="J30" s="86" t="b">
        <v>0</v>
      </c>
      <c r="K30" s="86" t="b">
        <v>0</v>
      </c>
      <c r="L30" s="86" t="b">
        <v>0</v>
      </c>
    </row>
    <row r="31" spans="1:12" ht="15">
      <c r="A31" s="86" t="s">
        <v>2167</v>
      </c>
      <c r="B31" s="86" t="s">
        <v>2622</v>
      </c>
      <c r="C31" s="86">
        <v>8</v>
      </c>
      <c r="D31" s="121">
        <v>0.0035623199861037416</v>
      </c>
      <c r="E31" s="121">
        <v>1.416599920965474</v>
      </c>
      <c r="F31" s="86" t="s">
        <v>3009</v>
      </c>
      <c r="G31" s="86" t="b">
        <v>0</v>
      </c>
      <c r="H31" s="86" t="b">
        <v>0</v>
      </c>
      <c r="I31" s="86" t="b">
        <v>0</v>
      </c>
      <c r="J31" s="86" t="b">
        <v>0</v>
      </c>
      <c r="K31" s="86" t="b">
        <v>0</v>
      </c>
      <c r="L31" s="86" t="b">
        <v>0</v>
      </c>
    </row>
    <row r="32" spans="1:12" ht="15">
      <c r="A32" s="86" t="s">
        <v>2612</v>
      </c>
      <c r="B32" s="86" t="s">
        <v>2615</v>
      </c>
      <c r="C32" s="86">
        <v>7</v>
      </c>
      <c r="D32" s="121">
        <v>0.0032610326940641894</v>
      </c>
      <c r="E32" s="121">
        <v>1.9280295526863933</v>
      </c>
      <c r="F32" s="86" t="s">
        <v>3009</v>
      </c>
      <c r="G32" s="86" t="b">
        <v>0</v>
      </c>
      <c r="H32" s="86" t="b">
        <v>0</v>
      </c>
      <c r="I32" s="86" t="b">
        <v>0</v>
      </c>
      <c r="J32" s="86" t="b">
        <v>0</v>
      </c>
      <c r="K32" s="86" t="b">
        <v>0</v>
      </c>
      <c r="L32" s="86" t="b">
        <v>0</v>
      </c>
    </row>
    <row r="33" spans="1:12" ht="15">
      <c r="A33" s="86" t="s">
        <v>2169</v>
      </c>
      <c r="B33" s="86" t="s">
        <v>2197</v>
      </c>
      <c r="C33" s="86">
        <v>7</v>
      </c>
      <c r="D33" s="121">
        <v>0.0032610326940641894</v>
      </c>
      <c r="E33" s="121">
        <v>1.4942705759878605</v>
      </c>
      <c r="F33" s="86" t="s">
        <v>3009</v>
      </c>
      <c r="G33" s="86" t="b">
        <v>0</v>
      </c>
      <c r="H33" s="86" t="b">
        <v>0</v>
      </c>
      <c r="I33" s="86" t="b">
        <v>0</v>
      </c>
      <c r="J33" s="86" t="b">
        <v>0</v>
      </c>
      <c r="K33" s="86" t="b">
        <v>0</v>
      </c>
      <c r="L33" s="86" t="b">
        <v>0</v>
      </c>
    </row>
    <row r="34" spans="1:12" ht="15">
      <c r="A34" s="86" t="s">
        <v>2197</v>
      </c>
      <c r="B34" s="86" t="s">
        <v>2636</v>
      </c>
      <c r="C34" s="86">
        <v>7</v>
      </c>
      <c r="D34" s="121">
        <v>0.0032610326940641894</v>
      </c>
      <c r="E34" s="121">
        <v>2.251232527301566</v>
      </c>
      <c r="F34" s="86" t="s">
        <v>3009</v>
      </c>
      <c r="G34" s="86" t="b">
        <v>0</v>
      </c>
      <c r="H34" s="86" t="b">
        <v>0</v>
      </c>
      <c r="I34" s="86" t="b">
        <v>0</v>
      </c>
      <c r="J34" s="86" t="b">
        <v>0</v>
      </c>
      <c r="K34" s="86" t="b">
        <v>0</v>
      </c>
      <c r="L34" s="86" t="b">
        <v>0</v>
      </c>
    </row>
    <row r="35" spans="1:12" ht="15">
      <c r="A35" s="86" t="s">
        <v>2636</v>
      </c>
      <c r="B35" s="86" t="s">
        <v>2175</v>
      </c>
      <c r="C35" s="86">
        <v>7</v>
      </c>
      <c r="D35" s="121">
        <v>0.0032610326940641894</v>
      </c>
      <c r="E35" s="121">
        <v>1.8832557420069715</v>
      </c>
      <c r="F35" s="86" t="s">
        <v>3009</v>
      </c>
      <c r="G35" s="86" t="b">
        <v>0</v>
      </c>
      <c r="H35" s="86" t="b">
        <v>0</v>
      </c>
      <c r="I35" s="86" t="b">
        <v>0</v>
      </c>
      <c r="J35" s="86" t="b">
        <v>0</v>
      </c>
      <c r="K35" s="86" t="b">
        <v>0</v>
      </c>
      <c r="L35" s="86" t="b">
        <v>0</v>
      </c>
    </row>
    <row r="36" spans="1:12" ht="15">
      <c r="A36" s="86" t="s">
        <v>2173</v>
      </c>
      <c r="B36" s="86" t="s">
        <v>2637</v>
      </c>
      <c r="C36" s="86">
        <v>7</v>
      </c>
      <c r="D36" s="121">
        <v>0.0032610326940641894</v>
      </c>
      <c r="E36" s="121">
        <v>1.9088098464793597</v>
      </c>
      <c r="F36" s="86" t="s">
        <v>3009</v>
      </c>
      <c r="G36" s="86" t="b">
        <v>0</v>
      </c>
      <c r="H36" s="86" t="b">
        <v>0</v>
      </c>
      <c r="I36" s="86" t="b">
        <v>0</v>
      </c>
      <c r="J36" s="86" t="b">
        <v>0</v>
      </c>
      <c r="K36" s="86" t="b">
        <v>0</v>
      </c>
      <c r="L36" s="86" t="b">
        <v>0</v>
      </c>
    </row>
    <row r="37" spans="1:12" ht="15">
      <c r="A37" s="86" t="s">
        <v>2637</v>
      </c>
      <c r="B37" s="86" t="s">
        <v>2613</v>
      </c>
      <c r="C37" s="86">
        <v>7</v>
      </c>
      <c r="D37" s="121">
        <v>0.0032610326940641894</v>
      </c>
      <c r="E37" s="121">
        <v>2.2232038037013226</v>
      </c>
      <c r="F37" s="86" t="s">
        <v>3009</v>
      </c>
      <c r="G37" s="86" t="b">
        <v>0</v>
      </c>
      <c r="H37" s="86" t="b">
        <v>0</v>
      </c>
      <c r="I37" s="86" t="b">
        <v>0</v>
      </c>
      <c r="J37" s="86" t="b">
        <v>0</v>
      </c>
      <c r="K37" s="86" t="b">
        <v>0</v>
      </c>
      <c r="L37" s="86" t="b">
        <v>0</v>
      </c>
    </row>
    <row r="38" spans="1:12" ht="15">
      <c r="A38" s="86" t="s">
        <v>2174</v>
      </c>
      <c r="B38" s="86" t="s">
        <v>2614</v>
      </c>
      <c r="C38" s="86">
        <v>7</v>
      </c>
      <c r="D38" s="121">
        <v>0.0032610326940641894</v>
      </c>
      <c r="E38" s="121">
        <v>1.4885182470987692</v>
      </c>
      <c r="F38" s="86" t="s">
        <v>3009</v>
      </c>
      <c r="G38" s="86" t="b">
        <v>0</v>
      </c>
      <c r="H38" s="86" t="b">
        <v>0</v>
      </c>
      <c r="I38" s="86" t="b">
        <v>0</v>
      </c>
      <c r="J38" s="86" t="b">
        <v>0</v>
      </c>
      <c r="K38" s="86" t="b">
        <v>0</v>
      </c>
      <c r="L38" s="86" t="b">
        <v>0</v>
      </c>
    </row>
    <row r="39" spans="1:12" ht="15">
      <c r="A39" s="86" t="s">
        <v>2607</v>
      </c>
      <c r="B39" s="86" t="s">
        <v>2176</v>
      </c>
      <c r="C39" s="86">
        <v>7</v>
      </c>
      <c r="D39" s="121">
        <v>0.0032610326940641894</v>
      </c>
      <c r="E39" s="121">
        <v>1.4482959924549552</v>
      </c>
      <c r="F39" s="86" t="s">
        <v>3009</v>
      </c>
      <c r="G39" s="86" t="b">
        <v>0</v>
      </c>
      <c r="H39" s="86" t="b">
        <v>0</v>
      </c>
      <c r="I39" s="86" t="b">
        <v>0</v>
      </c>
      <c r="J39" s="86" t="b">
        <v>0</v>
      </c>
      <c r="K39" s="86" t="b">
        <v>0</v>
      </c>
      <c r="L39" s="86" t="b">
        <v>0</v>
      </c>
    </row>
    <row r="40" spans="1:12" ht="15">
      <c r="A40" s="86" t="s">
        <v>2173</v>
      </c>
      <c r="B40" s="86" t="s">
        <v>2174</v>
      </c>
      <c r="C40" s="86">
        <v>6</v>
      </c>
      <c r="D40" s="121">
        <v>0.0029376613871123216</v>
      </c>
      <c r="E40" s="121">
        <v>1.130658596095716</v>
      </c>
      <c r="F40" s="86" t="s">
        <v>3009</v>
      </c>
      <c r="G40" s="86" t="b">
        <v>0</v>
      </c>
      <c r="H40" s="86" t="b">
        <v>0</v>
      </c>
      <c r="I40" s="86" t="b">
        <v>0</v>
      </c>
      <c r="J40" s="86" t="b">
        <v>0</v>
      </c>
      <c r="K40" s="86" t="b">
        <v>0</v>
      </c>
      <c r="L40" s="86" t="b">
        <v>0</v>
      </c>
    </row>
    <row r="41" spans="1:12" ht="15">
      <c r="A41" s="86" t="s">
        <v>296</v>
      </c>
      <c r="B41" s="86" t="s">
        <v>2607</v>
      </c>
      <c r="C41" s="86">
        <v>6</v>
      </c>
      <c r="D41" s="121">
        <v>0.0029376613871123216</v>
      </c>
      <c r="E41" s="121">
        <v>1.9044450410769098</v>
      </c>
      <c r="F41" s="86" t="s">
        <v>3009</v>
      </c>
      <c r="G41" s="86" t="b">
        <v>0</v>
      </c>
      <c r="H41" s="86" t="b">
        <v>0</v>
      </c>
      <c r="I41" s="86" t="b">
        <v>0</v>
      </c>
      <c r="J41" s="86" t="b">
        <v>0</v>
      </c>
      <c r="K41" s="86" t="b">
        <v>0</v>
      </c>
      <c r="L41" s="86" t="b">
        <v>0</v>
      </c>
    </row>
    <row r="42" spans="1:12" ht="15">
      <c r="A42" s="86" t="s">
        <v>2174</v>
      </c>
      <c r="B42" s="86" t="s">
        <v>2168</v>
      </c>
      <c r="C42" s="86">
        <v>6</v>
      </c>
      <c r="D42" s="121">
        <v>0.0029376613871123216</v>
      </c>
      <c r="E42" s="121">
        <v>0.9822387636378933</v>
      </c>
      <c r="F42" s="86" t="s">
        <v>3009</v>
      </c>
      <c r="G42" s="86" t="b">
        <v>0</v>
      </c>
      <c r="H42" s="86" t="b">
        <v>0</v>
      </c>
      <c r="I42" s="86" t="b">
        <v>0</v>
      </c>
      <c r="J42" s="86" t="b">
        <v>0</v>
      </c>
      <c r="K42" s="86" t="b">
        <v>0</v>
      </c>
      <c r="L42" s="86" t="b">
        <v>0</v>
      </c>
    </row>
    <row r="43" spans="1:12" ht="15">
      <c r="A43" s="86" t="s">
        <v>2171</v>
      </c>
      <c r="B43" s="86" t="s">
        <v>2168</v>
      </c>
      <c r="C43" s="86">
        <v>6</v>
      </c>
      <c r="D43" s="121">
        <v>0.0029376613871123216</v>
      </c>
      <c r="E43" s="121">
        <v>0.9822387636378933</v>
      </c>
      <c r="F43" s="86" t="s">
        <v>3009</v>
      </c>
      <c r="G43" s="86" t="b">
        <v>0</v>
      </c>
      <c r="H43" s="86" t="b">
        <v>0</v>
      </c>
      <c r="I43" s="86" t="b">
        <v>0</v>
      </c>
      <c r="J43" s="86" t="b">
        <v>0</v>
      </c>
      <c r="K43" s="86" t="b">
        <v>0</v>
      </c>
      <c r="L43" s="86" t="b">
        <v>0</v>
      </c>
    </row>
    <row r="44" spans="1:12" ht="15">
      <c r="A44" s="86" t="s">
        <v>2174</v>
      </c>
      <c r="B44" s="86" t="s">
        <v>2609</v>
      </c>
      <c r="C44" s="86">
        <v>6</v>
      </c>
      <c r="D44" s="121">
        <v>0.0029376613871123216</v>
      </c>
      <c r="E44" s="121">
        <v>1.2454801984124746</v>
      </c>
      <c r="F44" s="86" t="s">
        <v>3009</v>
      </c>
      <c r="G44" s="86" t="b">
        <v>0</v>
      </c>
      <c r="H44" s="86" t="b">
        <v>0</v>
      </c>
      <c r="I44" s="86" t="b">
        <v>0</v>
      </c>
      <c r="J44" s="86" t="b">
        <v>0</v>
      </c>
      <c r="K44" s="86" t="b">
        <v>0</v>
      </c>
      <c r="L44" s="86" t="b">
        <v>0</v>
      </c>
    </row>
    <row r="45" spans="1:12" ht="15">
      <c r="A45" s="86" t="s">
        <v>2181</v>
      </c>
      <c r="B45" s="86" t="s">
        <v>2182</v>
      </c>
      <c r="C45" s="86">
        <v>6</v>
      </c>
      <c r="D45" s="121">
        <v>0.0029376613871123216</v>
      </c>
      <c r="E45" s="121">
        <v>1.9502025316375848</v>
      </c>
      <c r="F45" s="86" t="s">
        <v>3009</v>
      </c>
      <c r="G45" s="86" t="b">
        <v>0</v>
      </c>
      <c r="H45" s="86" t="b">
        <v>0</v>
      </c>
      <c r="I45" s="86" t="b">
        <v>0</v>
      </c>
      <c r="J45" s="86" t="b">
        <v>0</v>
      </c>
      <c r="K45" s="86" t="b">
        <v>0</v>
      </c>
      <c r="L45" s="86" t="b">
        <v>0</v>
      </c>
    </row>
    <row r="46" spans="1:12" ht="15">
      <c r="A46" s="86" t="s">
        <v>2191</v>
      </c>
      <c r="B46" s="86" t="s">
        <v>2189</v>
      </c>
      <c r="C46" s="86">
        <v>5</v>
      </c>
      <c r="D46" s="121">
        <v>0.0025884932383100933</v>
      </c>
      <c r="E46" s="121">
        <v>2.2178087718146164</v>
      </c>
      <c r="F46" s="86" t="s">
        <v>3009</v>
      </c>
      <c r="G46" s="86" t="b">
        <v>0</v>
      </c>
      <c r="H46" s="86" t="b">
        <v>0</v>
      </c>
      <c r="I46" s="86" t="b">
        <v>0</v>
      </c>
      <c r="J46" s="86" t="b">
        <v>0</v>
      </c>
      <c r="K46" s="86" t="b">
        <v>0</v>
      </c>
      <c r="L46" s="86" t="b">
        <v>0</v>
      </c>
    </row>
    <row r="47" spans="1:12" ht="15">
      <c r="A47" s="86" t="s">
        <v>2189</v>
      </c>
      <c r="B47" s="86" t="s">
        <v>2653</v>
      </c>
      <c r="C47" s="86">
        <v>5</v>
      </c>
      <c r="D47" s="121">
        <v>0.0025884932383100933</v>
      </c>
      <c r="E47" s="121">
        <v>2.4730812769179225</v>
      </c>
      <c r="F47" s="86" t="s">
        <v>3009</v>
      </c>
      <c r="G47" s="86" t="b">
        <v>0</v>
      </c>
      <c r="H47" s="86" t="b">
        <v>0</v>
      </c>
      <c r="I47" s="86" t="b">
        <v>0</v>
      </c>
      <c r="J47" s="86" t="b">
        <v>0</v>
      </c>
      <c r="K47" s="86" t="b">
        <v>0</v>
      </c>
      <c r="L47" s="86" t="b">
        <v>0</v>
      </c>
    </row>
    <row r="48" spans="1:12" ht="15">
      <c r="A48" s="86" t="s">
        <v>2653</v>
      </c>
      <c r="B48" s="86" t="s">
        <v>2654</v>
      </c>
      <c r="C48" s="86">
        <v>5</v>
      </c>
      <c r="D48" s="121">
        <v>0.0025884932383100933</v>
      </c>
      <c r="E48" s="121">
        <v>2.7283537820212285</v>
      </c>
      <c r="F48" s="86" t="s">
        <v>3009</v>
      </c>
      <c r="G48" s="86" t="b">
        <v>0</v>
      </c>
      <c r="H48" s="86" t="b">
        <v>0</v>
      </c>
      <c r="I48" s="86" t="b">
        <v>0</v>
      </c>
      <c r="J48" s="86" t="b">
        <v>0</v>
      </c>
      <c r="K48" s="86" t="b">
        <v>0</v>
      </c>
      <c r="L48" s="86" t="b">
        <v>0</v>
      </c>
    </row>
    <row r="49" spans="1:12" ht="15">
      <c r="A49" s="86" t="s">
        <v>2654</v>
      </c>
      <c r="B49" s="86" t="s">
        <v>2655</v>
      </c>
      <c r="C49" s="86">
        <v>5</v>
      </c>
      <c r="D49" s="121">
        <v>0.0025884932383100933</v>
      </c>
      <c r="E49" s="121">
        <v>2.7283537820212285</v>
      </c>
      <c r="F49" s="86" t="s">
        <v>3009</v>
      </c>
      <c r="G49" s="86" t="b">
        <v>0</v>
      </c>
      <c r="H49" s="86" t="b">
        <v>0</v>
      </c>
      <c r="I49" s="86" t="b">
        <v>0</v>
      </c>
      <c r="J49" s="86" t="b">
        <v>0</v>
      </c>
      <c r="K49" s="86" t="b">
        <v>0</v>
      </c>
      <c r="L49" s="86" t="b">
        <v>0</v>
      </c>
    </row>
    <row r="50" spans="1:12" ht="15">
      <c r="A50" s="86" t="s">
        <v>2655</v>
      </c>
      <c r="B50" s="86" t="s">
        <v>2656</v>
      </c>
      <c r="C50" s="86">
        <v>5</v>
      </c>
      <c r="D50" s="121">
        <v>0.0025884932383100933</v>
      </c>
      <c r="E50" s="121">
        <v>2.7283537820212285</v>
      </c>
      <c r="F50" s="86" t="s">
        <v>3009</v>
      </c>
      <c r="G50" s="86" t="b">
        <v>0</v>
      </c>
      <c r="H50" s="86" t="b">
        <v>0</v>
      </c>
      <c r="I50" s="86" t="b">
        <v>0</v>
      </c>
      <c r="J50" s="86" t="b">
        <v>0</v>
      </c>
      <c r="K50" s="86" t="b">
        <v>0</v>
      </c>
      <c r="L50" s="86" t="b">
        <v>0</v>
      </c>
    </row>
    <row r="51" spans="1:12" ht="15">
      <c r="A51" s="86" t="s">
        <v>2656</v>
      </c>
      <c r="B51" s="86" t="s">
        <v>2639</v>
      </c>
      <c r="C51" s="86">
        <v>5</v>
      </c>
      <c r="D51" s="121">
        <v>0.0025884932383100933</v>
      </c>
      <c r="E51" s="121">
        <v>2.649172535973604</v>
      </c>
      <c r="F51" s="86" t="s">
        <v>3009</v>
      </c>
      <c r="G51" s="86" t="b">
        <v>0</v>
      </c>
      <c r="H51" s="86" t="b">
        <v>0</v>
      </c>
      <c r="I51" s="86" t="b">
        <v>0</v>
      </c>
      <c r="J51" s="86" t="b">
        <v>0</v>
      </c>
      <c r="K51" s="86" t="b">
        <v>0</v>
      </c>
      <c r="L51" s="86" t="b">
        <v>0</v>
      </c>
    </row>
    <row r="52" spans="1:12" ht="15">
      <c r="A52" s="86" t="s">
        <v>2639</v>
      </c>
      <c r="B52" s="86" t="s">
        <v>2192</v>
      </c>
      <c r="C52" s="86">
        <v>5</v>
      </c>
      <c r="D52" s="121">
        <v>0.0025884932383100933</v>
      </c>
      <c r="E52" s="121">
        <v>2.2689612942619974</v>
      </c>
      <c r="F52" s="86" t="s">
        <v>3009</v>
      </c>
      <c r="G52" s="86" t="b">
        <v>0</v>
      </c>
      <c r="H52" s="86" t="b">
        <v>0</v>
      </c>
      <c r="I52" s="86" t="b">
        <v>0</v>
      </c>
      <c r="J52" s="86" t="b">
        <v>0</v>
      </c>
      <c r="K52" s="86" t="b">
        <v>0</v>
      </c>
      <c r="L52" s="86" t="b">
        <v>0</v>
      </c>
    </row>
    <row r="53" spans="1:12" ht="15">
      <c r="A53" s="86" t="s">
        <v>2192</v>
      </c>
      <c r="B53" s="86" t="s">
        <v>2657</v>
      </c>
      <c r="C53" s="86">
        <v>5</v>
      </c>
      <c r="D53" s="121">
        <v>0.0025884932383100933</v>
      </c>
      <c r="E53" s="121">
        <v>2.524233799365304</v>
      </c>
      <c r="F53" s="86" t="s">
        <v>3009</v>
      </c>
      <c r="G53" s="86" t="b">
        <v>0</v>
      </c>
      <c r="H53" s="86" t="b">
        <v>0</v>
      </c>
      <c r="I53" s="86" t="b">
        <v>0</v>
      </c>
      <c r="J53" s="86" t="b">
        <v>0</v>
      </c>
      <c r="K53" s="86" t="b">
        <v>0</v>
      </c>
      <c r="L53" s="86" t="b">
        <v>0</v>
      </c>
    </row>
    <row r="54" spans="1:12" ht="15">
      <c r="A54" s="86" t="s">
        <v>2657</v>
      </c>
      <c r="B54" s="86" t="s">
        <v>2658</v>
      </c>
      <c r="C54" s="86">
        <v>5</v>
      </c>
      <c r="D54" s="121">
        <v>0.0025884932383100933</v>
      </c>
      <c r="E54" s="121">
        <v>2.7283537820212285</v>
      </c>
      <c r="F54" s="86" t="s">
        <v>3009</v>
      </c>
      <c r="G54" s="86" t="b">
        <v>0</v>
      </c>
      <c r="H54" s="86" t="b">
        <v>0</v>
      </c>
      <c r="I54" s="86" t="b">
        <v>0</v>
      </c>
      <c r="J54" s="86" t="b">
        <v>0</v>
      </c>
      <c r="K54" s="86" t="b">
        <v>0</v>
      </c>
      <c r="L54" s="86" t="b">
        <v>0</v>
      </c>
    </row>
    <row r="55" spans="1:12" ht="15">
      <c r="A55" s="86" t="s">
        <v>2658</v>
      </c>
      <c r="B55" s="86" t="s">
        <v>2186</v>
      </c>
      <c r="C55" s="86">
        <v>5</v>
      </c>
      <c r="D55" s="121">
        <v>0.0025884932383100933</v>
      </c>
      <c r="E55" s="121">
        <v>1.895844869314992</v>
      </c>
      <c r="F55" s="86" t="s">
        <v>3009</v>
      </c>
      <c r="G55" s="86" t="b">
        <v>0</v>
      </c>
      <c r="H55" s="86" t="b">
        <v>0</v>
      </c>
      <c r="I55" s="86" t="b">
        <v>0</v>
      </c>
      <c r="J55" s="86" t="b">
        <v>0</v>
      </c>
      <c r="K55" s="86" t="b">
        <v>0</v>
      </c>
      <c r="L55" s="86" t="b">
        <v>0</v>
      </c>
    </row>
    <row r="56" spans="1:12" ht="15">
      <c r="A56" s="86" t="s">
        <v>2224</v>
      </c>
      <c r="B56" s="86" t="s">
        <v>292</v>
      </c>
      <c r="C56" s="86">
        <v>5</v>
      </c>
      <c r="D56" s="121">
        <v>0.0025884932383100933</v>
      </c>
      <c r="E56" s="121">
        <v>2.281195750679009</v>
      </c>
      <c r="F56" s="86" t="s">
        <v>3009</v>
      </c>
      <c r="G56" s="86" t="b">
        <v>0</v>
      </c>
      <c r="H56" s="86" t="b">
        <v>0</v>
      </c>
      <c r="I56" s="86" t="b">
        <v>0</v>
      </c>
      <c r="J56" s="86" t="b">
        <v>0</v>
      </c>
      <c r="K56" s="86" t="b">
        <v>0</v>
      </c>
      <c r="L56" s="86" t="b">
        <v>0</v>
      </c>
    </row>
    <row r="57" spans="1:12" ht="15">
      <c r="A57" s="86" t="s">
        <v>292</v>
      </c>
      <c r="B57" s="86" t="s">
        <v>2659</v>
      </c>
      <c r="C57" s="86">
        <v>5</v>
      </c>
      <c r="D57" s="121">
        <v>0.0025884932383100933</v>
      </c>
      <c r="E57" s="121">
        <v>2.7283537820212285</v>
      </c>
      <c r="F57" s="86" t="s">
        <v>3009</v>
      </c>
      <c r="G57" s="86" t="b">
        <v>0</v>
      </c>
      <c r="H57" s="86" t="b">
        <v>0</v>
      </c>
      <c r="I57" s="86" t="b">
        <v>0</v>
      </c>
      <c r="J57" s="86" t="b">
        <v>0</v>
      </c>
      <c r="K57" s="86" t="b">
        <v>0</v>
      </c>
      <c r="L57" s="86" t="b">
        <v>0</v>
      </c>
    </row>
    <row r="58" spans="1:12" ht="15">
      <c r="A58" s="86" t="s">
        <v>2659</v>
      </c>
      <c r="B58" s="86" t="s">
        <v>2660</v>
      </c>
      <c r="C58" s="86">
        <v>5</v>
      </c>
      <c r="D58" s="121">
        <v>0.0025884932383100933</v>
      </c>
      <c r="E58" s="121">
        <v>2.7283537820212285</v>
      </c>
      <c r="F58" s="86" t="s">
        <v>3009</v>
      </c>
      <c r="G58" s="86" t="b">
        <v>0</v>
      </c>
      <c r="H58" s="86" t="b">
        <v>0</v>
      </c>
      <c r="I58" s="86" t="b">
        <v>0</v>
      </c>
      <c r="J58" s="86" t="b">
        <v>1</v>
      </c>
      <c r="K58" s="86" t="b">
        <v>0</v>
      </c>
      <c r="L58" s="86" t="b">
        <v>0</v>
      </c>
    </row>
    <row r="59" spans="1:12" ht="15">
      <c r="A59" s="86" t="s">
        <v>2660</v>
      </c>
      <c r="B59" s="86" t="s">
        <v>2661</v>
      </c>
      <c r="C59" s="86">
        <v>5</v>
      </c>
      <c r="D59" s="121">
        <v>0.0025884932383100933</v>
      </c>
      <c r="E59" s="121">
        <v>2.7283537820212285</v>
      </c>
      <c r="F59" s="86" t="s">
        <v>3009</v>
      </c>
      <c r="G59" s="86" t="b">
        <v>1</v>
      </c>
      <c r="H59" s="86" t="b">
        <v>0</v>
      </c>
      <c r="I59" s="86" t="b">
        <v>0</v>
      </c>
      <c r="J59" s="86" t="b">
        <v>0</v>
      </c>
      <c r="K59" s="86" t="b">
        <v>0</v>
      </c>
      <c r="L59" s="86" t="b">
        <v>0</v>
      </c>
    </row>
    <row r="60" spans="1:12" ht="15">
      <c r="A60" s="86" t="s">
        <v>2661</v>
      </c>
      <c r="B60" s="86" t="s">
        <v>230</v>
      </c>
      <c r="C60" s="86">
        <v>5</v>
      </c>
      <c r="D60" s="121">
        <v>0.0025884932383100933</v>
      </c>
      <c r="E60" s="121">
        <v>2.7283537820212285</v>
      </c>
      <c r="F60" s="86" t="s">
        <v>3009</v>
      </c>
      <c r="G60" s="86" t="b">
        <v>0</v>
      </c>
      <c r="H60" s="86" t="b">
        <v>0</v>
      </c>
      <c r="I60" s="86" t="b">
        <v>0</v>
      </c>
      <c r="J60" s="86" t="b">
        <v>0</v>
      </c>
      <c r="K60" s="86" t="b">
        <v>0</v>
      </c>
      <c r="L60" s="86" t="b">
        <v>0</v>
      </c>
    </row>
    <row r="61" spans="1:12" ht="15">
      <c r="A61" s="86" t="s">
        <v>230</v>
      </c>
      <c r="B61" s="86" t="s">
        <v>2662</v>
      </c>
      <c r="C61" s="86">
        <v>5</v>
      </c>
      <c r="D61" s="121">
        <v>0.0025884932383100933</v>
      </c>
      <c r="E61" s="121">
        <v>2.7283537820212285</v>
      </c>
      <c r="F61" s="86" t="s">
        <v>3009</v>
      </c>
      <c r="G61" s="86" t="b">
        <v>0</v>
      </c>
      <c r="H61" s="86" t="b">
        <v>0</v>
      </c>
      <c r="I61" s="86" t="b">
        <v>0</v>
      </c>
      <c r="J61" s="86" t="b">
        <v>0</v>
      </c>
      <c r="K61" s="86" t="b">
        <v>0</v>
      </c>
      <c r="L61" s="86" t="b">
        <v>0</v>
      </c>
    </row>
    <row r="62" spans="1:12" ht="15">
      <c r="A62" s="86" t="s">
        <v>2662</v>
      </c>
      <c r="B62" s="86" t="s">
        <v>2631</v>
      </c>
      <c r="C62" s="86">
        <v>5</v>
      </c>
      <c r="D62" s="121">
        <v>0.0025884932383100933</v>
      </c>
      <c r="E62" s="121">
        <v>2.5822257463429903</v>
      </c>
      <c r="F62" s="86" t="s">
        <v>3009</v>
      </c>
      <c r="G62" s="86" t="b">
        <v>0</v>
      </c>
      <c r="H62" s="86" t="b">
        <v>0</v>
      </c>
      <c r="I62" s="86" t="b">
        <v>0</v>
      </c>
      <c r="J62" s="86" t="b">
        <v>0</v>
      </c>
      <c r="K62" s="86" t="b">
        <v>0</v>
      </c>
      <c r="L62" s="86" t="b">
        <v>0</v>
      </c>
    </row>
    <row r="63" spans="1:12" ht="15">
      <c r="A63" s="86" t="s">
        <v>2631</v>
      </c>
      <c r="B63" s="86" t="s">
        <v>2620</v>
      </c>
      <c r="C63" s="86">
        <v>5</v>
      </c>
      <c r="D63" s="121">
        <v>0.0025884932383100933</v>
      </c>
      <c r="E63" s="121">
        <v>2.281195750679009</v>
      </c>
      <c r="F63" s="86" t="s">
        <v>3009</v>
      </c>
      <c r="G63" s="86" t="b">
        <v>0</v>
      </c>
      <c r="H63" s="86" t="b">
        <v>0</v>
      </c>
      <c r="I63" s="86" t="b">
        <v>0</v>
      </c>
      <c r="J63" s="86" t="b">
        <v>0</v>
      </c>
      <c r="K63" s="86" t="b">
        <v>0</v>
      </c>
      <c r="L63" s="86" t="b">
        <v>0</v>
      </c>
    </row>
    <row r="64" spans="1:12" ht="15">
      <c r="A64" s="86" t="s">
        <v>2620</v>
      </c>
      <c r="B64" s="86" t="s">
        <v>2632</v>
      </c>
      <c r="C64" s="86">
        <v>5</v>
      </c>
      <c r="D64" s="121">
        <v>0.0025884932383100933</v>
      </c>
      <c r="E64" s="121">
        <v>2.281195750679009</v>
      </c>
      <c r="F64" s="86" t="s">
        <v>3009</v>
      </c>
      <c r="G64" s="86" t="b">
        <v>0</v>
      </c>
      <c r="H64" s="86" t="b">
        <v>0</v>
      </c>
      <c r="I64" s="86" t="b">
        <v>0</v>
      </c>
      <c r="J64" s="86" t="b">
        <v>0</v>
      </c>
      <c r="K64" s="86" t="b">
        <v>0</v>
      </c>
      <c r="L64" s="86" t="b">
        <v>0</v>
      </c>
    </row>
    <row r="65" spans="1:12" ht="15">
      <c r="A65" s="86" t="s">
        <v>2632</v>
      </c>
      <c r="B65" s="86" t="s">
        <v>2625</v>
      </c>
      <c r="C65" s="86">
        <v>5</v>
      </c>
      <c r="D65" s="121">
        <v>0.0025884932383100933</v>
      </c>
      <c r="E65" s="121">
        <v>2.3781057636870657</v>
      </c>
      <c r="F65" s="86" t="s">
        <v>3009</v>
      </c>
      <c r="G65" s="86" t="b">
        <v>0</v>
      </c>
      <c r="H65" s="86" t="b">
        <v>0</v>
      </c>
      <c r="I65" s="86" t="b">
        <v>0</v>
      </c>
      <c r="J65" s="86" t="b">
        <v>0</v>
      </c>
      <c r="K65" s="86" t="b">
        <v>0</v>
      </c>
      <c r="L65" s="86" t="b">
        <v>0</v>
      </c>
    </row>
    <row r="66" spans="1:12" ht="15">
      <c r="A66" s="86" t="s">
        <v>2625</v>
      </c>
      <c r="B66" s="86" t="s">
        <v>2098</v>
      </c>
      <c r="C66" s="86">
        <v>5</v>
      </c>
      <c r="D66" s="121">
        <v>0.0025884932383100933</v>
      </c>
      <c r="E66" s="121">
        <v>2.0190838210453976</v>
      </c>
      <c r="F66" s="86" t="s">
        <v>3009</v>
      </c>
      <c r="G66" s="86" t="b">
        <v>0</v>
      </c>
      <c r="H66" s="86" t="b">
        <v>0</v>
      </c>
      <c r="I66" s="86" t="b">
        <v>0</v>
      </c>
      <c r="J66" s="86" t="b">
        <v>0</v>
      </c>
      <c r="K66" s="86" t="b">
        <v>1</v>
      </c>
      <c r="L66" s="86" t="b">
        <v>0</v>
      </c>
    </row>
    <row r="67" spans="1:12" ht="15">
      <c r="A67" s="86" t="s">
        <v>2098</v>
      </c>
      <c r="B67" s="86" t="s">
        <v>2663</v>
      </c>
      <c r="C67" s="86">
        <v>5</v>
      </c>
      <c r="D67" s="121">
        <v>0.0025884932383100933</v>
      </c>
      <c r="E67" s="121">
        <v>2.172051281253941</v>
      </c>
      <c r="F67" s="86" t="s">
        <v>3009</v>
      </c>
      <c r="G67" s="86" t="b">
        <v>0</v>
      </c>
      <c r="H67" s="86" t="b">
        <v>1</v>
      </c>
      <c r="I67" s="86" t="b">
        <v>0</v>
      </c>
      <c r="J67" s="86" t="b">
        <v>0</v>
      </c>
      <c r="K67" s="86" t="b">
        <v>0</v>
      </c>
      <c r="L67" s="86" t="b">
        <v>0</v>
      </c>
    </row>
    <row r="68" spans="1:12" ht="15">
      <c r="A68" s="86" t="s">
        <v>2663</v>
      </c>
      <c r="B68" s="86" t="s">
        <v>2187</v>
      </c>
      <c r="C68" s="86">
        <v>5</v>
      </c>
      <c r="D68" s="121">
        <v>0.0025884932383100933</v>
      </c>
      <c r="E68" s="121">
        <v>2.3133804340504103</v>
      </c>
      <c r="F68" s="86" t="s">
        <v>3009</v>
      </c>
      <c r="G68" s="86" t="b">
        <v>0</v>
      </c>
      <c r="H68" s="86" t="b">
        <v>0</v>
      </c>
      <c r="I68" s="86" t="b">
        <v>0</v>
      </c>
      <c r="J68" s="86" t="b">
        <v>0</v>
      </c>
      <c r="K68" s="86" t="b">
        <v>0</v>
      </c>
      <c r="L68" s="86" t="b">
        <v>0</v>
      </c>
    </row>
    <row r="69" spans="1:12" ht="15">
      <c r="A69" s="86" t="s">
        <v>2187</v>
      </c>
      <c r="B69" s="86" t="s">
        <v>2169</v>
      </c>
      <c r="C69" s="86">
        <v>5</v>
      </c>
      <c r="D69" s="121">
        <v>0.0025884932383100933</v>
      </c>
      <c r="E69" s="121">
        <v>1.3481425403096226</v>
      </c>
      <c r="F69" s="86" t="s">
        <v>3009</v>
      </c>
      <c r="G69" s="86" t="b">
        <v>0</v>
      </c>
      <c r="H69" s="86" t="b">
        <v>0</v>
      </c>
      <c r="I69" s="86" t="b">
        <v>0</v>
      </c>
      <c r="J69" s="86" t="b">
        <v>0</v>
      </c>
      <c r="K69" s="86" t="b">
        <v>0</v>
      </c>
      <c r="L69" s="86" t="b">
        <v>0</v>
      </c>
    </row>
    <row r="70" spans="1:12" ht="15">
      <c r="A70" s="86" t="s">
        <v>2169</v>
      </c>
      <c r="B70" s="86" t="s">
        <v>2179</v>
      </c>
      <c r="C70" s="86">
        <v>5</v>
      </c>
      <c r="D70" s="121">
        <v>0.0025884932383100933</v>
      </c>
      <c r="E70" s="121">
        <v>0.9927548823230485</v>
      </c>
      <c r="F70" s="86" t="s">
        <v>3009</v>
      </c>
      <c r="G70" s="86" t="b">
        <v>0</v>
      </c>
      <c r="H70" s="86" t="b">
        <v>0</v>
      </c>
      <c r="I70" s="86" t="b">
        <v>0</v>
      </c>
      <c r="J70" s="86" t="b">
        <v>0</v>
      </c>
      <c r="K70" s="86" t="b">
        <v>0</v>
      </c>
      <c r="L70" s="86" t="b">
        <v>0</v>
      </c>
    </row>
    <row r="71" spans="1:12" ht="15">
      <c r="A71" s="86" t="s">
        <v>2179</v>
      </c>
      <c r="B71" s="86" t="s">
        <v>2188</v>
      </c>
      <c r="C71" s="86">
        <v>5</v>
      </c>
      <c r="D71" s="121">
        <v>0.0025884932383100933</v>
      </c>
      <c r="E71" s="121">
        <v>1.214603631939405</v>
      </c>
      <c r="F71" s="86" t="s">
        <v>3009</v>
      </c>
      <c r="G71" s="86" t="b">
        <v>0</v>
      </c>
      <c r="H71" s="86" t="b">
        <v>0</v>
      </c>
      <c r="I71" s="86" t="b">
        <v>0</v>
      </c>
      <c r="J71" s="86" t="b">
        <v>0</v>
      </c>
      <c r="K71" s="86" t="b">
        <v>0</v>
      </c>
      <c r="L71" s="86" t="b">
        <v>0</v>
      </c>
    </row>
    <row r="72" spans="1:12" ht="15">
      <c r="A72" s="86" t="s">
        <v>2186</v>
      </c>
      <c r="B72" s="86" t="s">
        <v>2664</v>
      </c>
      <c r="C72" s="86">
        <v>5</v>
      </c>
      <c r="D72" s="121">
        <v>0.0025884932383100933</v>
      </c>
      <c r="E72" s="121">
        <v>1.8832557420069715</v>
      </c>
      <c r="F72" s="86" t="s">
        <v>3009</v>
      </c>
      <c r="G72" s="86" t="b">
        <v>0</v>
      </c>
      <c r="H72" s="86" t="b">
        <v>0</v>
      </c>
      <c r="I72" s="86" t="b">
        <v>0</v>
      </c>
      <c r="J72" s="86" t="b">
        <v>0</v>
      </c>
      <c r="K72" s="86" t="b">
        <v>0</v>
      </c>
      <c r="L72" s="86" t="b">
        <v>0</v>
      </c>
    </row>
    <row r="73" spans="1:12" ht="15">
      <c r="A73" s="86" t="s">
        <v>2664</v>
      </c>
      <c r="B73" s="86" t="s">
        <v>2167</v>
      </c>
      <c r="C73" s="86">
        <v>5</v>
      </c>
      <c r="D73" s="121">
        <v>0.0025884932383100933</v>
      </c>
      <c r="E73" s="121">
        <v>1.2689612942619977</v>
      </c>
      <c r="F73" s="86" t="s">
        <v>3009</v>
      </c>
      <c r="G73" s="86" t="b">
        <v>0</v>
      </c>
      <c r="H73" s="86" t="b">
        <v>0</v>
      </c>
      <c r="I73" s="86" t="b">
        <v>0</v>
      </c>
      <c r="J73" s="86" t="b">
        <v>0</v>
      </c>
      <c r="K73" s="86" t="b">
        <v>0</v>
      </c>
      <c r="L73" s="86" t="b">
        <v>0</v>
      </c>
    </row>
    <row r="74" spans="1:12" ht="15">
      <c r="A74" s="86" t="s">
        <v>295</v>
      </c>
      <c r="B74" s="86" t="s">
        <v>294</v>
      </c>
      <c r="C74" s="86">
        <v>5</v>
      </c>
      <c r="D74" s="121">
        <v>0.0025884932383100933</v>
      </c>
      <c r="E74" s="121">
        <v>1.87102128558996</v>
      </c>
      <c r="F74" s="86" t="s">
        <v>3009</v>
      </c>
      <c r="G74" s="86" t="b">
        <v>0</v>
      </c>
      <c r="H74" s="86" t="b">
        <v>0</v>
      </c>
      <c r="I74" s="86" t="b">
        <v>0</v>
      </c>
      <c r="J74" s="86" t="b">
        <v>0</v>
      </c>
      <c r="K74" s="86" t="b">
        <v>0</v>
      </c>
      <c r="L74" s="86" t="b">
        <v>0</v>
      </c>
    </row>
    <row r="75" spans="1:12" ht="15">
      <c r="A75" s="86" t="s">
        <v>295</v>
      </c>
      <c r="B75" s="86" t="s">
        <v>2607</v>
      </c>
      <c r="C75" s="86">
        <v>5</v>
      </c>
      <c r="D75" s="121">
        <v>0.0025884932383100933</v>
      </c>
      <c r="E75" s="121">
        <v>1.4273237863572472</v>
      </c>
      <c r="F75" s="86" t="s">
        <v>3009</v>
      </c>
      <c r="G75" s="86" t="b">
        <v>0</v>
      </c>
      <c r="H75" s="86" t="b">
        <v>0</v>
      </c>
      <c r="I75" s="86" t="b">
        <v>0</v>
      </c>
      <c r="J75" s="86" t="b">
        <v>0</v>
      </c>
      <c r="K75" s="86" t="b">
        <v>0</v>
      </c>
      <c r="L75" s="86" t="b">
        <v>0</v>
      </c>
    </row>
    <row r="76" spans="1:12" ht="15">
      <c r="A76" s="86" t="s">
        <v>2174</v>
      </c>
      <c r="B76" s="86" t="s">
        <v>2608</v>
      </c>
      <c r="C76" s="86">
        <v>5</v>
      </c>
      <c r="D76" s="121">
        <v>0.0025884932383100933</v>
      </c>
      <c r="E76" s="121">
        <v>1.16629895236485</v>
      </c>
      <c r="F76" s="86" t="s">
        <v>3009</v>
      </c>
      <c r="G76" s="86" t="b">
        <v>0</v>
      </c>
      <c r="H76" s="86" t="b">
        <v>0</v>
      </c>
      <c r="I76" s="86" t="b">
        <v>0</v>
      </c>
      <c r="J76" s="86" t="b">
        <v>0</v>
      </c>
      <c r="K76" s="86" t="b">
        <v>0</v>
      </c>
      <c r="L76" s="86" t="b">
        <v>0</v>
      </c>
    </row>
    <row r="77" spans="1:12" ht="15">
      <c r="A77" s="86" t="s">
        <v>2167</v>
      </c>
      <c r="B77" s="86" t="s">
        <v>2188</v>
      </c>
      <c r="C77" s="86">
        <v>5</v>
      </c>
      <c r="D77" s="121">
        <v>0.0025884932383100933</v>
      </c>
      <c r="E77" s="121">
        <v>0.8322686965979433</v>
      </c>
      <c r="F77" s="86" t="s">
        <v>3009</v>
      </c>
      <c r="G77" s="86" t="b">
        <v>0</v>
      </c>
      <c r="H77" s="86" t="b">
        <v>0</v>
      </c>
      <c r="I77" s="86" t="b">
        <v>0</v>
      </c>
      <c r="J77" s="86" t="b">
        <v>0</v>
      </c>
      <c r="K77" s="86" t="b">
        <v>0</v>
      </c>
      <c r="L77" s="86" t="b">
        <v>0</v>
      </c>
    </row>
    <row r="78" spans="1:12" ht="15">
      <c r="A78" s="86" t="s">
        <v>2182</v>
      </c>
      <c r="B78" s="86" t="s">
        <v>2168</v>
      </c>
      <c r="C78" s="86">
        <v>5</v>
      </c>
      <c r="D78" s="121">
        <v>0.0025884932383100933</v>
      </c>
      <c r="E78" s="121">
        <v>1.1818111185430975</v>
      </c>
      <c r="F78" s="86" t="s">
        <v>3009</v>
      </c>
      <c r="G78" s="86" t="b">
        <v>0</v>
      </c>
      <c r="H78" s="86" t="b">
        <v>0</v>
      </c>
      <c r="I78" s="86" t="b">
        <v>0</v>
      </c>
      <c r="J78" s="86" t="b">
        <v>0</v>
      </c>
      <c r="K78" s="86" t="b">
        <v>0</v>
      </c>
      <c r="L78" s="86" t="b">
        <v>0</v>
      </c>
    </row>
    <row r="79" spans="1:12" ht="15">
      <c r="A79" s="86" t="s">
        <v>2098</v>
      </c>
      <c r="B79" s="86" t="s">
        <v>2648</v>
      </c>
      <c r="C79" s="86">
        <v>5</v>
      </c>
      <c r="D79" s="121">
        <v>0.0025884932383100933</v>
      </c>
      <c r="E79" s="121">
        <v>2.0928700352063165</v>
      </c>
      <c r="F79" s="86" t="s">
        <v>3009</v>
      </c>
      <c r="G79" s="86" t="b">
        <v>0</v>
      </c>
      <c r="H79" s="86" t="b">
        <v>1</v>
      </c>
      <c r="I79" s="86" t="b">
        <v>0</v>
      </c>
      <c r="J79" s="86" t="b">
        <v>0</v>
      </c>
      <c r="K79" s="86" t="b">
        <v>0</v>
      </c>
      <c r="L79" s="86" t="b">
        <v>0</v>
      </c>
    </row>
    <row r="80" spans="1:12" ht="15">
      <c r="A80" s="86" t="s">
        <v>2622</v>
      </c>
      <c r="B80" s="86" t="s">
        <v>2624</v>
      </c>
      <c r="C80" s="86">
        <v>5</v>
      </c>
      <c r="D80" s="121">
        <v>0.0025884932383100933</v>
      </c>
      <c r="E80" s="121">
        <v>2.172051281253941</v>
      </c>
      <c r="F80" s="86" t="s">
        <v>3009</v>
      </c>
      <c r="G80" s="86" t="b">
        <v>0</v>
      </c>
      <c r="H80" s="86" t="b">
        <v>0</v>
      </c>
      <c r="I80" s="86" t="b">
        <v>0</v>
      </c>
      <c r="J80" s="86" t="b">
        <v>0</v>
      </c>
      <c r="K80" s="86" t="b">
        <v>0</v>
      </c>
      <c r="L80" s="86" t="b">
        <v>0</v>
      </c>
    </row>
    <row r="81" spans="1:12" ht="15">
      <c r="A81" s="86" t="s">
        <v>2624</v>
      </c>
      <c r="B81" s="86" t="s">
        <v>2671</v>
      </c>
      <c r="C81" s="86">
        <v>5</v>
      </c>
      <c r="D81" s="121">
        <v>0.0025884932383100933</v>
      </c>
      <c r="E81" s="121">
        <v>2.4730812769179225</v>
      </c>
      <c r="F81" s="86" t="s">
        <v>3009</v>
      </c>
      <c r="G81" s="86" t="b">
        <v>0</v>
      </c>
      <c r="H81" s="86" t="b">
        <v>0</v>
      </c>
      <c r="I81" s="86" t="b">
        <v>0</v>
      </c>
      <c r="J81" s="86" t="b">
        <v>0</v>
      </c>
      <c r="K81" s="86" t="b">
        <v>0</v>
      </c>
      <c r="L81" s="86" t="b">
        <v>0</v>
      </c>
    </row>
    <row r="82" spans="1:12" ht="15">
      <c r="A82" s="86" t="s">
        <v>2671</v>
      </c>
      <c r="B82" s="86" t="s">
        <v>2633</v>
      </c>
      <c r="C82" s="86">
        <v>5</v>
      </c>
      <c r="D82" s="121">
        <v>0.0025884932383100933</v>
      </c>
      <c r="E82" s="121">
        <v>2.5822257463429903</v>
      </c>
      <c r="F82" s="86" t="s">
        <v>3009</v>
      </c>
      <c r="G82" s="86" t="b">
        <v>0</v>
      </c>
      <c r="H82" s="86" t="b">
        <v>0</v>
      </c>
      <c r="I82" s="86" t="b">
        <v>0</v>
      </c>
      <c r="J82" s="86" t="b">
        <v>0</v>
      </c>
      <c r="K82" s="86" t="b">
        <v>0</v>
      </c>
      <c r="L82" s="86" t="b">
        <v>0</v>
      </c>
    </row>
    <row r="83" spans="1:12" ht="15">
      <c r="A83" s="86" t="s">
        <v>2633</v>
      </c>
      <c r="B83" s="86" t="s">
        <v>2619</v>
      </c>
      <c r="C83" s="86">
        <v>5</v>
      </c>
      <c r="D83" s="121">
        <v>0.0025884932383100933</v>
      </c>
      <c r="E83" s="121">
        <v>2.239803065520784</v>
      </c>
      <c r="F83" s="86" t="s">
        <v>3009</v>
      </c>
      <c r="G83" s="86" t="b">
        <v>0</v>
      </c>
      <c r="H83" s="86" t="b">
        <v>0</v>
      </c>
      <c r="I83" s="86" t="b">
        <v>0</v>
      </c>
      <c r="J83" s="86" t="b">
        <v>0</v>
      </c>
      <c r="K83" s="86" t="b">
        <v>0</v>
      </c>
      <c r="L83" s="86" t="b">
        <v>0</v>
      </c>
    </row>
    <row r="84" spans="1:12" ht="15">
      <c r="A84" s="86" t="s">
        <v>2619</v>
      </c>
      <c r="B84" s="86" t="s">
        <v>263</v>
      </c>
      <c r="C84" s="86">
        <v>5</v>
      </c>
      <c r="D84" s="121">
        <v>0.0025884932383100933</v>
      </c>
      <c r="E84" s="121">
        <v>1.90880984647936</v>
      </c>
      <c r="F84" s="86" t="s">
        <v>3009</v>
      </c>
      <c r="G84" s="86" t="b">
        <v>0</v>
      </c>
      <c r="H84" s="86" t="b">
        <v>0</v>
      </c>
      <c r="I84" s="86" t="b">
        <v>0</v>
      </c>
      <c r="J84" s="86" t="b">
        <v>0</v>
      </c>
      <c r="K84" s="86" t="b">
        <v>0</v>
      </c>
      <c r="L84" s="86" t="b">
        <v>0</v>
      </c>
    </row>
    <row r="85" spans="1:12" ht="15">
      <c r="A85" s="86" t="s">
        <v>263</v>
      </c>
      <c r="B85" s="86" t="s">
        <v>2617</v>
      </c>
      <c r="C85" s="86">
        <v>5</v>
      </c>
      <c r="D85" s="121">
        <v>0.0025884932383100933</v>
      </c>
      <c r="E85" s="121">
        <v>1.6077798508153787</v>
      </c>
      <c r="F85" s="86" t="s">
        <v>3009</v>
      </c>
      <c r="G85" s="86" t="b">
        <v>0</v>
      </c>
      <c r="H85" s="86" t="b">
        <v>0</v>
      </c>
      <c r="I85" s="86" t="b">
        <v>0</v>
      </c>
      <c r="J85" s="86" t="b">
        <v>0</v>
      </c>
      <c r="K85" s="86" t="b">
        <v>0</v>
      </c>
      <c r="L85" s="86" t="b">
        <v>0</v>
      </c>
    </row>
    <row r="86" spans="1:12" ht="15">
      <c r="A86" s="86" t="s">
        <v>2176</v>
      </c>
      <c r="B86" s="86" t="s">
        <v>2608</v>
      </c>
      <c r="C86" s="86">
        <v>5</v>
      </c>
      <c r="D86" s="121">
        <v>0.0025884932383100933</v>
      </c>
      <c r="E86" s="121">
        <v>1.283684551082704</v>
      </c>
      <c r="F86" s="86" t="s">
        <v>3009</v>
      </c>
      <c r="G86" s="86" t="b">
        <v>0</v>
      </c>
      <c r="H86" s="86" t="b">
        <v>0</v>
      </c>
      <c r="I86" s="86" t="b">
        <v>0</v>
      </c>
      <c r="J86" s="86" t="b">
        <v>0</v>
      </c>
      <c r="K86" s="86" t="b">
        <v>0</v>
      </c>
      <c r="L86" s="86" t="b">
        <v>0</v>
      </c>
    </row>
    <row r="87" spans="1:12" ht="15">
      <c r="A87" s="86" t="s">
        <v>2614</v>
      </c>
      <c r="B87" s="86" t="s">
        <v>2610</v>
      </c>
      <c r="C87" s="86">
        <v>5</v>
      </c>
      <c r="D87" s="121">
        <v>0.0025884932383100933</v>
      </c>
      <c r="E87" s="121">
        <v>1.7113204427224482</v>
      </c>
      <c r="F87" s="86" t="s">
        <v>3009</v>
      </c>
      <c r="G87" s="86" t="b">
        <v>0</v>
      </c>
      <c r="H87" s="86" t="b">
        <v>0</v>
      </c>
      <c r="I87" s="86" t="b">
        <v>0</v>
      </c>
      <c r="J87" s="86" t="b">
        <v>0</v>
      </c>
      <c r="K87" s="86" t="b">
        <v>0</v>
      </c>
      <c r="L87" s="86" t="b">
        <v>0</v>
      </c>
    </row>
    <row r="88" spans="1:12" ht="15">
      <c r="A88" s="86" t="s">
        <v>2616</v>
      </c>
      <c r="B88" s="86" t="s">
        <v>2169</v>
      </c>
      <c r="C88" s="86">
        <v>5</v>
      </c>
      <c r="D88" s="121">
        <v>0.0025884932383100933</v>
      </c>
      <c r="E88" s="121">
        <v>1.4450525533176788</v>
      </c>
      <c r="F88" s="86" t="s">
        <v>3009</v>
      </c>
      <c r="G88" s="86" t="b">
        <v>0</v>
      </c>
      <c r="H88" s="86" t="b">
        <v>0</v>
      </c>
      <c r="I88" s="86" t="b">
        <v>0</v>
      </c>
      <c r="J88" s="86" t="b">
        <v>0</v>
      </c>
      <c r="K88" s="86" t="b">
        <v>0</v>
      </c>
      <c r="L88" s="86" t="b">
        <v>0</v>
      </c>
    </row>
    <row r="89" spans="1:12" ht="15">
      <c r="A89" s="86" t="s">
        <v>2169</v>
      </c>
      <c r="B89" s="86" t="s">
        <v>2174</v>
      </c>
      <c r="C89" s="86">
        <v>5</v>
      </c>
      <c r="D89" s="121">
        <v>0.0025884932383100933</v>
      </c>
      <c r="E89" s="121">
        <v>0.9679312985980164</v>
      </c>
      <c r="F89" s="86" t="s">
        <v>3009</v>
      </c>
      <c r="G89" s="86" t="b">
        <v>0</v>
      </c>
      <c r="H89" s="86" t="b">
        <v>0</v>
      </c>
      <c r="I89" s="86" t="b">
        <v>0</v>
      </c>
      <c r="J89" s="86" t="b">
        <v>0</v>
      </c>
      <c r="K89" s="86" t="b">
        <v>0</v>
      </c>
      <c r="L89" s="86" t="b">
        <v>0</v>
      </c>
    </row>
    <row r="90" spans="1:12" ht="15">
      <c r="A90" s="86" t="s">
        <v>2611</v>
      </c>
      <c r="B90" s="86" t="s">
        <v>2610</v>
      </c>
      <c r="C90" s="86">
        <v>5</v>
      </c>
      <c r="D90" s="121">
        <v>0.0025884932383100933</v>
      </c>
      <c r="E90" s="121">
        <v>1.5699912899259787</v>
      </c>
      <c r="F90" s="86" t="s">
        <v>3009</v>
      </c>
      <c r="G90" s="86" t="b">
        <v>0</v>
      </c>
      <c r="H90" s="86" t="b">
        <v>0</v>
      </c>
      <c r="I90" s="86" t="b">
        <v>0</v>
      </c>
      <c r="J90" s="86" t="b">
        <v>0</v>
      </c>
      <c r="K90" s="86" t="b">
        <v>0</v>
      </c>
      <c r="L90" s="86" t="b">
        <v>0</v>
      </c>
    </row>
    <row r="91" spans="1:12" ht="15">
      <c r="A91" s="86" t="s">
        <v>2175</v>
      </c>
      <c r="B91" s="86" t="s">
        <v>2170</v>
      </c>
      <c r="C91" s="86">
        <v>5</v>
      </c>
      <c r="D91" s="121">
        <v>0.0025884932383100933</v>
      </c>
      <c r="E91" s="121">
        <v>1.0024421497261802</v>
      </c>
      <c r="F91" s="86" t="s">
        <v>3009</v>
      </c>
      <c r="G91" s="86" t="b">
        <v>0</v>
      </c>
      <c r="H91" s="86" t="b">
        <v>0</v>
      </c>
      <c r="I91" s="86" t="b">
        <v>0</v>
      </c>
      <c r="J91" s="86" t="b">
        <v>0</v>
      </c>
      <c r="K91" s="86" t="b">
        <v>0</v>
      </c>
      <c r="L91" s="86" t="b">
        <v>0</v>
      </c>
    </row>
    <row r="92" spans="1:12" ht="15">
      <c r="A92" s="86" t="s">
        <v>2674</v>
      </c>
      <c r="B92" s="86" t="s">
        <v>2675</v>
      </c>
      <c r="C92" s="86">
        <v>5</v>
      </c>
      <c r="D92" s="121">
        <v>0.0025884932383100933</v>
      </c>
      <c r="E92" s="121">
        <v>2.7283537820212285</v>
      </c>
      <c r="F92" s="86" t="s">
        <v>3009</v>
      </c>
      <c r="G92" s="86" t="b">
        <v>0</v>
      </c>
      <c r="H92" s="86" t="b">
        <v>0</v>
      </c>
      <c r="I92" s="86" t="b">
        <v>0</v>
      </c>
      <c r="J92" s="86" t="b">
        <v>0</v>
      </c>
      <c r="K92" s="86" t="b">
        <v>0</v>
      </c>
      <c r="L92" s="86" t="b">
        <v>0</v>
      </c>
    </row>
    <row r="93" spans="1:12" ht="15">
      <c r="A93" s="86" t="s">
        <v>2675</v>
      </c>
      <c r="B93" s="86" t="s">
        <v>2676</v>
      </c>
      <c r="C93" s="86">
        <v>5</v>
      </c>
      <c r="D93" s="121">
        <v>0.0025884932383100933</v>
      </c>
      <c r="E93" s="121">
        <v>2.7283537820212285</v>
      </c>
      <c r="F93" s="86" t="s">
        <v>3009</v>
      </c>
      <c r="G93" s="86" t="b">
        <v>0</v>
      </c>
      <c r="H93" s="86" t="b">
        <v>0</v>
      </c>
      <c r="I93" s="86" t="b">
        <v>0</v>
      </c>
      <c r="J93" s="86" t="b">
        <v>1</v>
      </c>
      <c r="K93" s="86" t="b">
        <v>0</v>
      </c>
      <c r="L93" s="86" t="b">
        <v>0</v>
      </c>
    </row>
    <row r="94" spans="1:12" ht="15">
      <c r="A94" s="86" t="s">
        <v>2676</v>
      </c>
      <c r="B94" s="86" t="s">
        <v>2677</v>
      </c>
      <c r="C94" s="86">
        <v>5</v>
      </c>
      <c r="D94" s="121">
        <v>0.0025884932383100933</v>
      </c>
      <c r="E94" s="121">
        <v>2.7283537820212285</v>
      </c>
      <c r="F94" s="86" t="s">
        <v>3009</v>
      </c>
      <c r="G94" s="86" t="b">
        <v>1</v>
      </c>
      <c r="H94" s="86" t="b">
        <v>0</v>
      </c>
      <c r="I94" s="86" t="b">
        <v>0</v>
      </c>
      <c r="J94" s="86" t="b">
        <v>0</v>
      </c>
      <c r="K94" s="86" t="b">
        <v>0</v>
      </c>
      <c r="L94" s="86" t="b">
        <v>0</v>
      </c>
    </row>
    <row r="95" spans="1:12" ht="15">
      <c r="A95" s="86" t="s">
        <v>2677</v>
      </c>
      <c r="B95" s="86" t="s">
        <v>2678</v>
      </c>
      <c r="C95" s="86">
        <v>5</v>
      </c>
      <c r="D95" s="121">
        <v>0.0025884932383100933</v>
      </c>
      <c r="E95" s="121">
        <v>2.7283537820212285</v>
      </c>
      <c r="F95" s="86" t="s">
        <v>3009</v>
      </c>
      <c r="G95" s="86" t="b">
        <v>0</v>
      </c>
      <c r="H95" s="86" t="b">
        <v>0</v>
      </c>
      <c r="I95" s="86" t="b">
        <v>0</v>
      </c>
      <c r="J95" s="86" t="b">
        <v>0</v>
      </c>
      <c r="K95" s="86" t="b">
        <v>0</v>
      </c>
      <c r="L95" s="86" t="b">
        <v>0</v>
      </c>
    </row>
    <row r="96" spans="1:12" ht="15">
      <c r="A96" s="86" t="s">
        <v>2678</v>
      </c>
      <c r="B96" s="86" t="s">
        <v>2679</v>
      </c>
      <c r="C96" s="86">
        <v>5</v>
      </c>
      <c r="D96" s="121">
        <v>0.0025884932383100933</v>
      </c>
      <c r="E96" s="121">
        <v>2.7283537820212285</v>
      </c>
      <c r="F96" s="86" t="s">
        <v>3009</v>
      </c>
      <c r="G96" s="86" t="b">
        <v>0</v>
      </c>
      <c r="H96" s="86" t="b">
        <v>0</v>
      </c>
      <c r="I96" s="86" t="b">
        <v>0</v>
      </c>
      <c r="J96" s="86" t="b">
        <v>0</v>
      </c>
      <c r="K96" s="86" t="b">
        <v>1</v>
      </c>
      <c r="L96" s="86" t="b">
        <v>0</v>
      </c>
    </row>
    <row r="97" spans="1:12" ht="15">
      <c r="A97" s="86" t="s">
        <v>2679</v>
      </c>
      <c r="B97" s="86" t="s">
        <v>2680</v>
      </c>
      <c r="C97" s="86">
        <v>5</v>
      </c>
      <c r="D97" s="121">
        <v>0.0025884932383100933</v>
      </c>
      <c r="E97" s="121">
        <v>2.7283537820212285</v>
      </c>
      <c r="F97" s="86" t="s">
        <v>3009</v>
      </c>
      <c r="G97" s="86" t="b">
        <v>0</v>
      </c>
      <c r="H97" s="86" t="b">
        <v>1</v>
      </c>
      <c r="I97" s="86" t="b">
        <v>0</v>
      </c>
      <c r="J97" s="86" t="b">
        <v>0</v>
      </c>
      <c r="K97" s="86" t="b">
        <v>0</v>
      </c>
      <c r="L97" s="86" t="b">
        <v>0</v>
      </c>
    </row>
    <row r="98" spans="1:12" ht="15">
      <c r="A98" s="86" t="s">
        <v>2680</v>
      </c>
      <c r="B98" s="86" t="s">
        <v>2182</v>
      </c>
      <c r="C98" s="86">
        <v>5</v>
      </c>
      <c r="D98" s="121">
        <v>0.0025884932383100933</v>
      </c>
      <c r="E98" s="121">
        <v>2.172051281253941</v>
      </c>
      <c r="F98" s="86" t="s">
        <v>3009</v>
      </c>
      <c r="G98" s="86" t="b">
        <v>0</v>
      </c>
      <c r="H98" s="86" t="b">
        <v>0</v>
      </c>
      <c r="I98" s="86" t="b">
        <v>0</v>
      </c>
      <c r="J98" s="86" t="b">
        <v>0</v>
      </c>
      <c r="K98" s="86" t="b">
        <v>0</v>
      </c>
      <c r="L98" s="86" t="b">
        <v>0</v>
      </c>
    </row>
    <row r="99" spans="1:12" ht="15">
      <c r="A99" s="86" t="s">
        <v>2126</v>
      </c>
      <c r="B99" s="86" t="s">
        <v>2167</v>
      </c>
      <c r="C99" s="86">
        <v>4</v>
      </c>
      <c r="D99" s="121">
        <v>0.002208304364338116</v>
      </c>
      <c r="E99" s="121">
        <v>0.9167787761506351</v>
      </c>
      <c r="F99" s="86" t="s">
        <v>3009</v>
      </c>
      <c r="G99" s="86" t="b">
        <v>0</v>
      </c>
      <c r="H99" s="86" t="b">
        <v>0</v>
      </c>
      <c r="I99" s="86" t="b">
        <v>0</v>
      </c>
      <c r="J99" s="86" t="b">
        <v>0</v>
      </c>
      <c r="K99" s="86" t="b">
        <v>0</v>
      </c>
      <c r="L99" s="86" t="b">
        <v>0</v>
      </c>
    </row>
    <row r="100" spans="1:12" ht="15">
      <c r="A100" s="86" t="s">
        <v>2203</v>
      </c>
      <c r="B100" s="86" t="s">
        <v>2205</v>
      </c>
      <c r="C100" s="86">
        <v>4</v>
      </c>
      <c r="D100" s="121">
        <v>0.002208304364338116</v>
      </c>
      <c r="E100" s="121">
        <v>2.251232527301566</v>
      </c>
      <c r="F100" s="86" t="s">
        <v>3009</v>
      </c>
      <c r="G100" s="86" t="b">
        <v>0</v>
      </c>
      <c r="H100" s="86" t="b">
        <v>0</v>
      </c>
      <c r="I100" s="86" t="b">
        <v>0</v>
      </c>
      <c r="J100" s="86" t="b">
        <v>0</v>
      </c>
      <c r="K100" s="86" t="b">
        <v>0</v>
      </c>
      <c r="L100" s="86" t="b">
        <v>0</v>
      </c>
    </row>
    <row r="101" spans="1:12" ht="15">
      <c r="A101" s="86" t="s">
        <v>2205</v>
      </c>
      <c r="B101" s="86" t="s">
        <v>2178</v>
      </c>
      <c r="C101" s="86">
        <v>4</v>
      </c>
      <c r="D101" s="121">
        <v>0.002208304364338116</v>
      </c>
      <c r="E101" s="121">
        <v>2.3481425403096226</v>
      </c>
      <c r="F101" s="86" t="s">
        <v>3009</v>
      </c>
      <c r="G101" s="86" t="b">
        <v>0</v>
      </c>
      <c r="H101" s="86" t="b">
        <v>0</v>
      </c>
      <c r="I101" s="86" t="b">
        <v>0</v>
      </c>
      <c r="J101" s="86" t="b">
        <v>0</v>
      </c>
      <c r="K101" s="86" t="b">
        <v>0</v>
      </c>
      <c r="L101" s="86" t="b">
        <v>0</v>
      </c>
    </row>
    <row r="102" spans="1:12" ht="15">
      <c r="A102" s="86" t="s">
        <v>2178</v>
      </c>
      <c r="B102" s="86" t="s">
        <v>2206</v>
      </c>
      <c r="C102" s="86">
        <v>4</v>
      </c>
      <c r="D102" s="121">
        <v>0.002208304364338116</v>
      </c>
      <c r="E102" s="121">
        <v>2.1485701854044184</v>
      </c>
      <c r="F102" s="86" t="s">
        <v>3009</v>
      </c>
      <c r="G102" s="86" t="b">
        <v>0</v>
      </c>
      <c r="H102" s="86" t="b">
        <v>0</v>
      </c>
      <c r="I102" s="86" t="b">
        <v>0</v>
      </c>
      <c r="J102" s="86" t="b">
        <v>0</v>
      </c>
      <c r="K102" s="86" t="b">
        <v>0</v>
      </c>
      <c r="L102" s="86" t="b">
        <v>0</v>
      </c>
    </row>
    <row r="103" spans="1:12" ht="15">
      <c r="A103" s="86" t="s">
        <v>2206</v>
      </c>
      <c r="B103" s="86" t="s">
        <v>2207</v>
      </c>
      <c r="C103" s="86">
        <v>4</v>
      </c>
      <c r="D103" s="121">
        <v>0.002208304364338116</v>
      </c>
      <c r="E103" s="121">
        <v>2.825263795029285</v>
      </c>
      <c r="F103" s="86" t="s">
        <v>3009</v>
      </c>
      <c r="G103" s="86" t="b">
        <v>0</v>
      </c>
      <c r="H103" s="86" t="b">
        <v>0</v>
      </c>
      <c r="I103" s="86" t="b">
        <v>0</v>
      </c>
      <c r="J103" s="86" t="b">
        <v>0</v>
      </c>
      <c r="K103" s="86" t="b">
        <v>0</v>
      </c>
      <c r="L103" s="86" t="b">
        <v>0</v>
      </c>
    </row>
    <row r="104" spans="1:12" ht="15">
      <c r="A104" s="86" t="s">
        <v>2207</v>
      </c>
      <c r="B104" s="86" t="s">
        <v>2208</v>
      </c>
      <c r="C104" s="86">
        <v>4</v>
      </c>
      <c r="D104" s="121">
        <v>0.002208304364338116</v>
      </c>
      <c r="E104" s="121">
        <v>2.825263795029285</v>
      </c>
      <c r="F104" s="86" t="s">
        <v>3009</v>
      </c>
      <c r="G104" s="86" t="b">
        <v>0</v>
      </c>
      <c r="H104" s="86" t="b">
        <v>0</v>
      </c>
      <c r="I104" s="86" t="b">
        <v>0</v>
      </c>
      <c r="J104" s="86" t="b">
        <v>0</v>
      </c>
      <c r="K104" s="86" t="b">
        <v>0</v>
      </c>
      <c r="L104" s="86" t="b">
        <v>0</v>
      </c>
    </row>
    <row r="105" spans="1:12" ht="15">
      <c r="A105" s="86" t="s">
        <v>2208</v>
      </c>
      <c r="B105" s="86" t="s">
        <v>2167</v>
      </c>
      <c r="C105" s="86">
        <v>4</v>
      </c>
      <c r="D105" s="121">
        <v>0.002208304364338116</v>
      </c>
      <c r="E105" s="121">
        <v>1.2689612942619977</v>
      </c>
      <c r="F105" s="86" t="s">
        <v>3009</v>
      </c>
      <c r="G105" s="86" t="b">
        <v>0</v>
      </c>
      <c r="H105" s="86" t="b">
        <v>0</v>
      </c>
      <c r="I105" s="86" t="b">
        <v>0</v>
      </c>
      <c r="J105" s="86" t="b">
        <v>0</v>
      </c>
      <c r="K105" s="86" t="b">
        <v>0</v>
      </c>
      <c r="L105" s="86" t="b">
        <v>0</v>
      </c>
    </row>
    <row r="106" spans="1:12" ht="15">
      <c r="A106" s="86" t="s">
        <v>2167</v>
      </c>
      <c r="B106" s="86" t="s">
        <v>2204</v>
      </c>
      <c r="C106" s="86">
        <v>4</v>
      </c>
      <c r="D106" s="121">
        <v>0.002208304364338116</v>
      </c>
      <c r="E106" s="121">
        <v>1.270471885287236</v>
      </c>
      <c r="F106" s="86" t="s">
        <v>3009</v>
      </c>
      <c r="G106" s="86" t="b">
        <v>0</v>
      </c>
      <c r="H106" s="86" t="b">
        <v>0</v>
      </c>
      <c r="I106" s="86" t="b">
        <v>0</v>
      </c>
      <c r="J106" s="86" t="b">
        <v>0</v>
      </c>
      <c r="K106" s="86" t="b">
        <v>0</v>
      </c>
      <c r="L106" s="86" t="b">
        <v>0</v>
      </c>
    </row>
    <row r="107" spans="1:12" ht="15">
      <c r="A107" s="86" t="s">
        <v>2204</v>
      </c>
      <c r="B107" s="86" t="s">
        <v>2209</v>
      </c>
      <c r="C107" s="86">
        <v>4</v>
      </c>
      <c r="D107" s="121">
        <v>0.002208304364338116</v>
      </c>
      <c r="E107" s="121">
        <v>2.524233799365304</v>
      </c>
      <c r="F107" s="86" t="s">
        <v>3009</v>
      </c>
      <c r="G107" s="86" t="b">
        <v>0</v>
      </c>
      <c r="H107" s="86" t="b">
        <v>0</v>
      </c>
      <c r="I107" s="86" t="b">
        <v>0</v>
      </c>
      <c r="J107" s="86" t="b">
        <v>0</v>
      </c>
      <c r="K107" s="86" t="b">
        <v>1</v>
      </c>
      <c r="L107" s="86" t="b">
        <v>0</v>
      </c>
    </row>
    <row r="108" spans="1:12" ht="15">
      <c r="A108" s="86" t="s">
        <v>2209</v>
      </c>
      <c r="B108" s="86" t="s">
        <v>2682</v>
      </c>
      <c r="C108" s="86">
        <v>4</v>
      </c>
      <c r="D108" s="121">
        <v>0.002208304364338116</v>
      </c>
      <c r="E108" s="121">
        <v>2.825263795029285</v>
      </c>
      <c r="F108" s="86" t="s">
        <v>3009</v>
      </c>
      <c r="G108" s="86" t="b">
        <v>0</v>
      </c>
      <c r="H108" s="86" t="b">
        <v>1</v>
      </c>
      <c r="I108" s="86" t="b">
        <v>0</v>
      </c>
      <c r="J108" s="86" t="b">
        <v>0</v>
      </c>
      <c r="K108" s="86" t="b">
        <v>0</v>
      </c>
      <c r="L108" s="86" t="b">
        <v>0</v>
      </c>
    </row>
    <row r="109" spans="1:12" ht="15">
      <c r="A109" s="86" t="s">
        <v>2682</v>
      </c>
      <c r="B109" s="86" t="s">
        <v>2683</v>
      </c>
      <c r="C109" s="86">
        <v>4</v>
      </c>
      <c r="D109" s="121">
        <v>0.002208304364338116</v>
      </c>
      <c r="E109" s="121">
        <v>2.825263795029285</v>
      </c>
      <c r="F109" s="86" t="s">
        <v>3009</v>
      </c>
      <c r="G109" s="86" t="b">
        <v>0</v>
      </c>
      <c r="H109" s="86" t="b">
        <v>0</v>
      </c>
      <c r="I109" s="86" t="b">
        <v>0</v>
      </c>
      <c r="J109" s="86" t="b">
        <v>0</v>
      </c>
      <c r="K109" s="86" t="b">
        <v>0</v>
      </c>
      <c r="L109" s="86" t="b">
        <v>0</v>
      </c>
    </row>
    <row r="110" spans="1:12" ht="15">
      <c r="A110" s="86" t="s">
        <v>2683</v>
      </c>
      <c r="B110" s="86" t="s">
        <v>2684</v>
      </c>
      <c r="C110" s="86">
        <v>4</v>
      </c>
      <c r="D110" s="121">
        <v>0.002208304364338116</v>
      </c>
      <c r="E110" s="121">
        <v>2.825263795029285</v>
      </c>
      <c r="F110" s="86" t="s">
        <v>3009</v>
      </c>
      <c r="G110" s="86" t="b">
        <v>0</v>
      </c>
      <c r="H110" s="86" t="b">
        <v>0</v>
      </c>
      <c r="I110" s="86" t="b">
        <v>0</v>
      </c>
      <c r="J110" s="86" t="b">
        <v>0</v>
      </c>
      <c r="K110" s="86" t="b">
        <v>0</v>
      </c>
      <c r="L110" s="86" t="b">
        <v>0</v>
      </c>
    </row>
    <row r="111" spans="1:12" ht="15">
      <c r="A111" s="86" t="s">
        <v>2684</v>
      </c>
      <c r="B111" s="86" t="s">
        <v>2685</v>
      </c>
      <c r="C111" s="86">
        <v>4</v>
      </c>
      <c r="D111" s="121">
        <v>0.002208304364338116</v>
      </c>
      <c r="E111" s="121">
        <v>2.825263795029285</v>
      </c>
      <c r="F111" s="86" t="s">
        <v>3009</v>
      </c>
      <c r="G111" s="86" t="b">
        <v>0</v>
      </c>
      <c r="H111" s="86" t="b">
        <v>0</v>
      </c>
      <c r="I111" s="86" t="b">
        <v>0</v>
      </c>
      <c r="J111" s="86" t="b">
        <v>0</v>
      </c>
      <c r="K111" s="86" t="b">
        <v>0</v>
      </c>
      <c r="L111" s="86" t="b">
        <v>0</v>
      </c>
    </row>
    <row r="112" spans="1:12" ht="15">
      <c r="A112" s="86" t="s">
        <v>2685</v>
      </c>
      <c r="B112" s="86" t="s">
        <v>2686</v>
      </c>
      <c r="C112" s="86">
        <v>4</v>
      </c>
      <c r="D112" s="121">
        <v>0.002208304364338116</v>
      </c>
      <c r="E112" s="121">
        <v>2.825263795029285</v>
      </c>
      <c r="F112" s="86" t="s">
        <v>3009</v>
      </c>
      <c r="G112" s="86" t="b">
        <v>0</v>
      </c>
      <c r="H112" s="86" t="b">
        <v>0</v>
      </c>
      <c r="I112" s="86" t="b">
        <v>0</v>
      </c>
      <c r="J112" s="86" t="b">
        <v>0</v>
      </c>
      <c r="K112" s="86" t="b">
        <v>0</v>
      </c>
      <c r="L112" s="86" t="b">
        <v>0</v>
      </c>
    </row>
    <row r="113" spans="1:12" ht="15">
      <c r="A113" s="86" t="s">
        <v>2686</v>
      </c>
      <c r="B113" s="86" t="s">
        <v>2687</v>
      </c>
      <c r="C113" s="86">
        <v>4</v>
      </c>
      <c r="D113" s="121">
        <v>0.002208304364338116</v>
      </c>
      <c r="E113" s="121">
        <v>2.825263795029285</v>
      </c>
      <c r="F113" s="86" t="s">
        <v>3009</v>
      </c>
      <c r="G113" s="86" t="b">
        <v>0</v>
      </c>
      <c r="H113" s="86" t="b">
        <v>0</v>
      </c>
      <c r="I113" s="86" t="b">
        <v>0</v>
      </c>
      <c r="J113" s="86" t="b">
        <v>0</v>
      </c>
      <c r="K113" s="86" t="b">
        <v>1</v>
      </c>
      <c r="L113" s="86" t="b">
        <v>0</v>
      </c>
    </row>
    <row r="114" spans="1:12" ht="15">
      <c r="A114" s="86" t="s">
        <v>2687</v>
      </c>
      <c r="B114" s="86" t="s">
        <v>2688</v>
      </c>
      <c r="C114" s="86">
        <v>4</v>
      </c>
      <c r="D114" s="121">
        <v>0.002208304364338116</v>
      </c>
      <c r="E114" s="121">
        <v>2.825263795029285</v>
      </c>
      <c r="F114" s="86" t="s">
        <v>3009</v>
      </c>
      <c r="G114" s="86" t="b">
        <v>0</v>
      </c>
      <c r="H114" s="86" t="b">
        <v>1</v>
      </c>
      <c r="I114" s="86" t="b">
        <v>0</v>
      </c>
      <c r="J114" s="86" t="b">
        <v>0</v>
      </c>
      <c r="K114" s="86" t="b">
        <v>0</v>
      </c>
      <c r="L114" s="86" t="b">
        <v>0</v>
      </c>
    </row>
    <row r="115" spans="1:12" ht="15">
      <c r="A115" s="86" t="s">
        <v>2640</v>
      </c>
      <c r="B115" s="86" t="s">
        <v>295</v>
      </c>
      <c r="C115" s="86">
        <v>4</v>
      </c>
      <c r="D115" s="121">
        <v>0.002208304364338116</v>
      </c>
      <c r="E115" s="121">
        <v>2.209839842143341</v>
      </c>
      <c r="F115" s="86" t="s">
        <v>3009</v>
      </c>
      <c r="G115" s="86" t="b">
        <v>0</v>
      </c>
      <c r="H115" s="86" t="b">
        <v>0</v>
      </c>
      <c r="I115" s="86" t="b">
        <v>0</v>
      </c>
      <c r="J115" s="86" t="b">
        <v>0</v>
      </c>
      <c r="K115" s="86" t="b">
        <v>0</v>
      </c>
      <c r="L115" s="86" t="b">
        <v>0</v>
      </c>
    </row>
    <row r="116" spans="1:12" ht="15">
      <c r="A116" s="86" t="s">
        <v>2626</v>
      </c>
      <c r="B116" s="86" t="s">
        <v>2108</v>
      </c>
      <c r="C116" s="86">
        <v>4</v>
      </c>
      <c r="D116" s="121">
        <v>0.002208304364338116</v>
      </c>
      <c r="E116" s="121">
        <v>2.2232038037013226</v>
      </c>
      <c r="F116" s="86" t="s">
        <v>3009</v>
      </c>
      <c r="G116" s="86" t="b">
        <v>0</v>
      </c>
      <c r="H116" s="86" t="b">
        <v>0</v>
      </c>
      <c r="I116" s="86" t="b">
        <v>0</v>
      </c>
      <c r="J116" s="86" t="b">
        <v>0</v>
      </c>
      <c r="K116" s="86" t="b">
        <v>0</v>
      </c>
      <c r="L116" s="86" t="b">
        <v>0</v>
      </c>
    </row>
    <row r="117" spans="1:12" ht="15">
      <c r="A117" s="86" t="s">
        <v>2618</v>
      </c>
      <c r="B117" s="86" t="s">
        <v>2608</v>
      </c>
      <c r="C117" s="86">
        <v>4</v>
      </c>
      <c r="D117" s="121">
        <v>0.002208304364338116</v>
      </c>
      <c r="E117" s="121">
        <v>1.6949300265342786</v>
      </c>
      <c r="F117" s="86" t="s">
        <v>3009</v>
      </c>
      <c r="G117" s="86" t="b">
        <v>0</v>
      </c>
      <c r="H117" s="86" t="b">
        <v>0</v>
      </c>
      <c r="I117" s="86" t="b">
        <v>0</v>
      </c>
      <c r="J117" s="86" t="b">
        <v>0</v>
      </c>
      <c r="K117" s="86" t="b">
        <v>0</v>
      </c>
      <c r="L117" s="86" t="b">
        <v>0</v>
      </c>
    </row>
    <row r="118" spans="1:12" ht="15">
      <c r="A118" s="86" t="s">
        <v>2608</v>
      </c>
      <c r="B118" s="86" t="s">
        <v>2167</v>
      </c>
      <c r="C118" s="86">
        <v>4</v>
      </c>
      <c r="D118" s="121">
        <v>0.002208304364338116</v>
      </c>
      <c r="E118" s="121">
        <v>0.4908100438783539</v>
      </c>
      <c r="F118" s="86" t="s">
        <v>3009</v>
      </c>
      <c r="G118" s="86" t="b">
        <v>0</v>
      </c>
      <c r="H118" s="86" t="b">
        <v>0</v>
      </c>
      <c r="I118" s="86" t="b">
        <v>0</v>
      </c>
      <c r="J118" s="86" t="b">
        <v>0</v>
      </c>
      <c r="K118" s="86" t="b">
        <v>0</v>
      </c>
      <c r="L118" s="86" t="b">
        <v>0</v>
      </c>
    </row>
    <row r="119" spans="1:12" ht="15">
      <c r="A119" s="86" t="s">
        <v>2213</v>
      </c>
      <c r="B119" s="86" t="s">
        <v>2212</v>
      </c>
      <c r="C119" s="86">
        <v>4</v>
      </c>
      <c r="D119" s="121">
        <v>0.002208304364338116</v>
      </c>
      <c r="E119" s="121">
        <v>2.524233799365304</v>
      </c>
      <c r="F119" s="86" t="s">
        <v>3009</v>
      </c>
      <c r="G119" s="86" t="b">
        <v>0</v>
      </c>
      <c r="H119" s="86" t="b">
        <v>0</v>
      </c>
      <c r="I119" s="86" t="b">
        <v>0</v>
      </c>
      <c r="J119" s="86" t="b">
        <v>0</v>
      </c>
      <c r="K119" s="86" t="b">
        <v>0</v>
      </c>
      <c r="L119" s="86" t="b">
        <v>0</v>
      </c>
    </row>
    <row r="120" spans="1:12" ht="15">
      <c r="A120" s="86" t="s">
        <v>2186</v>
      </c>
      <c r="B120" s="86" t="s">
        <v>2190</v>
      </c>
      <c r="C120" s="86">
        <v>4</v>
      </c>
      <c r="D120" s="121">
        <v>0.002208304364338116</v>
      </c>
      <c r="E120" s="121">
        <v>1.4853157333349338</v>
      </c>
      <c r="F120" s="86" t="s">
        <v>3009</v>
      </c>
      <c r="G120" s="86" t="b">
        <v>0</v>
      </c>
      <c r="H120" s="86" t="b">
        <v>0</v>
      </c>
      <c r="I120" s="86" t="b">
        <v>0</v>
      </c>
      <c r="J120" s="86" t="b">
        <v>0</v>
      </c>
      <c r="K120" s="86" t="b">
        <v>0</v>
      </c>
      <c r="L120" s="86" t="b">
        <v>0</v>
      </c>
    </row>
    <row r="121" spans="1:12" ht="15">
      <c r="A121" s="86" t="s">
        <v>2668</v>
      </c>
      <c r="B121" s="86" t="s">
        <v>2697</v>
      </c>
      <c r="C121" s="86">
        <v>4</v>
      </c>
      <c r="D121" s="121">
        <v>0.002208304364338116</v>
      </c>
      <c r="E121" s="121">
        <v>2.7283537820212285</v>
      </c>
      <c r="F121" s="86" t="s">
        <v>3009</v>
      </c>
      <c r="G121" s="86" t="b">
        <v>0</v>
      </c>
      <c r="H121" s="86" t="b">
        <v>0</v>
      </c>
      <c r="I121" s="86" t="b">
        <v>0</v>
      </c>
      <c r="J121" s="86" t="b">
        <v>1</v>
      </c>
      <c r="K121" s="86" t="b">
        <v>0</v>
      </c>
      <c r="L121" s="86" t="b">
        <v>0</v>
      </c>
    </row>
    <row r="122" spans="1:12" ht="15">
      <c r="A122" s="86" t="s">
        <v>2698</v>
      </c>
      <c r="B122" s="86" t="s">
        <v>2699</v>
      </c>
      <c r="C122" s="86">
        <v>4</v>
      </c>
      <c r="D122" s="121">
        <v>0.002208304364338116</v>
      </c>
      <c r="E122" s="121">
        <v>2.825263795029285</v>
      </c>
      <c r="F122" s="86" t="s">
        <v>3009</v>
      </c>
      <c r="G122" s="86" t="b">
        <v>0</v>
      </c>
      <c r="H122" s="86" t="b">
        <v>0</v>
      </c>
      <c r="I122" s="86" t="b">
        <v>0</v>
      </c>
      <c r="J122" s="86" t="b">
        <v>0</v>
      </c>
      <c r="K122" s="86" t="b">
        <v>0</v>
      </c>
      <c r="L122" s="86" t="b">
        <v>0</v>
      </c>
    </row>
    <row r="123" spans="1:12" ht="15">
      <c r="A123" s="86" t="s">
        <v>2699</v>
      </c>
      <c r="B123" s="86" t="s">
        <v>2629</v>
      </c>
      <c r="C123" s="86">
        <v>4</v>
      </c>
      <c r="D123" s="121">
        <v>0.002208304364338116</v>
      </c>
      <c r="E123" s="121">
        <v>2.524233799365304</v>
      </c>
      <c r="F123" s="86" t="s">
        <v>3009</v>
      </c>
      <c r="G123" s="86" t="b">
        <v>0</v>
      </c>
      <c r="H123" s="86" t="b">
        <v>0</v>
      </c>
      <c r="I123" s="86" t="b">
        <v>0</v>
      </c>
      <c r="J123" s="86" t="b">
        <v>0</v>
      </c>
      <c r="K123" s="86" t="b">
        <v>0</v>
      </c>
      <c r="L123" s="86" t="b">
        <v>0</v>
      </c>
    </row>
    <row r="124" spans="1:12" ht="15">
      <c r="A124" s="86" t="s">
        <v>2629</v>
      </c>
      <c r="B124" s="86" t="s">
        <v>2700</v>
      </c>
      <c r="C124" s="86">
        <v>4</v>
      </c>
      <c r="D124" s="121">
        <v>0.002208304364338116</v>
      </c>
      <c r="E124" s="121">
        <v>2.524233799365304</v>
      </c>
      <c r="F124" s="86" t="s">
        <v>3009</v>
      </c>
      <c r="G124" s="86" t="b">
        <v>0</v>
      </c>
      <c r="H124" s="86" t="b">
        <v>0</v>
      </c>
      <c r="I124" s="86" t="b">
        <v>0</v>
      </c>
      <c r="J124" s="86" t="b">
        <v>0</v>
      </c>
      <c r="K124" s="86" t="b">
        <v>0</v>
      </c>
      <c r="L124" s="86" t="b">
        <v>0</v>
      </c>
    </row>
    <row r="125" spans="1:12" ht="15">
      <c r="A125" s="86" t="s">
        <v>2700</v>
      </c>
      <c r="B125" s="86" t="s">
        <v>2645</v>
      </c>
      <c r="C125" s="86">
        <v>4</v>
      </c>
      <c r="D125" s="121">
        <v>0.002208304364338116</v>
      </c>
      <c r="E125" s="121">
        <v>2.649172535973604</v>
      </c>
      <c r="F125" s="86" t="s">
        <v>3009</v>
      </c>
      <c r="G125" s="86" t="b">
        <v>0</v>
      </c>
      <c r="H125" s="86" t="b">
        <v>0</v>
      </c>
      <c r="I125" s="86" t="b">
        <v>0</v>
      </c>
      <c r="J125" s="86" t="b">
        <v>1</v>
      </c>
      <c r="K125" s="86" t="b">
        <v>0</v>
      </c>
      <c r="L125" s="86" t="b">
        <v>0</v>
      </c>
    </row>
    <row r="126" spans="1:12" ht="15">
      <c r="A126" s="86" t="s">
        <v>312</v>
      </c>
      <c r="B126" s="86" t="s">
        <v>2643</v>
      </c>
      <c r="C126" s="86">
        <v>4</v>
      </c>
      <c r="D126" s="121">
        <v>0.002208304364338116</v>
      </c>
      <c r="E126" s="121">
        <v>2.649172535973604</v>
      </c>
      <c r="F126" s="86" t="s">
        <v>3009</v>
      </c>
      <c r="G126" s="86" t="b">
        <v>0</v>
      </c>
      <c r="H126" s="86" t="b">
        <v>0</v>
      </c>
      <c r="I126" s="86" t="b">
        <v>0</v>
      </c>
      <c r="J126" s="86" t="b">
        <v>0</v>
      </c>
      <c r="K126" s="86" t="b">
        <v>0</v>
      </c>
      <c r="L126" s="86" t="b">
        <v>0</v>
      </c>
    </row>
    <row r="127" spans="1:12" ht="15">
      <c r="A127" s="86" t="s">
        <v>2643</v>
      </c>
      <c r="B127" s="86" t="s">
        <v>2642</v>
      </c>
      <c r="C127" s="86">
        <v>4</v>
      </c>
      <c r="D127" s="121">
        <v>0.002208304364338116</v>
      </c>
      <c r="E127" s="121">
        <v>2.4730812769179225</v>
      </c>
      <c r="F127" s="86" t="s">
        <v>3009</v>
      </c>
      <c r="G127" s="86" t="b">
        <v>0</v>
      </c>
      <c r="H127" s="86" t="b">
        <v>0</v>
      </c>
      <c r="I127" s="86" t="b">
        <v>0</v>
      </c>
      <c r="J127" s="86" t="b">
        <v>0</v>
      </c>
      <c r="K127" s="86" t="b">
        <v>0</v>
      </c>
      <c r="L127" s="86" t="b">
        <v>0</v>
      </c>
    </row>
    <row r="128" spans="1:12" ht="15">
      <c r="A128" s="86" t="s">
        <v>2642</v>
      </c>
      <c r="B128" s="86" t="s">
        <v>2644</v>
      </c>
      <c r="C128" s="86">
        <v>4</v>
      </c>
      <c r="D128" s="121">
        <v>0.002208304364338116</v>
      </c>
      <c r="E128" s="121">
        <v>2.4730812769179225</v>
      </c>
      <c r="F128" s="86" t="s">
        <v>3009</v>
      </c>
      <c r="G128" s="86" t="b">
        <v>0</v>
      </c>
      <c r="H128" s="86" t="b">
        <v>0</v>
      </c>
      <c r="I128" s="86" t="b">
        <v>0</v>
      </c>
      <c r="J128" s="86" t="b">
        <v>0</v>
      </c>
      <c r="K128" s="86" t="b">
        <v>0</v>
      </c>
      <c r="L128" s="86" t="b">
        <v>0</v>
      </c>
    </row>
    <row r="129" spans="1:12" ht="15">
      <c r="A129" s="86" t="s">
        <v>2644</v>
      </c>
      <c r="B129" s="86" t="s">
        <v>2189</v>
      </c>
      <c r="C129" s="86">
        <v>4</v>
      </c>
      <c r="D129" s="121">
        <v>0.002208304364338116</v>
      </c>
      <c r="E129" s="121">
        <v>2.296990017862241</v>
      </c>
      <c r="F129" s="86" t="s">
        <v>3009</v>
      </c>
      <c r="G129" s="86" t="b">
        <v>0</v>
      </c>
      <c r="H129" s="86" t="b">
        <v>0</v>
      </c>
      <c r="I129" s="86" t="b">
        <v>0</v>
      </c>
      <c r="J129" s="86" t="b">
        <v>0</v>
      </c>
      <c r="K129" s="86" t="b">
        <v>0</v>
      </c>
      <c r="L129" s="86" t="b">
        <v>0</v>
      </c>
    </row>
    <row r="130" spans="1:12" ht="15">
      <c r="A130" s="86" t="s">
        <v>2189</v>
      </c>
      <c r="B130" s="86" t="s">
        <v>2186</v>
      </c>
      <c r="C130" s="86">
        <v>4</v>
      </c>
      <c r="D130" s="121">
        <v>0.002208304364338116</v>
      </c>
      <c r="E130" s="121">
        <v>1.5436623512036296</v>
      </c>
      <c r="F130" s="86" t="s">
        <v>3009</v>
      </c>
      <c r="G130" s="86" t="b">
        <v>0</v>
      </c>
      <c r="H130" s="86" t="b">
        <v>0</v>
      </c>
      <c r="I130" s="86" t="b">
        <v>0</v>
      </c>
      <c r="J130" s="86" t="b">
        <v>0</v>
      </c>
      <c r="K130" s="86" t="b">
        <v>0</v>
      </c>
      <c r="L130" s="86" t="b">
        <v>0</v>
      </c>
    </row>
    <row r="131" spans="1:12" ht="15">
      <c r="A131" s="86" t="s">
        <v>2190</v>
      </c>
      <c r="B131" s="86" t="s">
        <v>2649</v>
      </c>
      <c r="C131" s="86">
        <v>4</v>
      </c>
      <c r="D131" s="121">
        <v>0.002208304364338116</v>
      </c>
      <c r="E131" s="121">
        <v>2.251232527301566</v>
      </c>
      <c r="F131" s="86" t="s">
        <v>3009</v>
      </c>
      <c r="G131" s="86" t="b">
        <v>0</v>
      </c>
      <c r="H131" s="86" t="b">
        <v>0</v>
      </c>
      <c r="I131" s="86" t="b">
        <v>0</v>
      </c>
      <c r="J131" s="86" t="b">
        <v>0</v>
      </c>
      <c r="K131" s="86" t="b">
        <v>0</v>
      </c>
      <c r="L131" s="86" t="b">
        <v>0</v>
      </c>
    </row>
    <row r="132" spans="1:12" ht="15">
      <c r="A132" s="86" t="s">
        <v>2626</v>
      </c>
      <c r="B132" s="86" t="s">
        <v>2706</v>
      </c>
      <c r="C132" s="86">
        <v>4</v>
      </c>
      <c r="D132" s="121">
        <v>0.002208304364338116</v>
      </c>
      <c r="E132" s="121">
        <v>2.524233799365304</v>
      </c>
      <c r="F132" s="86" t="s">
        <v>3009</v>
      </c>
      <c r="G132" s="86" t="b">
        <v>0</v>
      </c>
      <c r="H132" s="86" t="b">
        <v>0</v>
      </c>
      <c r="I132" s="86" t="b">
        <v>0</v>
      </c>
      <c r="J132" s="86" t="b">
        <v>0</v>
      </c>
      <c r="K132" s="86" t="b">
        <v>0</v>
      </c>
      <c r="L132" s="86" t="b">
        <v>0</v>
      </c>
    </row>
    <row r="133" spans="1:12" ht="15">
      <c r="A133" s="86" t="s">
        <v>2706</v>
      </c>
      <c r="B133" s="86" t="s">
        <v>2108</v>
      </c>
      <c r="C133" s="86">
        <v>4</v>
      </c>
      <c r="D133" s="121">
        <v>0.002208304364338116</v>
      </c>
      <c r="E133" s="121">
        <v>2.524233799365304</v>
      </c>
      <c r="F133" s="86" t="s">
        <v>3009</v>
      </c>
      <c r="G133" s="86" t="b">
        <v>0</v>
      </c>
      <c r="H133" s="86" t="b">
        <v>0</v>
      </c>
      <c r="I133" s="86" t="b">
        <v>0</v>
      </c>
      <c r="J133" s="86" t="b">
        <v>0</v>
      </c>
      <c r="K133" s="86" t="b">
        <v>0</v>
      </c>
      <c r="L133" s="86" t="b">
        <v>0</v>
      </c>
    </row>
    <row r="134" spans="1:12" ht="15">
      <c r="A134" s="86" t="s">
        <v>2108</v>
      </c>
      <c r="B134" s="86" t="s">
        <v>2707</v>
      </c>
      <c r="C134" s="86">
        <v>4</v>
      </c>
      <c r="D134" s="121">
        <v>0.002208304364338116</v>
      </c>
      <c r="E134" s="121">
        <v>2.524233799365304</v>
      </c>
      <c r="F134" s="86" t="s">
        <v>3009</v>
      </c>
      <c r="G134" s="86" t="b">
        <v>0</v>
      </c>
      <c r="H134" s="86" t="b">
        <v>0</v>
      </c>
      <c r="I134" s="86" t="b">
        <v>0</v>
      </c>
      <c r="J134" s="86" t="b">
        <v>0</v>
      </c>
      <c r="K134" s="86" t="b">
        <v>0</v>
      </c>
      <c r="L134" s="86" t="b">
        <v>0</v>
      </c>
    </row>
    <row r="135" spans="1:12" ht="15">
      <c r="A135" s="86" t="s">
        <v>2707</v>
      </c>
      <c r="B135" s="86" t="s">
        <v>2627</v>
      </c>
      <c r="C135" s="86">
        <v>4</v>
      </c>
      <c r="D135" s="121">
        <v>0.002208304364338116</v>
      </c>
      <c r="E135" s="121">
        <v>2.524233799365304</v>
      </c>
      <c r="F135" s="86" t="s">
        <v>3009</v>
      </c>
      <c r="G135" s="86" t="b">
        <v>0</v>
      </c>
      <c r="H135" s="86" t="b">
        <v>0</v>
      </c>
      <c r="I135" s="86" t="b">
        <v>0</v>
      </c>
      <c r="J135" s="86" t="b">
        <v>0</v>
      </c>
      <c r="K135" s="86" t="b">
        <v>0</v>
      </c>
      <c r="L135" s="86" t="b">
        <v>0</v>
      </c>
    </row>
    <row r="136" spans="1:12" ht="15">
      <c r="A136" s="86" t="s">
        <v>2621</v>
      </c>
      <c r="B136" s="86" t="s">
        <v>2708</v>
      </c>
      <c r="C136" s="86">
        <v>4</v>
      </c>
      <c r="D136" s="121">
        <v>0.002208304364338116</v>
      </c>
      <c r="E136" s="121">
        <v>2.427323786357247</v>
      </c>
      <c r="F136" s="86" t="s">
        <v>3009</v>
      </c>
      <c r="G136" s="86" t="b">
        <v>0</v>
      </c>
      <c r="H136" s="86" t="b">
        <v>0</v>
      </c>
      <c r="I136" s="86" t="b">
        <v>0</v>
      </c>
      <c r="J136" s="86" t="b">
        <v>0</v>
      </c>
      <c r="K136" s="86" t="b">
        <v>0</v>
      </c>
      <c r="L136" s="86" t="b">
        <v>0</v>
      </c>
    </row>
    <row r="137" spans="1:12" ht="15">
      <c r="A137" s="86" t="s">
        <v>2708</v>
      </c>
      <c r="B137" s="86" t="s">
        <v>2709</v>
      </c>
      <c r="C137" s="86">
        <v>4</v>
      </c>
      <c r="D137" s="121">
        <v>0.002208304364338116</v>
      </c>
      <c r="E137" s="121">
        <v>2.825263795029285</v>
      </c>
      <c r="F137" s="86" t="s">
        <v>3009</v>
      </c>
      <c r="G137" s="86" t="b">
        <v>0</v>
      </c>
      <c r="H137" s="86" t="b">
        <v>0</v>
      </c>
      <c r="I137" s="86" t="b">
        <v>0</v>
      </c>
      <c r="J137" s="86" t="b">
        <v>0</v>
      </c>
      <c r="K137" s="86" t="b">
        <v>0</v>
      </c>
      <c r="L137" s="86" t="b">
        <v>0</v>
      </c>
    </row>
    <row r="138" spans="1:12" ht="15">
      <c r="A138" s="86" t="s">
        <v>2709</v>
      </c>
      <c r="B138" s="86" t="s">
        <v>298</v>
      </c>
      <c r="C138" s="86">
        <v>4</v>
      </c>
      <c r="D138" s="121">
        <v>0.002208304364338116</v>
      </c>
      <c r="E138" s="121">
        <v>2.825263795029285</v>
      </c>
      <c r="F138" s="86" t="s">
        <v>3009</v>
      </c>
      <c r="G138" s="86" t="b">
        <v>0</v>
      </c>
      <c r="H138" s="86" t="b">
        <v>0</v>
      </c>
      <c r="I138" s="86" t="b">
        <v>0</v>
      </c>
      <c r="J138" s="86" t="b">
        <v>0</v>
      </c>
      <c r="K138" s="86" t="b">
        <v>0</v>
      </c>
      <c r="L138" s="86" t="b">
        <v>0</v>
      </c>
    </row>
    <row r="139" spans="1:12" ht="15">
      <c r="A139" s="86" t="s">
        <v>298</v>
      </c>
      <c r="B139" s="86" t="s">
        <v>2710</v>
      </c>
      <c r="C139" s="86">
        <v>4</v>
      </c>
      <c r="D139" s="121">
        <v>0.002208304364338116</v>
      </c>
      <c r="E139" s="121">
        <v>2.825263795029285</v>
      </c>
      <c r="F139" s="86" t="s">
        <v>3009</v>
      </c>
      <c r="G139" s="86" t="b">
        <v>0</v>
      </c>
      <c r="H139" s="86" t="b">
        <v>0</v>
      </c>
      <c r="I139" s="86" t="b">
        <v>0</v>
      </c>
      <c r="J139" s="86" t="b">
        <v>0</v>
      </c>
      <c r="K139" s="86" t="b">
        <v>0</v>
      </c>
      <c r="L139" s="86" t="b">
        <v>0</v>
      </c>
    </row>
    <row r="140" spans="1:12" ht="15">
      <c r="A140" s="86" t="s">
        <v>2710</v>
      </c>
      <c r="B140" s="86" t="s">
        <v>2711</v>
      </c>
      <c r="C140" s="86">
        <v>4</v>
      </c>
      <c r="D140" s="121">
        <v>0.002208304364338116</v>
      </c>
      <c r="E140" s="121">
        <v>2.825263795029285</v>
      </c>
      <c r="F140" s="86" t="s">
        <v>3009</v>
      </c>
      <c r="G140" s="86" t="b">
        <v>0</v>
      </c>
      <c r="H140" s="86" t="b">
        <v>0</v>
      </c>
      <c r="I140" s="86" t="b">
        <v>0</v>
      </c>
      <c r="J140" s="86" t="b">
        <v>0</v>
      </c>
      <c r="K140" s="86" t="b">
        <v>0</v>
      </c>
      <c r="L140" s="86" t="b">
        <v>0</v>
      </c>
    </row>
    <row r="141" spans="1:12" ht="15">
      <c r="A141" s="86" t="s">
        <v>2711</v>
      </c>
      <c r="B141" s="86" t="s">
        <v>297</v>
      </c>
      <c r="C141" s="86">
        <v>4</v>
      </c>
      <c r="D141" s="121">
        <v>0.002208304364338116</v>
      </c>
      <c r="E141" s="121">
        <v>2.427323786357247</v>
      </c>
      <c r="F141" s="86" t="s">
        <v>3009</v>
      </c>
      <c r="G141" s="86" t="b">
        <v>0</v>
      </c>
      <c r="H141" s="86" t="b">
        <v>0</v>
      </c>
      <c r="I141" s="86" t="b">
        <v>0</v>
      </c>
      <c r="J141" s="86" t="b">
        <v>0</v>
      </c>
      <c r="K141" s="86" t="b">
        <v>0</v>
      </c>
      <c r="L141" s="86" t="b">
        <v>0</v>
      </c>
    </row>
    <row r="142" spans="1:12" ht="15">
      <c r="A142" s="86" t="s">
        <v>297</v>
      </c>
      <c r="B142" s="86" t="s">
        <v>2712</v>
      </c>
      <c r="C142" s="86">
        <v>4</v>
      </c>
      <c r="D142" s="121">
        <v>0.002208304364338116</v>
      </c>
      <c r="E142" s="121">
        <v>2.427323786357247</v>
      </c>
      <c r="F142" s="86" t="s">
        <v>3009</v>
      </c>
      <c r="G142" s="86" t="b">
        <v>0</v>
      </c>
      <c r="H142" s="86" t="b">
        <v>0</v>
      </c>
      <c r="I142" s="86" t="b">
        <v>0</v>
      </c>
      <c r="J142" s="86" t="b">
        <v>0</v>
      </c>
      <c r="K142" s="86" t="b">
        <v>0</v>
      </c>
      <c r="L142" s="86" t="b">
        <v>0</v>
      </c>
    </row>
    <row r="143" spans="1:12" ht="15">
      <c r="A143" s="86" t="s">
        <v>2712</v>
      </c>
      <c r="B143" s="86" t="s">
        <v>2169</v>
      </c>
      <c r="C143" s="86">
        <v>4</v>
      </c>
      <c r="D143" s="121">
        <v>0.002208304364338116</v>
      </c>
      <c r="E143" s="121">
        <v>1.825263795029285</v>
      </c>
      <c r="F143" s="86" t="s">
        <v>3009</v>
      </c>
      <c r="G143" s="86" t="b">
        <v>0</v>
      </c>
      <c r="H143" s="86" t="b">
        <v>0</v>
      </c>
      <c r="I143" s="86" t="b">
        <v>0</v>
      </c>
      <c r="J143" s="86" t="b">
        <v>0</v>
      </c>
      <c r="K143" s="86" t="b">
        <v>0</v>
      </c>
      <c r="L143" s="86" t="b">
        <v>0</v>
      </c>
    </row>
    <row r="144" spans="1:12" ht="15">
      <c r="A144" s="86" t="s">
        <v>2169</v>
      </c>
      <c r="B144" s="86" t="s">
        <v>296</v>
      </c>
      <c r="C144" s="86">
        <v>4</v>
      </c>
      <c r="D144" s="121">
        <v>0.002208304364338116</v>
      </c>
      <c r="E144" s="121">
        <v>1.5242337993653037</v>
      </c>
      <c r="F144" s="86" t="s">
        <v>3009</v>
      </c>
      <c r="G144" s="86" t="b">
        <v>0</v>
      </c>
      <c r="H144" s="86" t="b">
        <v>0</v>
      </c>
      <c r="I144" s="86" t="b">
        <v>0</v>
      </c>
      <c r="J144" s="86" t="b">
        <v>0</v>
      </c>
      <c r="K144" s="86" t="b">
        <v>0</v>
      </c>
      <c r="L144" s="86" t="b">
        <v>0</v>
      </c>
    </row>
    <row r="145" spans="1:12" ht="15">
      <c r="A145" s="86" t="s">
        <v>2182</v>
      </c>
      <c r="B145" s="86" t="s">
        <v>2623</v>
      </c>
      <c r="C145" s="86">
        <v>4</v>
      </c>
      <c r="D145" s="121">
        <v>0.002208304364338116</v>
      </c>
      <c r="E145" s="121">
        <v>1.7741112725819035</v>
      </c>
      <c r="F145" s="86" t="s">
        <v>3009</v>
      </c>
      <c r="G145" s="86" t="b">
        <v>0</v>
      </c>
      <c r="H145" s="86" t="b">
        <v>0</v>
      </c>
      <c r="I145" s="86" t="b">
        <v>0</v>
      </c>
      <c r="J145" s="86" t="b">
        <v>0</v>
      </c>
      <c r="K145" s="86" t="b">
        <v>0</v>
      </c>
      <c r="L145" s="86" t="b">
        <v>0</v>
      </c>
    </row>
    <row r="146" spans="1:12" ht="15">
      <c r="A146" s="86" t="s">
        <v>2623</v>
      </c>
      <c r="B146" s="86" t="s">
        <v>2235</v>
      </c>
      <c r="C146" s="86">
        <v>4</v>
      </c>
      <c r="D146" s="121">
        <v>0.002208304364338116</v>
      </c>
      <c r="E146" s="121">
        <v>2.296990017862241</v>
      </c>
      <c r="F146" s="86" t="s">
        <v>3009</v>
      </c>
      <c r="G146" s="86" t="b">
        <v>0</v>
      </c>
      <c r="H146" s="86" t="b">
        <v>0</v>
      </c>
      <c r="I146" s="86" t="b">
        <v>0</v>
      </c>
      <c r="J146" s="86" t="b">
        <v>1</v>
      </c>
      <c r="K146" s="86" t="b">
        <v>0</v>
      </c>
      <c r="L146" s="86" t="b">
        <v>0</v>
      </c>
    </row>
    <row r="147" spans="1:12" ht="15">
      <c r="A147" s="86" t="s">
        <v>2235</v>
      </c>
      <c r="B147" s="86" t="s">
        <v>2714</v>
      </c>
      <c r="C147" s="86">
        <v>4</v>
      </c>
      <c r="D147" s="121">
        <v>0.002208304364338116</v>
      </c>
      <c r="E147" s="121">
        <v>2.524233799365304</v>
      </c>
      <c r="F147" s="86" t="s">
        <v>3009</v>
      </c>
      <c r="G147" s="86" t="b">
        <v>1</v>
      </c>
      <c r="H147" s="86" t="b">
        <v>0</v>
      </c>
      <c r="I147" s="86" t="b">
        <v>0</v>
      </c>
      <c r="J147" s="86" t="b">
        <v>0</v>
      </c>
      <c r="K147" s="86" t="b">
        <v>0</v>
      </c>
      <c r="L147" s="86" t="b">
        <v>0</v>
      </c>
    </row>
    <row r="148" spans="1:12" ht="15">
      <c r="A148" s="86" t="s">
        <v>2714</v>
      </c>
      <c r="B148" s="86" t="s">
        <v>2630</v>
      </c>
      <c r="C148" s="86">
        <v>4</v>
      </c>
      <c r="D148" s="121">
        <v>0.002208304364338116</v>
      </c>
      <c r="E148" s="121">
        <v>2.5822257463429903</v>
      </c>
      <c r="F148" s="86" t="s">
        <v>3009</v>
      </c>
      <c r="G148" s="86" t="b">
        <v>0</v>
      </c>
      <c r="H148" s="86" t="b">
        <v>0</v>
      </c>
      <c r="I148" s="86" t="b">
        <v>0</v>
      </c>
      <c r="J148" s="86" t="b">
        <v>0</v>
      </c>
      <c r="K148" s="86" t="b">
        <v>0</v>
      </c>
      <c r="L148" s="86" t="b">
        <v>0</v>
      </c>
    </row>
    <row r="149" spans="1:12" ht="15">
      <c r="A149" s="86" t="s">
        <v>2630</v>
      </c>
      <c r="B149" s="86" t="s">
        <v>2624</v>
      </c>
      <c r="C149" s="86">
        <v>4</v>
      </c>
      <c r="D149" s="121">
        <v>0.002208304364338116</v>
      </c>
      <c r="E149" s="121">
        <v>2.230043228231628</v>
      </c>
      <c r="F149" s="86" t="s">
        <v>3009</v>
      </c>
      <c r="G149" s="86" t="b">
        <v>0</v>
      </c>
      <c r="H149" s="86" t="b">
        <v>0</v>
      </c>
      <c r="I149" s="86" t="b">
        <v>0</v>
      </c>
      <c r="J149" s="86" t="b">
        <v>0</v>
      </c>
      <c r="K149" s="86" t="b">
        <v>0</v>
      </c>
      <c r="L149" s="86" t="b">
        <v>0</v>
      </c>
    </row>
    <row r="150" spans="1:12" ht="15">
      <c r="A150" s="86" t="s">
        <v>2624</v>
      </c>
      <c r="B150" s="86" t="s">
        <v>2619</v>
      </c>
      <c r="C150" s="86">
        <v>4</v>
      </c>
      <c r="D150" s="121">
        <v>0.002208304364338116</v>
      </c>
      <c r="E150" s="121">
        <v>2.0337485830876596</v>
      </c>
      <c r="F150" s="86" t="s">
        <v>3009</v>
      </c>
      <c r="G150" s="86" t="b">
        <v>0</v>
      </c>
      <c r="H150" s="86" t="b">
        <v>0</v>
      </c>
      <c r="I150" s="86" t="b">
        <v>0</v>
      </c>
      <c r="J150" s="86" t="b">
        <v>0</v>
      </c>
      <c r="K150" s="86" t="b">
        <v>0</v>
      </c>
      <c r="L150" s="86" t="b">
        <v>0</v>
      </c>
    </row>
    <row r="151" spans="1:12" ht="15">
      <c r="A151" s="86" t="s">
        <v>2619</v>
      </c>
      <c r="B151" s="86" t="s">
        <v>2715</v>
      </c>
      <c r="C151" s="86">
        <v>4</v>
      </c>
      <c r="D151" s="121">
        <v>0.002208304364338116</v>
      </c>
      <c r="E151" s="121">
        <v>2.3859311011990223</v>
      </c>
      <c r="F151" s="86" t="s">
        <v>3009</v>
      </c>
      <c r="G151" s="86" t="b">
        <v>0</v>
      </c>
      <c r="H151" s="86" t="b">
        <v>0</v>
      </c>
      <c r="I151" s="86" t="b">
        <v>0</v>
      </c>
      <c r="J151" s="86" t="b">
        <v>0</v>
      </c>
      <c r="K151" s="86" t="b">
        <v>0</v>
      </c>
      <c r="L151" s="86" t="b">
        <v>0</v>
      </c>
    </row>
    <row r="152" spans="1:12" ht="15">
      <c r="A152" s="86" t="s">
        <v>2715</v>
      </c>
      <c r="B152" s="86" t="s">
        <v>2197</v>
      </c>
      <c r="C152" s="86">
        <v>4</v>
      </c>
      <c r="D152" s="121">
        <v>0.002208304364338116</v>
      </c>
      <c r="E152" s="121">
        <v>2.251232527301566</v>
      </c>
      <c r="F152" s="86" t="s">
        <v>3009</v>
      </c>
      <c r="G152" s="86" t="b">
        <v>0</v>
      </c>
      <c r="H152" s="86" t="b">
        <v>0</v>
      </c>
      <c r="I152" s="86" t="b">
        <v>0</v>
      </c>
      <c r="J152" s="86" t="b">
        <v>0</v>
      </c>
      <c r="K152" s="86" t="b">
        <v>0</v>
      </c>
      <c r="L152" s="86" t="b">
        <v>0</v>
      </c>
    </row>
    <row r="153" spans="1:12" ht="15">
      <c r="A153" s="86" t="s">
        <v>2197</v>
      </c>
      <c r="B153" s="86" t="s">
        <v>2716</v>
      </c>
      <c r="C153" s="86">
        <v>4</v>
      </c>
      <c r="D153" s="121">
        <v>0.002208304364338116</v>
      </c>
      <c r="E153" s="121">
        <v>2.251232527301566</v>
      </c>
      <c r="F153" s="86" t="s">
        <v>3009</v>
      </c>
      <c r="G153" s="86" t="b">
        <v>0</v>
      </c>
      <c r="H153" s="86" t="b">
        <v>0</v>
      </c>
      <c r="I153" s="86" t="b">
        <v>0</v>
      </c>
      <c r="J153" s="86" t="b">
        <v>0</v>
      </c>
      <c r="K153" s="86" t="b">
        <v>0</v>
      </c>
      <c r="L153" s="86" t="b">
        <v>0</v>
      </c>
    </row>
    <row r="154" spans="1:12" ht="15">
      <c r="A154" s="86" t="s">
        <v>2716</v>
      </c>
      <c r="B154" s="86" t="s">
        <v>2641</v>
      </c>
      <c r="C154" s="86">
        <v>4</v>
      </c>
      <c r="D154" s="121">
        <v>0.002208304364338116</v>
      </c>
      <c r="E154" s="121">
        <v>2.649172535973604</v>
      </c>
      <c r="F154" s="86" t="s">
        <v>3009</v>
      </c>
      <c r="G154" s="86" t="b">
        <v>0</v>
      </c>
      <c r="H154" s="86" t="b">
        <v>0</v>
      </c>
      <c r="I154" s="86" t="b">
        <v>0</v>
      </c>
      <c r="J154" s="86" t="b">
        <v>0</v>
      </c>
      <c r="K154" s="86" t="b">
        <v>0</v>
      </c>
      <c r="L154" s="86" t="b">
        <v>0</v>
      </c>
    </row>
    <row r="155" spans="1:12" ht="15">
      <c r="A155" s="86" t="s">
        <v>2641</v>
      </c>
      <c r="B155" s="86" t="s">
        <v>2652</v>
      </c>
      <c r="C155" s="86">
        <v>4</v>
      </c>
      <c r="D155" s="121">
        <v>0.002208304364338116</v>
      </c>
      <c r="E155" s="121">
        <v>2.4730812769179225</v>
      </c>
      <c r="F155" s="86" t="s">
        <v>3009</v>
      </c>
      <c r="G155" s="86" t="b">
        <v>0</v>
      </c>
      <c r="H155" s="86" t="b">
        <v>0</v>
      </c>
      <c r="I155" s="86" t="b">
        <v>0</v>
      </c>
      <c r="J155" s="86" t="b">
        <v>0</v>
      </c>
      <c r="K155" s="86" t="b">
        <v>0</v>
      </c>
      <c r="L155" s="86" t="b">
        <v>0</v>
      </c>
    </row>
    <row r="156" spans="1:12" ht="15">
      <c r="A156" s="86" t="s">
        <v>2652</v>
      </c>
      <c r="B156" s="86" t="s">
        <v>2717</v>
      </c>
      <c r="C156" s="86">
        <v>4</v>
      </c>
      <c r="D156" s="121">
        <v>0.002208304364338116</v>
      </c>
      <c r="E156" s="121">
        <v>2.649172535973604</v>
      </c>
      <c r="F156" s="86" t="s">
        <v>3009</v>
      </c>
      <c r="G156" s="86" t="b">
        <v>0</v>
      </c>
      <c r="H156" s="86" t="b">
        <v>0</v>
      </c>
      <c r="I156" s="86" t="b">
        <v>0</v>
      </c>
      <c r="J156" s="86" t="b">
        <v>0</v>
      </c>
      <c r="K156" s="86" t="b">
        <v>0</v>
      </c>
      <c r="L156" s="86" t="b">
        <v>0</v>
      </c>
    </row>
    <row r="157" spans="1:12" ht="15">
      <c r="A157" s="86" t="s">
        <v>2717</v>
      </c>
      <c r="B157" s="86" t="s">
        <v>2718</v>
      </c>
      <c r="C157" s="86">
        <v>4</v>
      </c>
      <c r="D157" s="121">
        <v>0.002208304364338116</v>
      </c>
      <c r="E157" s="121">
        <v>2.825263795029285</v>
      </c>
      <c r="F157" s="86" t="s">
        <v>3009</v>
      </c>
      <c r="G157" s="86" t="b">
        <v>0</v>
      </c>
      <c r="H157" s="86" t="b">
        <v>0</v>
      </c>
      <c r="I157" s="86" t="b">
        <v>0</v>
      </c>
      <c r="J157" s="86" t="b">
        <v>0</v>
      </c>
      <c r="K157" s="86" t="b">
        <v>0</v>
      </c>
      <c r="L157" s="86" t="b">
        <v>0</v>
      </c>
    </row>
    <row r="158" spans="1:12" ht="15">
      <c r="A158" s="86" t="s">
        <v>2718</v>
      </c>
      <c r="B158" s="86" t="s">
        <v>2638</v>
      </c>
      <c r="C158" s="86">
        <v>4</v>
      </c>
      <c r="D158" s="121">
        <v>0.002208304364338116</v>
      </c>
      <c r="E158" s="121">
        <v>2.5822257463429903</v>
      </c>
      <c r="F158" s="86" t="s">
        <v>3009</v>
      </c>
      <c r="G158" s="86" t="b">
        <v>0</v>
      </c>
      <c r="H158" s="86" t="b">
        <v>0</v>
      </c>
      <c r="I158" s="86" t="b">
        <v>0</v>
      </c>
      <c r="J158" s="86" t="b">
        <v>0</v>
      </c>
      <c r="K158" s="86" t="b">
        <v>0</v>
      </c>
      <c r="L158" s="86" t="b">
        <v>0</v>
      </c>
    </row>
    <row r="159" spans="1:12" ht="15">
      <c r="A159" s="86" t="s">
        <v>2638</v>
      </c>
      <c r="B159" s="86" t="s">
        <v>2167</v>
      </c>
      <c r="C159" s="86">
        <v>4</v>
      </c>
      <c r="D159" s="121">
        <v>0.002208304364338116</v>
      </c>
      <c r="E159" s="121">
        <v>1.025923245575703</v>
      </c>
      <c r="F159" s="86" t="s">
        <v>3009</v>
      </c>
      <c r="G159" s="86" t="b">
        <v>0</v>
      </c>
      <c r="H159" s="86" t="b">
        <v>0</v>
      </c>
      <c r="I159" s="86" t="b">
        <v>0</v>
      </c>
      <c r="J159" s="86" t="b">
        <v>0</v>
      </c>
      <c r="K159" s="86" t="b">
        <v>0</v>
      </c>
      <c r="L159" s="86" t="b">
        <v>0</v>
      </c>
    </row>
    <row r="160" spans="1:12" ht="15">
      <c r="A160" s="86" t="s">
        <v>2167</v>
      </c>
      <c r="B160" s="86" t="s">
        <v>2650</v>
      </c>
      <c r="C160" s="86">
        <v>4</v>
      </c>
      <c r="D160" s="121">
        <v>0.002208304364338116</v>
      </c>
      <c r="E160" s="121">
        <v>1.3374186749178494</v>
      </c>
      <c r="F160" s="86" t="s">
        <v>3009</v>
      </c>
      <c r="G160" s="86" t="b">
        <v>0</v>
      </c>
      <c r="H160" s="86" t="b">
        <v>0</v>
      </c>
      <c r="I160" s="86" t="b">
        <v>0</v>
      </c>
      <c r="J160" s="86" t="b">
        <v>0</v>
      </c>
      <c r="K160" s="86" t="b">
        <v>0</v>
      </c>
      <c r="L160" s="86" t="b">
        <v>0</v>
      </c>
    </row>
    <row r="161" spans="1:12" ht="15">
      <c r="A161" s="86" t="s">
        <v>2650</v>
      </c>
      <c r="B161" s="86" t="s">
        <v>2719</v>
      </c>
      <c r="C161" s="86">
        <v>4</v>
      </c>
      <c r="D161" s="121">
        <v>0.002208304364338116</v>
      </c>
      <c r="E161" s="121">
        <v>2.649172535973604</v>
      </c>
      <c r="F161" s="86" t="s">
        <v>3009</v>
      </c>
      <c r="G161" s="86" t="b">
        <v>0</v>
      </c>
      <c r="H161" s="86" t="b">
        <v>0</v>
      </c>
      <c r="I161" s="86" t="b">
        <v>0</v>
      </c>
      <c r="J161" s="86" t="b">
        <v>0</v>
      </c>
      <c r="K161" s="86" t="b">
        <v>0</v>
      </c>
      <c r="L161" s="86" t="b">
        <v>0</v>
      </c>
    </row>
    <row r="162" spans="1:12" ht="15">
      <c r="A162" s="86" t="s">
        <v>2719</v>
      </c>
      <c r="B162" s="86" t="s">
        <v>2720</v>
      </c>
      <c r="C162" s="86">
        <v>4</v>
      </c>
      <c r="D162" s="121">
        <v>0.002208304364338116</v>
      </c>
      <c r="E162" s="121">
        <v>2.825263795029285</v>
      </c>
      <c r="F162" s="86" t="s">
        <v>3009</v>
      </c>
      <c r="G162" s="86" t="b">
        <v>0</v>
      </c>
      <c r="H162" s="86" t="b">
        <v>0</v>
      </c>
      <c r="I162" s="86" t="b">
        <v>0</v>
      </c>
      <c r="J162" s="86" t="b">
        <v>0</v>
      </c>
      <c r="K162" s="86" t="b">
        <v>0</v>
      </c>
      <c r="L162" s="86" t="b">
        <v>0</v>
      </c>
    </row>
    <row r="163" spans="1:12" ht="15">
      <c r="A163" s="86" t="s">
        <v>2720</v>
      </c>
      <c r="B163" s="86" t="s">
        <v>2721</v>
      </c>
      <c r="C163" s="86">
        <v>4</v>
      </c>
      <c r="D163" s="121">
        <v>0.002208304364338116</v>
      </c>
      <c r="E163" s="121">
        <v>2.825263795029285</v>
      </c>
      <c r="F163" s="86" t="s">
        <v>3009</v>
      </c>
      <c r="G163" s="86" t="b">
        <v>0</v>
      </c>
      <c r="H163" s="86" t="b">
        <v>0</v>
      </c>
      <c r="I163" s="86" t="b">
        <v>0</v>
      </c>
      <c r="J163" s="86" t="b">
        <v>0</v>
      </c>
      <c r="K163" s="86" t="b">
        <v>0</v>
      </c>
      <c r="L163" s="86" t="b">
        <v>0</v>
      </c>
    </row>
    <row r="164" spans="1:12" ht="15">
      <c r="A164" s="86" t="s">
        <v>2721</v>
      </c>
      <c r="B164" s="86" t="s">
        <v>2613</v>
      </c>
      <c r="C164" s="86">
        <v>4</v>
      </c>
      <c r="D164" s="121">
        <v>0.002208304364338116</v>
      </c>
      <c r="E164" s="121">
        <v>2.2232038037013226</v>
      </c>
      <c r="F164" s="86" t="s">
        <v>3009</v>
      </c>
      <c r="G164" s="86" t="b">
        <v>0</v>
      </c>
      <c r="H164" s="86" t="b">
        <v>0</v>
      </c>
      <c r="I164" s="86" t="b">
        <v>0</v>
      </c>
      <c r="J164" s="86" t="b">
        <v>0</v>
      </c>
      <c r="K164" s="86" t="b">
        <v>0</v>
      </c>
      <c r="L164" s="86" t="b">
        <v>0</v>
      </c>
    </row>
    <row r="165" spans="1:12" ht="15">
      <c r="A165" s="86" t="s">
        <v>2727</v>
      </c>
      <c r="B165" s="86" t="s">
        <v>2630</v>
      </c>
      <c r="C165" s="86">
        <v>3</v>
      </c>
      <c r="D165" s="121">
        <v>0.0017891889720208446</v>
      </c>
      <c r="E165" s="121">
        <v>2.5822257463429903</v>
      </c>
      <c r="F165" s="86" t="s">
        <v>3009</v>
      </c>
      <c r="G165" s="86" t="b">
        <v>0</v>
      </c>
      <c r="H165" s="86" t="b">
        <v>0</v>
      </c>
      <c r="I165" s="86" t="b">
        <v>0</v>
      </c>
      <c r="J165" s="86" t="b">
        <v>0</v>
      </c>
      <c r="K165" s="86" t="b">
        <v>0</v>
      </c>
      <c r="L165" s="86" t="b">
        <v>0</v>
      </c>
    </row>
    <row r="166" spans="1:12" ht="15">
      <c r="A166" s="86" t="s">
        <v>2630</v>
      </c>
      <c r="B166" s="86" t="s">
        <v>2728</v>
      </c>
      <c r="C166" s="86">
        <v>3</v>
      </c>
      <c r="D166" s="121">
        <v>0.0017891889720208446</v>
      </c>
      <c r="E166" s="121">
        <v>2.5822257463429903</v>
      </c>
      <c r="F166" s="86" t="s">
        <v>3009</v>
      </c>
      <c r="G166" s="86" t="b">
        <v>0</v>
      </c>
      <c r="H166" s="86" t="b">
        <v>0</v>
      </c>
      <c r="I166" s="86" t="b">
        <v>0</v>
      </c>
      <c r="J166" s="86" t="b">
        <v>0</v>
      </c>
      <c r="K166" s="86" t="b">
        <v>1</v>
      </c>
      <c r="L166" s="86" t="b">
        <v>0</v>
      </c>
    </row>
    <row r="167" spans="1:12" ht="15">
      <c r="A167" s="86" t="s">
        <v>2728</v>
      </c>
      <c r="B167" s="86" t="s">
        <v>2202</v>
      </c>
      <c r="C167" s="86">
        <v>3</v>
      </c>
      <c r="D167" s="121">
        <v>0.0017891889720208446</v>
      </c>
      <c r="E167" s="121">
        <v>2.649172535973604</v>
      </c>
      <c r="F167" s="86" t="s">
        <v>3009</v>
      </c>
      <c r="G167" s="86" t="b">
        <v>0</v>
      </c>
      <c r="H167" s="86" t="b">
        <v>1</v>
      </c>
      <c r="I167" s="86" t="b">
        <v>0</v>
      </c>
      <c r="J167" s="86" t="b">
        <v>0</v>
      </c>
      <c r="K167" s="86" t="b">
        <v>0</v>
      </c>
      <c r="L167" s="86" t="b">
        <v>0</v>
      </c>
    </row>
    <row r="168" spans="1:12" ht="15">
      <c r="A168" s="86" t="s">
        <v>2202</v>
      </c>
      <c r="B168" s="86" t="s">
        <v>2729</v>
      </c>
      <c r="C168" s="86">
        <v>3</v>
      </c>
      <c r="D168" s="121">
        <v>0.0017891889720208446</v>
      </c>
      <c r="E168" s="121">
        <v>2.7283537820212285</v>
      </c>
      <c r="F168" s="86" t="s">
        <v>3009</v>
      </c>
      <c r="G168" s="86" t="b">
        <v>0</v>
      </c>
      <c r="H168" s="86" t="b">
        <v>0</v>
      </c>
      <c r="I168" s="86" t="b">
        <v>0</v>
      </c>
      <c r="J168" s="86" t="b">
        <v>0</v>
      </c>
      <c r="K168" s="86" t="b">
        <v>0</v>
      </c>
      <c r="L168" s="86" t="b">
        <v>0</v>
      </c>
    </row>
    <row r="169" spans="1:12" ht="15">
      <c r="A169" s="86" t="s">
        <v>2729</v>
      </c>
      <c r="B169" s="86" t="s">
        <v>2730</v>
      </c>
      <c r="C169" s="86">
        <v>3</v>
      </c>
      <c r="D169" s="121">
        <v>0.0017891889720208446</v>
      </c>
      <c r="E169" s="121">
        <v>2.950202531637585</v>
      </c>
      <c r="F169" s="86" t="s">
        <v>3009</v>
      </c>
      <c r="G169" s="86" t="b">
        <v>0</v>
      </c>
      <c r="H169" s="86" t="b">
        <v>0</v>
      </c>
      <c r="I169" s="86" t="b">
        <v>0</v>
      </c>
      <c r="J169" s="86" t="b">
        <v>0</v>
      </c>
      <c r="K169" s="86" t="b">
        <v>1</v>
      </c>
      <c r="L169" s="86" t="b">
        <v>0</v>
      </c>
    </row>
    <row r="170" spans="1:12" ht="15">
      <c r="A170" s="86" t="s">
        <v>2730</v>
      </c>
      <c r="B170" s="86" t="s">
        <v>2731</v>
      </c>
      <c r="C170" s="86">
        <v>3</v>
      </c>
      <c r="D170" s="121">
        <v>0.0017891889720208446</v>
      </c>
      <c r="E170" s="121">
        <v>2.950202531637585</v>
      </c>
      <c r="F170" s="86" t="s">
        <v>3009</v>
      </c>
      <c r="G170" s="86" t="b">
        <v>0</v>
      </c>
      <c r="H170" s="86" t="b">
        <v>1</v>
      </c>
      <c r="I170" s="86" t="b">
        <v>0</v>
      </c>
      <c r="J170" s="86" t="b">
        <v>0</v>
      </c>
      <c r="K170" s="86" t="b">
        <v>0</v>
      </c>
      <c r="L170" s="86" t="b">
        <v>0</v>
      </c>
    </row>
    <row r="171" spans="1:12" ht="15">
      <c r="A171" s="86" t="s">
        <v>2731</v>
      </c>
      <c r="B171" s="86" t="s">
        <v>2732</v>
      </c>
      <c r="C171" s="86">
        <v>3</v>
      </c>
      <c r="D171" s="121">
        <v>0.0017891889720208446</v>
      </c>
      <c r="E171" s="121">
        <v>2.950202531637585</v>
      </c>
      <c r="F171" s="86" t="s">
        <v>3009</v>
      </c>
      <c r="G171" s="86" t="b">
        <v>0</v>
      </c>
      <c r="H171" s="86" t="b">
        <v>0</v>
      </c>
      <c r="I171" s="86" t="b">
        <v>0</v>
      </c>
      <c r="J171" s="86" t="b">
        <v>0</v>
      </c>
      <c r="K171" s="86" t="b">
        <v>1</v>
      </c>
      <c r="L171" s="86" t="b">
        <v>0</v>
      </c>
    </row>
    <row r="172" spans="1:12" ht="15">
      <c r="A172" s="86" t="s">
        <v>2732</v>
      </c>
      <c r="B172" s="86" t="s">
        <v>2126</v>
      </c>
      <c r="C172" s="86">
        <v>3</v>
      </c>
      <c r="D172" s="121">
        <v>0.0017891889720208446</v>
      </c>
      <c r="E172" s="121">
        <v>2.4730812769179225</v>
      </c>
      <c r="F172" s="86" t="s">
        <v>3009</v>
      </c>
      <c r="G172" s="86" t="b">
        <v>0</v>
      </c>
      <c r="H172" s="86" t="b">
        <v>1</v>
      </c>
      <c r="I172" s="86" t="b">
        <v>0</v>
      </c>
      <c r="J172" s="86" t="b">
        <v>0</v>
      </c>
      <c r="K172" s="86" t="b">
        <v>0</v>
      </c>
      <c r="L172" s="86" t="b">
        <v>0</v>
      </c>
    </row>
    <row r="173" spans="1:12" ht="15">
      <c r="A173" s="86" t="s">
        <v>2689</v>
      </c>
      <c r="B173" s="86" t="s">
        <v>2733</v>
      </c>
      <c r="C173" s="86">
        <v>3</v>
      </c>
      <c r="D173" s="121">
        <v>0.0017891889720208446</v>
      </c>
      <c r="E173" s="121">
        <v>2.8252637950292847</v>
      </c>
      <c r="F173" s="86" t="s">
        <v>3009</v>
      </c>
      <c r="G173" s="86" t="b">
        <v>0</v>
      </c>
      <c r="H173" s="86" t="b">
        <v>0</v>
      </c>
      <c r="I173" s="86" t="b">
        <v>0</v>
      </c>
      <c r="J173" s="86" t="b">
        <v>0</v>
      </c>
      <c r="K173" s="86" t="b">
        <v>0</v>
      </c>
      <c r="L173" s="86" t="b">
        <v>0</v>
      </c>
    </row>
    <row r="174" spans="1:12" ht="15">
      <c r="A174" s="86" t="s">
        <v>2733</v>
      </c>
      <c r="B174" s="86" t="s">
        <v>2734</v>
      </c>
      <c r="C174" s="86">
        <v>3</v>
      </c>
      <c r="D174" s="121">
        <v>0.0017891889720208446</v>
      </c>
      <c r="E174" s="121">
        <v>2.950202531637585</v>
      </c>
      <c r="F174" s="86" t="s">
        <v>3009</v>
      </c>
      <c r="G174" s="86" t="b">
        <v>0</v>
      </c>
      <c r="H174" s="86" t="b">
        <v>0</v>
      </c>
      <c r="I174" s="86" t="b">
        <v>0</v>
      </c>
      <c r="J174" s="86" t="b">
        <v>0</v>
      </c>
      <c r="K174" s="86" t="b">
        <v>0</v>
      </c>
      <c r="L174" s="86" t="b">
        <v>0</v>
      </c>
    </row>
    <row r="175" spans="1:12" ht="15">
      <c r="A175" s="86" t="s">
        <v>2734</v>
      </c>
      <c r="B175" s="86" t="s">
        <v>2690</v>
      </c>
      <c r="C175" s="86">
        <v>3</v>
      </c>
      <c r="D175" s="121">
        <v>0.0017891889720208446</v>
      </c>
      <c r="E175" s="121">
        <v>2.8252637950292847</v>
      </c>
      <c r="F175" s="86" t="s">
        <v>3009</v>
      </c>
      <c r="G175" s="86" t="b">
        <v>0</v>
      </c>
      <c r="H175" s="86" t="b">
        <v>0</v>
      </c>
      <c r="I175" s="86" t="b">
        <v>0</v>
      </c>
      <c r="J175" s="86" t="b">
        <v>0</v>
      </c>
      <c r="K175" s="86" t="b">
        <v>0</v>
      </c>
      <c r="L175" s="86" t="b">
        <v>0</v>
      </c>
    </row>
    <row r="176" spans="1:12" ht="15">
      <c r="A176" s="86" t="s">
        <v>2690</v>
      </c>
      <c r="B176" s="86" t="s">
        <v>2191</v>
      </c>
      <c r="C176" s="86">
        <v>3</v>
      </c>
      <c r="D176" s="121">
        <v>0.0017891889720208446</v>
      </c>
      <c r="E176" s="121">
        <v>2.2232038037013226</v>
      </c>
      <c r="F176" s="86" t="s">
        <v>3009</v>
      </c>
      <c r="G176" s="86" t="b">
        <v>0</v>
      </c>
      <c r="H176" s="86" t="b">
        <v>0</v>
      </c>
      <c r="I176" s="86" t="b">
        <v>0</v>
      </c>
      <c r="J176" s="86" t="b">
        <v>0</v>
      </c>
      <c r="K176" s="86" t="b">
        <v>0</v>
      </c>
      <c r="L176" s="86" t="b">
        <v>0</v>
      </c>
    </row>
    <row r="177" spans="1:12" ht="15">
      <c r="A177" s="86" t="s">
        <v>2215</v>
      </c>
      <c r="B177" s="86" t="s">
        <v>2216</v>
      </c>
      <c r="C177" s="86">
        <v>3</v>
      </c>
      <c r="D177" s="121">
        <v>0.0017891889720208446</v>
      </c>
      <c r="E177" s="121">
        <v>2.950202531637585</v>
      </c>
      <c r="F177" s="86" t="s">
        <v>3009</v>
      </c>
      <c r="G177" s="86" t="b">
        <v>0</v>
      </c>
      <c r="H177" s="86" t="b">
        <v>0</v>
      </c>
      <c r="I177" s="86" t="b">
        <v>0</v>
      </c>
      <c r="J177" s="86" t="b">
        <v>0</v>
      </c>
      <c r="K177" s="86" t="b">
        <v>0</v>
      </c>
      <c r="L177" s="86" t="b">
        <v>0</v>
      </c>
    </row>
    <row r="178" spans="1:12" ht="15">
      <c r="A178" s="86" t="s">
        <v>2216</v>
      </c>
      <c r="B178" s="86" t="s">
        <v>2217</v>
      </c>
      <c r="C178" s="86">
        <v>3</v>
      </c>
      <c r="D178" s="121">
        <v>0.0017891889720208446</v>
      </c>
      <c r="E178" s="121">
        <v>2.950202531637585</v>
      </c>
      <c r="F178" s="86" t="s">
        <v>3009</v>
      </c>
      <c r="G178" s="86" t="b">
        <v>0</v>
      </c>
      <c r="H178" s="86" t="b">
        <v>0</v>
      </c>
      <c r="I178" s="86" t="b">
        <v>0</v>
      </c>
      <c r="J178" s="86" t="b">
        <v>0</v>
      </c>
      <c r="K178" s="86" t="b">
        <v>0</v>
      </c>
      <c r="L178" s="86" t="b">
        <v>0</v>
      </c>
    </row>
    <row r="179" spans="1:12" ht="15">
      <c r="A179" s="86" t="s">
        <v>2217</v>
      </c>
      <c r="B179" s="86" t="s">
        <v>2737</v>
      </c>
      <c r="C179" s="86">
        <v>3</v>
      </c>
      <c r="D179" s="121">
        <v>0.0017891889720208446</v>
      </c>
      <c r="E179" s="121">
        <v>2.950202531637585</v>
      </c>
      <c r="F179" s="86" t="s">
        <v>3009</v>
      </c>
      <c r="G179" s="86" t="b">
        <v>0</v>
      </c>
      <c r="H179" s="86" t="b">
        <v>0</v>
      </c>
      <c r="I179" s="86" t="b">
        <v>0</v>
      </c>
      <c r="J179" s="86" t="b">
        <v>0</v>
      </c>
      <c r="K179" s="86" t="b">
        <v>0</v>
      </c>
      <c r="L179" s="86" t="b">
        <v>0</v>
      </c>
    </row>
    <row r="180" spans="1:12" ht="15">
      <c r="A180" s="86" t="s">
        <v>2737</v>
      </c>
      <c r="B180" s="86" t="s">
        <v>2666</v>
      </c>
      <c r="C180" s="86">
        <v>3</v>
      </c>
      <c r="D180" s="121">
        <v>0.0017891889720208446</v>
      </c>
      <c r="E180" s="121">
        <v>2.7283537820212285</v>
      </c>
      <c r="F180" s="86" t="s">
        <v>3009</v>
      </c>
      <c r="G180" s="86" t="b">
        <v>0</v>
      </c>
      <c r="H180" s="86" t="b">
        <v>0</v>
      </c>
      <c r="I180" s="86" t="b">
        <v>0</v>
      </c>
      <c r="J180" s="86" t="b">
        <v>0</v>
      </c>
      <c r="K180" s="86" t="b">
        <v>0</v>
      </c>
      <c r="L180" s="86" t="b">
        <v>0</v>
      </c>
    </row>
    <row r="181" spans="1:12" ht="15">
      <c r="A181" s="86" t="s">
        <v>2666</v>
      </c>
      <c r="B181" s="86" t="s">
        <v>2188</v>
      </c>
      <c r="C181" s="86">
        <v>3</v>
      </c>
      <c r="D181" s="121">
        <v>0.0017891889720208446</v>
      </c>
      <c r="E181" s="121">
        <v>1.825263795029285</v>
      </c>
      <c r="F181" s="86" t="s">
        <v>3009</v>
      </c>
      <c r="G181" s="86" t="b">
        <v>0</v>
      </c>
      <c r="H181" s="86" t="b">
        <v>0</v>
      </c>
      <c r="I181" s="86" t="b">
        <v>0</v>
      </c>
      <c r="J181" s="86" t="b">
        <v>0</v>
      </c>
      <c r="K181" s="86" t="b">
        <v>0</v>
      </c>
      <c r="L181" s="86" t="b">
        <v>0</v>
      </c>
    </row>
    <row r="182" spans="1:12" ht="15">
      <c r="A182" s="86" t="s">
        <v>2186</v>
      </c>
      <c r="B182" s="86" t="s">
        <v>304</v>
      </c>
      <c r="C182" s="86">
        <v>3</v>
      </c>
      <c r="D182" s="121">
        <v>0.0017891889720208446</v>
      </c>
      <c r="E182" s="121">
        <v>1.8832557420069715</v>
      </c>
      <c r="F182" s="86" t="s">
        <v>3009</v>
      </c>
      <c r="G182" s="86" t="b">
        <v>0</v>
      </c>
      <c r="H182" s="86" t="b">
        <v>0</v>
      </c>
      <c r="I182" s="86" t="b">
        <v>0</v>
      </c>
      <c r="J182" s="86" t="b">
        <v>0</v>
      </c>
      <c r="K182" s="86" t="b">
        <v>0</v>
      </c>
      <c r="L182" s="86" t="b">
        <v>0</v>
      </c>
    </row>
    <row r="183" spans="1:12" ht="15">
      <c r="A183" s="86" t="s">
        <v>304</v>
      </c>
      <c r="B183" s="86" t="s">
        <v>303</v>
      </c>
      <c r="C183" s="86">
        <v>3</v>
      </c>
      <c r="D183" s="121">
        <v>0.0017891889720208446</v>
      </c>
      <c r="E183" s="121">
        <v>2.950202531637585</v>
      </c>
      <c r="F183" s="86" t="s">
        <v>3009</v>
      </c>
      <c r="G183" s="86" t="b">
        <v>0</v>
      </c>
      <c r="H183" s="86" t="b">
        <v>0</v>
      </c>
      <c r="I183" s="86" t="b">
        <v>0</v>
      </c>
      <c r="J183" s="86" t="b">
        <v>0</v>
      </c>
      <c r="K183" s="86" t="b">
        <v>0</v>
      </c>
      <c r="L183" s="86" t="b">
        <v>0</v>
      </c>
    </row>
    <row r="184" spans="1:12" ht="15">
      <c r="A184" s="86" t="s">
        <v>303</v>
      </c>
      <c r="B184" s="86" t="s">
        <v>2628</v>
      </c>
      <c r="C184" s="86">
        <v>3</v>
      </c>
      <c r="D184" s="121">
        <v>0.0017891889720208446</v>
      </c>
      <c r="E184" s="121">
        <v>2.5242337993653035</v>
      </c>
      <c r="F184" s="86" t="s">
        <v>3009</v>
      </c>
      <c r="G184" s="86" t="b">
        <v>0</v>
      </c>
      <c r="H184" s="86" t="b">
        <v>0</v>
      </c>
      <c r="I184" s="86" t="b">
        <v>0</v>
      </c>
      <c r="J184" s="86" t="b">
        <v>0</v>
      </c>
      <c r="K184" s="86" t="b">
        <v>0</v>
      </c>
      <c r="L184" s="86" t="b">
        <v>0</v>
      </c>
    </row>
    <row r="185" spans="1:12" ht="15">
      <c r="A185" s="86" t="s">
        <v>2628</v>
      </c>
      <c r="B185" s="86" t="s">
        <v>2738</v>
      </c>
      <c r="C185" s="86">
        <v>3</v>
      </c>
      <c r="D185" s="121">
        <v>0.0017891889720208446</v>
      </c>
      <c r="E185" s="121">
        <v>2.5242337993653035</v>
      </c>
      <c r="F185" s="86" t="s">
        <v>3009</v>
      </c>
      <c r="G185" s="86" t="b">
        <v>0</v>
      </c>
      <c r="H185" s="86" t="b">
        <v>0</v>
      </c>
      <c r="I185" s="86" t="b">
        <v>0</v>
      </c>
      <c r="J185" s="86" t="b">
        <v>1</v>
      </c>
      <c r="K185" s="86" t="b">
        <v>0</v>
      </c>
      <c r="L185" s="86" t="b">
        <v>0</v>
      </c>
    </row>
    <row r="186" spans="1:12" ht="15">
      <c r="A186" s="86" t="s">
        <v>2738</v>
      </c>
      <c r="B186" s="86" t="s">
        <v>2739</v>
      </c>
      <c r="C186" s="86">
        <v>3</v>
      </c>
      <c r="D186" s="121">
        <v>0.0017891889720208446</v>
      </c>
      <c r="E186" s="121">
        <v>2.950202531637585</v>
      </c>
      <c r="F186" s="86" t="s">
        <v>3009</v>
      </c>
      <c r="G186" s="86" t="b">
        <v>1</v>
      </c>
      <c r="H186" s="86" t="b">
        <v>0</v>
      </c>
      <c r="I186" s="86" t="b">
        <v>0</v>
      </c>
      <c r="J186" s="86" t="b">
        <v>0</v>
      </c>
      <c r="K186" s="86" t="b">
        <v>0</v>
      </c>
      <c r="L186" s="86" t="b">
        <v>0</v>
      </c>
    </row>
    <row r="187" spans="1:12" ht="15">
      <c r="A187" s="86" t="s">
        <v>2739</v>
      </c>
      <c r="B187" s="86" t="s">
        <v>2213</v>
      </c>
      <c r="C187" s="86">
        <v>3</v>
      </c>
      <c r="D187" s="121">
        <v>0.0017891889720208446</v>
      </c>
      <c r="E187" s="121">
        <v>2.950202531637585</v>
      </c>
      <c r="F187" s="86" t="s">
        <v>3009</v>
      </c>
      <c r="G187" s="86" t="b">
        <v>0</v>
      </c>
      <c r="H187" s="86" t="b">
        <v>0</v>
      </c>
      <c r="I187" s="86" t="b">
        <v>0</v>
      </c>
      <c r="J187" s="86" t="b">
        <v>0</v>
      </c>
      <c r="K187" s="86" t="b">
        <v>0</v>
      </c>
      <c r="L187" s="86" t="b">
        <v>0</v>
      </c>
    </row>
    <row r="188" spans="1:12" ht="15">
      <c r="A188" s="86" t="s">
        <v>2212</v>
      </c>
      <c r="B188" s="86" t="s">
        <v>2214</v>
      </c>
      <c r="C188" s="86">
        <v>3</v>
      </c>
      <c r="D188" s="121">
        <v>0.0017891889720208446</v>
      </c>
      <c r="E188" s="121">
        <v>2.3023850497489473</v>
      </c>
      <c r="F188" s="86" t="s">
        <v>3009</v>
      </c>
      <c r="G188" s="86" t="b">
        <v>0</v>
      </c>
      <c r="H188" s="86" t="b">
        <v>0</v>
      </c>
      <c r="I188" s="86" t="b">
        <v>0</v>
      </c>
      <c r="J188" s="86" t="b">
        <v>0</v>
      </c>
      <c r="K188" s="86" t="b">
        <v>0</v>
      </c>
      <c r="L188" s="86" t="b">
        <v>0</v>
      </c>
    </row>
    <row r="189" spans="1:12" ht="15">
      <c r="A189" s="86" t="s">
        <v>2214</v>
      </c>
      <c r="B189" s="86" t="s">
        <v>2169</v>
      </c>
      <c r="C189" s="86">
        <v>3</v>
      </c>
      <c r="D189" s="121">
        <v>0.0017891889720208446</v>
      </c>
      <c r="E189" s="121">
        <v>1.6034150454129286</v>
      </c>
      <c r="F189" s="86" t="s">
        <v>3009</v>
      </c>
      <c r="G189" s="86" t="b">
        <v>0</v>
      </c>
      <c r="H189" s="86" t="b">
        <v>0</v>
      </c>
      <c r="I189" s="86" t="b">
        <v>0</v>
      </c>
      <c r="J189" s="86" t="b">
        <v>0</v>
      </c>
      <c r="K189" s="86" t="b">
        <v>0</v>
      </c>
      <c r="L189" s="86" t="b">
        <v>0</v>
      </c>
    </row>
    <row r="190" spans="1:12" ht="15">
      <c r="A190" s="86" t="s">
        <v>2169</v>
      </c>
      <c r="B190" s="86" t="s">
        <v>2667</v>
      </c>
      <c r="C190" s="86">
        <v>3</v>
      </c>
      <c r="D190" s="121">
        <v>0.0017891889720208446</v>
      </c>
      <c r="E190" s="121">
        <v>1.6034150454129286</v>
      </c>
      <c r="F190" s="86" t="s">
        <v>3009</v>
      </c>
      <c r="G190" s="86" t="b">
        <v>0</v>
      </c>
      <c r="H190" s="86" t="b">
        <v>0</v>
      </c>
      <c r="I190" s="86" t="b">
        <v>0</v>
      </c>
      <c r="J190" s="86" t="b">
        <v>0</v>
      </c>
      <c r="K190" s="86" t="b">
        <v>0</v>
      </c>
      <c r="L190" s="86" t="b">
        <v>0</v>
      </c>
    </row>
    <row r="191" spans="1:12" ht="15">
      <c r="A191" s="86" t="s">
        <v>2667</v>
      </c>
      <c r="B191" s="86" t="s">
        <v>2167</v>
      </c>
      <c r="C191" s="86">
        <v>3</v>
      </c>
      <c r="D191" s="121">
        <v>0.0017891889720208446</v>
      </c>
      <c r="E191" s="121">
        <v>1.0471125446456413</v>
      </c>
      <c r="F191" s="86" t="s">
        <v>3009</v>
      </c>
      <c r="G191" s="86" t="b">
        <v>0</v>
      </c>
      <c r="H191" s="86" t="b">
        <v>0</v>
      </c>
      <c r="I191" s="86" t="b">
        <v>0</v>
      </c>
      <c r="J191" s="86" t="b">
        <v>0</v>
      </c>
      <c r="K191" s="86" t="b">
        <v>0</v>
      </c>
      <c r="L191" s="86" t="b">
        <v>0</v>
      </c>
    </row>
    <row r="192" spans="1:12" ht="15">
      <c r="A192" s="86" t="s">
        <v>2167</v>
      </c>
      <c r="B192" s="86" t="s">
        <v>2186</v>
      </c>
      <c r="C192" s="86">
        <v>3</v>
      </c>
      <c r="D192" s="121">
        <v>0.0017891889720208446</v>
      </c>
      <c r="E192" s="121">
        <v>0.45915227165093786</v>
      </c>
      <c r="F192" s="86" t="s">
        <v>3009</v>
      </c>
      <c r="G192" s="86" t="b">
        <v>0</v>
      </c>
      <c r="H192" s="86" t="b">
        <v>0</v>
      </c>
      <c r="I192" s="86" t="b">
        <v>0</v>
      </c>
      <c r="J192" s="86" t="b">
        <v>0</v>
      </c>
      <c r="K192" s="86" t="b">
        <v>0</v>
      </c>
      <c r="L192" s="86" t="b">
        <v>0</v>
      </c>
    </row>
    <row r="193" spans="1:12" ht="15">
      <c r="A193" s="86" t="s">
        <v>2224</v>
      </c>
      <c r="B193" s="86" t="s">
        <v>2220</v>
      </c>
      <c r="C193" s="86">
        <v>3</v>
      </c>
      <c r="D193" s="121">
        <v>0.0017891889720208446</v>
      </c>
      <c r="E193" s="121">
        <v>2.059347001062653</v>
      </c>
      <c r="F193" s="86" t="s">
        <v>3009</v>
      </c>
      <c r="G193" s="86" t="b">
        <v>0</v>
      </c>
      <c r="H193" s="86" t="b">
        <v>0</v>
      </c>
      <c r="I193" s="86" t="b">
        <v>0</v>
      </c>
      <c r="J193" s="86" t="b">
        <v>0</v>
      </c>
      <c r="K193" s="86" t="b">
        <v>0</v>
      </c>
      <c r="L193" s="86" t="b">
        <v>0</v>
      </c>
    </row>
    <row r="194" spans="1:12" ht="15">
      <c r="A194" s="86" t="s">
        <v>2221</v>
      </c>
      <c r="B194" s="86" t="s">
        <v>309</v>
      </c>
      <c r="C194" s="86">
        <v>3</v>
      </c>
      <c r="D194" s="121">
        <v>0.0017891889720208446</v>
      </c>
      <c r="E194" s="121">
        <v>2.950202531637585</v>
      </c>
      <c r="F194" s="86" t="s">
        <v>3009</v>
      </c>
      <c r="G194" s="86" t="b">
        <v>0</v>
      </c>
      <c r="H194" s="86" t="b">
        <v>0</v>
      </c>
      <c r="I194" s="86" t="b">
        <v>0</v>
      </c>
      <c r="J194" s="86" t="b">
        <v>0</v>
      </c>
      <c r="K194" s="86" t="b">
        <v>0</v>
      </c>
      <c r="L194" s="86" t="b">
        <v>0</v>
      </c>
    </row>
    <row r="195" spans="1:12" ht="15">
      <c r="A195" s="86" t="s">
        <v>2745</v>
      </c>
      <c r="B195" s="86" t="s">
        <v>2098</v>
      </c>
      <c r="C195" s="86">
        <v>3</v>
      </c>
      <c r="D195" s="121">
        <v>0.0017891889720208446</v>
      </c>
      <c r="E195" s="121">
        <v>2.2232038037013226</v>
      </c>
      <c r="F195" s="86" t="s">
        <v>3009</v>
      </c>
      <c r="G195" s="86" t="b">
        <v>0</v>
      </c>
      <c r="H195" s="86" t="b">
        <v>0</v>
      </c>
      <c r="I195" s="86" t="b">
        <v>0</v>
      </c>
      <c r="J195" s="86" t="b">
        <v>0</v>
      </c>
      <c r="K195" s="86" t="b">
        <v>1</v>
      </c>
      <c r="L195" s="86" t="b">
        <v>0</v>
      </c>
    </row>
    <row r="196" spans="1:12" ht="15">
      <c r="A196" s="86" t="s">
        <v>2098</v>
      </c>
      <c r="B196" s="86" t="s">
        <v>2647</v>
      </c>
      <c r="C196" s="86">
        <v>3</v>
      </c>
      <c r="D196" s="121">
        <v>0.0017891889720208446</v>
      </c>
      <c r="E196" s="121">
        <v>1.87102128558996</v>
      </c>
      <c r="F196" s="86" t="s">
        <v>3009</v>
      </c>
      <c r="G196" s="86" t="b">
        <v>0</v>
      </c>
      <c r="H196" s="86" t="b">
        <v>1</v>
      </c>
      <c r="I196" s="86" t="b">
        <v>0</v>
      </c>
      <c r="J196" s="86" t="b">
        <v>0</v>
      </c>
      <c r="K196" s="86" t="b">
        <v>0</v>
      </c>
      <c r="L196" s="86" t="b">
        <v>0</v>
      </c>
    </row>
    <row r="197" spans="1:12" ht="15">
      <c r="A197" s="86" t="s">
        <v>2647</v>
      </c>
      <c r="B197" s="86" t="s">
        <v>2646</v>
      </c>
      <c r="C197" s="86">
        <v>3</v>
      </c>
      <c r="D197" s="121">
        <v>0.0017891889720208446</v>
      </c>
      <c r="E197" s="121">
        <v>2.5242337993653035</v>
      </c>
      <c r="F197" s="86" t="s">
        <v>3009</v>
      </c>
      <c r="G197" s="86" t="b">
        <v>0</v>
      </c>
      <c r="H197" s="86" t="b">
        <v>0</v>
      </c>
      <c r="I197" s="86" t="b">
        <v>0</v>
      </c>
      <c r="J197" s="86" t="b">
        <v>0</v>
      </c>
      <c r="K197" s="86" t="b">
        <v>0</v>
      </c>
      <c r="L197" s="86" t="b">
        <v>0</v>
      </c>
    </row>
    <row r="198" spans="1:12" ht="15">
      <c r="A198" s="86" t="s">
        <v>2646</v>
      </c>
      <c r="B198" s="86" t="s">
        <v>2746</v>
      </c>
      <c r="C198" s="86">
        <v>3</v>
      </c>
      <c r="D198" s="121">
        <v>0.0017891889720208446</v>
      </c>
      <c r="E198" s="121">
        <v>2.649172535973604</v>
      </c>
      <c r="F198" s="86" t="s">
        <v>3009</v>
      </c>
      <c r="G198" s="86" t="b">
        <v>0</v>
      </c>
      <c r="H198" s="86" t="b">
        <v>0</v>
      </c>
      <c r="I198" s="86" t="b">
        <v>0</v>
      </c>
      <c r="J198" s="86" t="b">
        <v>0</v>
      </c>
      <c r="K198" s="86" t="b">
        <v>0</v>
      </c>
      <c r="L198" s="86" t="b">
        <v>0</v>
      </c>
    </row>
    <row r="199" spans="1:12" ht="15">
      <c r="A199" s="86" t="s">
        <v>2746</v>
      </c>
      <c r="B199" s="86" t="s">
        <v>2747</v>
      </c>
      <c r="C199" s="86">
        <v>3</v>
      </c>
      <c r="D199" s="121">
        <v>0.0017891889720208446</v>
      </c>
      <c r="E199" s="121">
        <v>2.950202531637585</v>
      </c>
      <c r="F199" s="86" t="s">
        <v>3009</v>
      </c>
      <c r="G199" s="86" t="b">
        <v>0</v>
      </c>
      <c r="H199" s="86" t="b">
        <v>0</v>
      </c>
      <c r="I199" s="86" t="b">
        <v>0</v>
      </c>
      <c r="J199" s="86" t="b">
        <v>1</v>
      </c>
      <c r="K199" s="86" t="b">
        <v>0</v>
      </c>
      <c r="L199" s="86" t="b">
        <v>0</v>
      </c>
    </row>
    <row r="200" spans="1:12" ht="15">
      <c r="A200" s="86" t="s">
        <v>2747</v>
      </c>
      <c r="B200" s="86" t="s">
        <v>2748</v>
      </c>
      <c r="C200" s="86">
        <v>3</v>
      </c>
      <c r="D200" s="121">
        <v>0.0017891889720208446</v>
      </c>
      <c r="E200" s="121">
        <v>2.950202531637585</v>
      </c>
      <c r="F200" s="86" t="s">
        <v>3009</v>
      </c>
      <c r="G200" s="86" t="b">
        <v>1</v>
      </c>
      <c r="H200" s="86" t="b">
        <v>0</v>
      </c>
      <c r="I200" s="86" t="b">
        <v>0</v>
      </c>
      <c r="J200" s="86" t="b">
        <v>0</v>
      </c>
      <c r="K200" s="86" t="b">
        <v>0</v>
      </c>
      <c r="L200" s="86" t="b">
        <v>0</v>
      </c>
    </row>
    <row r="201" spans="1:12" ht="15">
      <c r="A201" s="86" t="s">
        <v>2748</v>
      </c>
      <c r="B201" s="86" t="s">
        <v>2749</v>
      </c>
      <c r="C201" s="86">
        <v>3</v>
      </c>
      <c r="D201" s="121">
        <v>0.0017891889720208446</v>
      </c>
      <c r="E201" s="121">
        <v>2.950202531637585</v>
      </c>
      <c r="F201" s="86" t="s">
        <v>3009</v>
      </c>
      <c r="G201" s="86" t="b">
        <v>0</v>
      </c>
      <c r="H201" s="86" t="b">
        <v>0</v>
      </c>
      <c r="I201" s="86" t="b">
        <v>0</v>
      </c>
      <c r="J201" s="86" t="b">
        <v>1</v>
      </c>
      <c r="K201" s="86" t="b">
        <v>0</v>
      </c>
      <c r="L201" s="86" t="b">
        <v>0</v>
      </c>
    </row>
    <row r="202" spans="1:12" ht="15">
      <c r="A202" s="86" t="s">
        <v>2749</v>
      </c>
      <c r="B202" s="86" t="s">
        <v>2750</v>
      </c>
      <c r="C202" s="86">
        <v>3</v>
      </c>
      <c r="D202" s="121">
        <v>0.0017891889720208446</v>
      </c>
      <c r="E202" s="121">
        <v>2.950202531637585</v>
      </c>
      <c r="F202" s="86" t="s">
        <v>3009</v>
      </c>
      <c r="G202" s="86" t="b">
        <v>1</v>
      </c>
      <c r="H202" s="86" t="b">
        <v>0</v>
      </c>
      <c r="I202" s="86" t="b">
        <v>0</v>
      </c>
      <c r="J202" s="86" t="b">
        <v>0</v>
      </c>
      <c r="K202" s="86" t="b">
        <v>0</v>
      </c>
      <c r="L202" s="86" t="b">
        <v>0</v>
      </c>
    </row>
    <row r="203" spans="1:12" ht="15">
      <c r="A203" s="86" t="s">
        <v>2750</v>
      </c>
      <c r="B203" s="86" t="s">
        <v>2751</v>
      </c>
      <c r="C203" s="86">
        <v>3</v>
      </c>
      <c r="D203" s="121">
        <v>0.0017891889720208446</v>
      </c>
      <c r="E203" s="121">
        <v>2.950202531637585</v>
      </c>
      <c r="F203" s="86" t="s">
        <v>3009</v>
      </c>
      <c r="G203" s="86" t="b">
        <v>0</v>
      </c>
      <c r="H203" s="86" t="b">
        <v>0</v>
      </c>
      <c r="I203" s="86" t="b">
        <v>0</v>
      </c>
      <c r="J203" s="86" t="b">
        <v>0</v>
      </c>
      <c r="K203" s="86" t="b">
        <v>0</v>
      </c>
      <c r="L203" s="86" t="b">
        <v>0</v>
      </c>
    </row>
    <row r="204" spans="1:12" ht="15">
      <c r="A204" s="86" t="s">
        <v>2751</v>
      </c>
      <c r="B204" s="86" t="s">
        <v>2752</v>
      </c>
      <c r="C204" s="86">
        <v>3</v>
      </c>
      <c r="D204" s="121">
        <v>0.0017891889720208446</v>
      </c>
      <c r="E204" s="121">
        <v>2.950202531637585</v>
      </c>
      <c r="F204" s="86" t="s">
        <v>3009</v>
      </c>
      <c r="G204" s="86" t="b">
        <v>0</v>
      </c>
      <c r="H204" s="86" t="b">
        <v>0</v>
      </c>
      <c r="I204" s="86" t="b">
        <v>0</v>
      </c>
      <c r="J204" s="86" t="b">
        <v>0</v>
      </c>
      <c r="K204" s="86" t="b">
        <v>0</v>
      </c>
      <c r="L204" s="86" t="b">
        <v>0</v>
      </c>
    </row>
    <row r="205" spans="1:12" ht="15">
      <c r="A205" s="86" t="s">
        <v>2752</v>
      </c>
      <c r="B205" s="86" t="s">
        <v>2188</v>
      </c>
      <c r="C205" s="86">
        <v>3</v>
      </c>
      <c r="D205" s="121">
        <v>0.0017891889720208446</v>
      </c>
      <c r="E205" s="121">
        <v>2.0471125446456413</v>
      </c>
      <c r="F205" s="86" t="s">
        <v>3009</v>
      </c>
      <c r="G205" s="86" t="b">
        <v>0</v>
      </c>
      <c r="H205" s="86" t="b">
        <v>0</v>
      </c>
      <c r="I205" s="86" t="b">
        <v>0</v>
      </c>
      <c r="J205" s="86" t="b">
        <v>0</v>
      </c>
      <c r="K205" s="86" t="b">
        <v>0</v>
      </c>
      <c r="L205" s="86" t="b">
        <v>0</v>
      </c>
    </row>
    <row r="206" spans="1:12" ht="15">
      <c r="A206" s="86" t="s">
        <v>2167</v>
      </c>
      <c r="B206" s="86" t="s">
        <v>2753</v>
      </c>
      <c r="C206" s="86">
        <v>3</v>
      </c>
      <c r="D206" s="121">
        <v>0.0017891889720208446</v>
      </c>
      <c r="E206" s="121">
        <v>1.5135099339735305</v>
      </c>
      <c r="F206" s="86" t="s">
        <v>3009</v>
      </c>
      <c r="G206" s="86" t="b">
        <v>0</v>
      </c>
      <c r="H206" s="86" t="b">
        <v>0</v>
      </c>
      <c r="I206" s="86" t="b">
        <v>0</v>
      </c>
      <c r="J206" s="86" t="b">
        <v>0</v>
      </c>
      <c r="K206" s="86" t="b">
        <v>0</v>
      </c>
      <c r="L206" s="86" t="b">
        <v>0</v>
      </c>
    </row>
    <row r="207" spans="1:12" ht="15">
      <c r="A207" s="86" t="s">
        <v>2753</v>
      </c>
      <c r="B207" s="86" t="s">
        <v>2701</v>
      </c>
      <c r="C207" s="86">
        <v>3</v>
      </c>
      <c r="D207" s="121">
        <v>0.0017891889720208446</v>
      </c>
      <c r="E207" s="121">
        <v>2.8252637950292847</v>
      </c>
      <c r="F207" s="86" t="s">
        <v>3009</v>
      </c>
      <c r="G207" s="86" t="b">
        <v>0</v>
      </c>
      <c r="H207" s="86" t="b">
        <v>0</v>
      </c>
      <c r="I207" s="86" t="b">
        <v>0</v>
      </c>
      <c r="J207" s="86" t="b">
        <v>0</v>
      </c>
      <c r="K207" s="86" t="b">
        <v>0</v>
      </c>
      <c r="L207" s="86" t="b">
        <v>0</v>
      </c>
    </row>
    <row r="208" spans="1:12" ht="15">
      <c r="A208" s="86" t="s">
        <v>2701</v>
      </c>
      <c r="B208" s="86" t="s">
        <v>2702</v>
      </c>
      <c r="C208" s="86">
        <v>3</v>
      </c>
      <c r="D208" s="121">
        <v>0.0017891889720208446</v>
      </c>
      <c r="E208" s="121">
        <v>2.700325058420985</v>
      </c>
      <c r="F208" s="86" t="s">
        <v>3009</v>
      </c>
      <c r="G208" s="86" t="b">
        <v>0</v>
      </c>
      <c r="H208" s="86" t="b">
        <v>0</v>
      </c>
      <c r="I208" s="86" t="b">
        <v>0</v>
      </c>
      <c r="J208" s="86" t="b">
        <v>0</v>
      </c>
      <c r="K208" s="86" t="b">
        <v>0</v>
      </c>
      <c r="L208" s="86" t="b">
        <v>0</v>
      </c>
    </row>
    <row r="209" spans="1:12" ht="15">
      <c r="A209" s="86" t="s">
        <v>2702</v>
      </c>
      <c r="B209" s="86" t="s">
        <v>2191</v>
      </c>
      <c r="C209" s="86">
        <v>3</v>
      </c>
      <c r="D209" s="121">
        <v>0.0017891889720208446</v>
      </c>
      <c r="E209" s="121">
        <v>2.2232038037013226</v>
      </c>
      <c r="F209" s="86" t="s">
        <v>3009</v>
      </c>
      <c r="G209" s="86" t="b">
        <v>0</v>
      </c>
      <c r="H209" s="86" t="b">
        <v>0</v>
      </c>
      <c r="I209" s="86" t="b">
        <v>0</v>
      </c>
      <c r="J209" s="86" t="b">
        <v>0</v>
      </c>
      <c r="K209" s="86" t="b">
        <v>0</v>
      </c>
      <c r="L209" s="86" t="b">
        <v>0</v>
      </c>
    </row>
    <row r="210" spans="1:12" ht="15">
      <c r="A210" s="86" t="s">
        <v>2178</v>
      </c>
      <c r="B210" s="86" t="s">
        <v>2754</v>
      </c>
      <c r="C210" s="86">
        <v>3</v>
      </c>
      <c r="D210" s="121">
        <v>0.0017891889720208446</v>
      </c>
      <c r="E210" s="121">
        <v>2.1485701854044184</v>
      </c>
      <c r="F210" s="86" t="s">
        <v>3009</v>
      </c>
      <c r="G210" s="86" t="b">
        <v>0</v>
      </c>
      <c r="H210" s="86" t="b">
        <v>0</v>
      </c>
      <c r="I210" s="86" t="b">
        <v>0</v>
      </c>
      <c r="J210" s="86" t="b">
        <v>0</v>
      </c>
      <c r="K210" s="86" t="b">
        <v>0</v>
      </c>
      <c r="L210" s="86" t="b">
        <v>0</v>
      </c>
    </row>
    <row r="211" spans="1:12" ht="15">
      <c r="A211" s="86" t="s">
        <v>2754</v>
      </c>
      <c r="B211" s="86" t="s">
        <v>2755</v>
      </c>
      <c r="C211" s="86">
        <v>3</v>
      </c>
      <c r="D211" s="121">
        <v>0.0017891889720208446</v>
      </c>
      <c r="E211" s="121">
        <v>2.950202531637585</v>
      </c>
      <c r="F211" s="86" t="s">
        <v>3009</v>
      </c>
      <c r="G211" s="86" t="b">
        <v>0</v>
      </c>
      <c r="H211" s="86" t="b">
        <v>0</v>
      </c>
      <c r="I211" s="86" t="b">
        <v>0</v>
      </c>
      <c r="J211" s="86" t="b">
        <v>0</v>
      </c>
      <c r="K211" s="86" t="b">
        <v>0</v>
      </c>
      <c r="L211" s="86" t="b">
        <v>0</v>
      </c>
    </row>
    <row r="212" spans="1:12" ht="15">
      <c r="A212" s="86" t="s">
        <v>2755</v>
      </c>
      <c r="B212" s="86" t="s">
        <v>2184</v>
      </c>
      <c r="C212" s="86">
        <v>3</v>
      </c>
      <c r="D212" s="121">
        <v>0.0017891889720208446</v>
      </c>
      <c r="E212" s="121">
        <v>2.5822257463429903</v>
      </c>
      <c r="F212" s="86" t="s">
        <v>3009</v>
      </c>
      <c r="G212" s="86" t="b">
        <v>0</v>
      </c>
      <c r="H212" s="86" t="b">
        <v>0</v>
      </c>
      <c r="I212" s="86" t="b">
        <v>0</v>
      </c>
      <c r="J212" s="86" t="b">
        <v>1</v>
      </c>
      <c r="K212" s="86" t="b">
        <v>0</v>
      </c>
      <c r="L212" s="86" t="b">
        <v>0</v>
      </c>
    </row>
    <row r="213" spans="1:12" ht="15">
      <c r="A213" s="86" t="s">
        <v>2184</v>
      </c>
      <c r="B213" s="86" t="s">
        <v>2756</v>
      </c>
      <c r="C213" s="86">
        <v>3</v>
      </c>
      <c r="D213" s="121">
        <v>0.0017891889720208446</v>
      </c>
      <c r="E213" s="121">
        <v>2.5822257463429903</v>
      </c>
      <c r="F213" s="86" t="s">
        <v>3009</v>
      </c>
      <c r="G213" s="86" t="b">
        <v>1</v>
      </c>
      <c r="H213" s="86" t="b">
        <v>0</v>
      </c>
      <c r="I213" s="86" t="b">
        <v>0</v>
      </c>
      <c r="J213" s="86" t="b">
        <v>0</v>
      </c>
      <c r="K213" s="86" t="b">
        <v>0</v>
      </c>
      <c r="L213" s="86" t="b">
        <v>0</v>
      </c>
    </row>
    <row r="214" spans="1:12" ht="15">
      <c r="A214" s="86" t="s">
        <v>2756</v>
      </c>
      <c r="B214" s="86" t="s">
        <v>2757</v>
      </c>
      <c r="C214" s="86">
        <v>3</v>
      </c>
      <c r="D214" s="121">
        <v>0.0017891889720208446</v>
      </c>
      <c r="E214" s="121">
        <v>2.950202531637585</v>
      </c>
      <c r="F214" s="86" t="s">
        <v>3009</v>
      </c>
      <c r="G214" s="86" t="b">
        <v>0</v>
      </c>
      <c r="H214" s="86" t="b">
        <v>0</v>
      </c>
      <c r="I214" s="86" t="b">
        <v>0</v>
      </c>
      <c r="J214" s="86" t="b">
        <v>0</v>
      </c>
      <c r="K214" s="86" t="b">
        <v>0</v>
      </c>
      <c r="L214" s="86" t="b">
        <v>0</v>
      </c>
    </row>
    <row r="215" spans="1:12" ht="15">
      <c r="A215" s="86" t="s">
        <v>2757</v>
      </c>
      <c r="B215" s="86" t="s">
        <v>2758</v>
      </c>
      <c r="C215" s="86">
        <v>3</v>
      </c>
      <c r="D215" s="121">
        <v>0.0017891889720208446</v>
      </c>
      <c r="E215" s="121">
        <v>2.950202531637585</v>
      </c>
      <c r="F215" s="86" t="s">
        <v>3009</v>
      </c>
      <c r="G215" s="86" t="b">
        <v>0</v>
      </c>
      <c r="H215" s="86" t="b">
        <v>0</v>
      </c>
      <c r="I215" s="86" t="b">
        <v>0</v>
      </c>
      <c r="J215" s="86" t="b">
        <v>0</v>
      </c>
      <c r="K215" s="86" t="b">
        <v>1</v>
      </c>
      <c r="L215" s="86" t="b">
        <v>0</v>
      </c>
    </row>
    <row r="216" spans="1:12" ht="15">
      <c r="A216" s="86" t="s">
        <v>2758</v>
      </c>
      <c r="B216" s="86" t="s">
        <v>2670</v>
      </c>
      <c r="C216" s="86">
        <v>3</v>
      </c>
      <c r="D216" s="121">
        <v>0.0017891889720208446</v>
      </c>
      <c r="E216" s="121">
        <v>2.7283537820212285</v>
      </c>
      <c r="F216" s="86" t="s">
        <v>3009</v>
      </c>
      <c r="G216" s="86" t="b">
        <v>0</v>
      </c>
      <c r="H216" s="86" t="b">
        <v>1</v>
      </c>
      <c r="I216" s="86" t="b">
        <v>0</v>
      </c>
      <c r="J216" s="86" t="b">
        <v>1</v>
      </c>
      <c r="K216" s="86" t="b">
        <v>0</v>
      </c>
      <c r="L216" s="86" t="b">
        <v>0</v>
      </c>
    </row>
    <row r="217" spans="1:12" ht="15">
      <c r="A217" s="86" t="s">
        <v>2191</v>
      </c>
      <c r="B217" s="86" t="s">
        <v>2188</v>
      </c>
      <c r="C217" s="86">
        <v>3</v>
      </c>
      <c r="D217" s="121">
        <v>0.0017891889720208446</v>
      </c>
      <c r="E217" s="121">
        <v>1.5699912899259787</v>
      </c>
      <c r="F217" s="86" t="s">
        <v>3009</v>
      </c>
      <c r="G217" s="86" t="b">
        <v>0</v>
      </c>
      <c r="H217" s="86" t="b">
        <v>0</v>
      </c>
      <c r="I217" s="86" t="b">
        <v>0</v>
      </c>
      <c r="J217" s="86" t="b">
        <v>0</v>
      </c>
      <c r="K217" s="86" t="b">
        <v>0</v>
      </c>
      <c r="L217" s="86" t="b">
        <v>0</v>
      </c>
    </row>
    <row r="218" spans="1:12" ht="15">
      <c r="A218" s="86" t="s">
        <v>2649</v>
      </c>
      <c r="B218" s="86" t="s">
        <v>2167</v>
      </c>
      <c r="C218" s="86">
        <v>3</v>
      </c>
      <c r="D218" s="121">
        <v>0.0017891889720208446</v>
      </c>
      <c r="E218" s="121">
        <v>1.0471125446456413</v>
      </c>
      <c r="F218" s="86" t="s">
        <v>3009</v>
      </c>
      <c r="G218" s="86" t="b">
        <v>0</v>
      </c>
      <c r="H218" s="86" t="b">
        <v>0</v>
      </c>
      <c r="I218" s="86" t="b">
        <v>0</v>
      </c>
      <c r="J218" s="86" t="b">
        <v>0</v>
      </c>
      <c r="K218" s="86" t="b">
        <v>0</v>
      </c>
      <c r="L218" s="86" t="b">
        <v>0</v>
      </c>
    </row>
    <row r="219" spans="1:12" ht="15">
      <c r="A219" s="86" t="s">
        <v>2190</v>
      </c>
      <c r="B219" s="86" t="s">
        <v>2186</v>
      </c>
      <c r="C219" s="86">
        <v>3</v>
      </c>
      <c r="D219" s="121">
        <v>0.0017891889720208446</v>
      </c>
      <c r="E219" s="121">
        <v>1.3729661240346545</v>
      </c>
      <c r="F219" s="86" t="s">
        <v>3009</v>
      </c>
      <c r="G219" s="86" t="b">
        <v>0</v>
      </c>
      <c r="H219" s="86" t="b">
        <v>0</v>
      </c>
      <c r="I219" s="86" t="b">
        <v>0</v>
      </c>
      <c r="J219" s="86" t="b">
        <v>0</v>
      </c>
      <c r="K219" s="86" t="b">
        <v>0</v>
      </c>
      <c r="L219" s="86" t="b">
        <v>0</v>
      </c>
    </row>
    <row r="220" spans="1:12" ht="15">
      <c r="A220" s="86" t="s">
        <v>2762</v>
      </c>
      <c r="B220" s="86" t="s">
        <v>2167</v>
      </c>
      <c r="C220" s="86">
        <v>3</v>
      </c>
      <c r="D220" s="121">
        <v>0.0017891889720208446</v>
      </c>
      <c r="E220" s="121">
        <v>1.2689612942619977</v>
      </c>
      <c r="F220" s="86" t="s">
        <v>3009</v>
      </c>
      <c r="G220" s="86" t="b">
        <v>0</v>
      </c>
      <c r="H220" s="86" t="b">
        <v>0</v>
      </c>
      <c r="I220" s="86" t="b">
        <v>0</v>
      </c>
      <c r="J220" s="86" t="b">
        <v>0</v>
      </c>
      <c r="K220" s="86" t="b">
        <v>0</v>
      </c>
      <c r="L220" s="86" t="b">
        <v>0</v>
      </c>
    </row>
    <row r="221" spans="1:12" ht="15">
      <c r="A221" s="86" t="s">
        <v>2765</v>
      </c>
      <c r="B221" s="86" t="s">
        <v>2672</v>
      </c>
      <c r="C221" s="86">
        <v>3</v>
      </c>
      <c r="D221" s="121">
        <v>0.0017891889720208446</v>
      </c>
      <c r="E221" s="121">
        <v>2.7283537820212285</v>
      </c>
      <c r="F221" s="86" t="s">
        <v>3009</v>
      </c>
      <c r="G221" s="86" t="b">
        <v>0</v>
      </c>
      <c r="H221" s="86" t="b">
        <v>0</v>
      </c>
      <c r="I221" s="86" t="b">
        <v>0</v>
      </c>
      <c r="J221" s="86" t="b">
        <v>0</v>
      </c>
      <c r="K221" s="86" t="b">
        <v>0</v>
      </c>
      <c r="L221" s="86" t="b">
        <v>0</v>
      </c>
    </row>
    <row r="222" spans="1:12" ht="15">
      <c r="A222" s="86" t="s">
        <v>299</v>
      </c>
      <c r="B222" s="86" t="s">
        <v>263</v>
      </c>
      <c r="C222" s="86">
        <v>3</v>
      </c>
      <c r="D222" s="121">
        <v>0.0017891889720208446</v>
      </c>
      <c r="E222" s="121">
        <v>1.4979048606429546</v>
      </c>
      <c r="F222" s="86" t="s">
        <v>3009</v>
      </c>
      <c r="G222" s="86" t="b">
        <v>0</v>
      </c>
      <c r="H222" s="86" t="b">
        <v>0</v>
      </c>
      <c r="I222" s="86" t="b">
        <v>0</v>
      </c>
      <c r="J222" s="86" t="b">
        <v>0</v>
      </c>
      <c r="K222" s="86" t="b">
        <v>0</v>
      </c>
      <c r="L222" s="86" t="b">
        <v>0</v>
      </c>
    </row>
    <row r="223" spans="1:12" ht="15">
      <c r="A223" s="86" t="s">
        <v>263</v>
      </c>
      <c r="B223" s="86" t="s">
        <v>2766</v>
      </c>
      <c r="C223" s="86">
        <v>3</v>
      </c>
      <c r="D223" s="121">
        <v>0.0017891889720208446</v>
      </c>
      <c r="E223" s="121">
        <v>1.9502025316375848</v>
      </c>
      <c r="F223" s="86" t="s">
        <v>3009</v>
      </c>
      <c r="G223" s="86" t="b">
        <v>0</v>
      </c>
      <c r="H223" s="86" t="b">
        <v>0</v>
      </c>
      <c r="I223" s="86" t="b">
        <v>0</v>
      </c>
      <c r="J223" s="86" t="b">
        <v>0</v>
      </c>
      <c r="K223" s="86" t="b">
        <v>0</v>
      </c>
      <c r="L223" s="86" t="b">
        <v>0</v>
      </c>
    </row>
    <row r="224" spans="1:12" ht="15">
      <c r="A224" s="86" t="s">
        <v>2766</v>
      </c>
      <c r="B224" s="86" t="s">
        <v>2767</v>
      </c>
      <c r="C224" s="86">
        <v>3</v>
      </c>
      <c r="D224" s="121">
        <v>0.0017891889720208446</v>
      </c>
      <c r="E224" s="121">
        <v>2.950202531637585</v>
      </c>
      <c r="F224" s="86" t="s">
        <v>3009</v>
      </c>
      <c r="G224" s="86" t="b">
        <v>0</v>
      </c>
      <c r="H224" s="86" t="b">
        <v>0</v>
      </c>
      <c r="I224" s="86" t="b">
        <v>0</v>
      </c>
      <c r="J224" s="86" t="b">
        <v>0</v>
      </c>
      <c r="K224" s="86" t="b">
        <v>0</v>
      </c>
      <c r="L224" s="86" t="b">
        <v>0</v>
      </c>
    </row>
    <row r="225" spans="1:12" ht="15">
      <c r="A225" s="86" t="s">
        <v>2767</v>
      </c>
      <c r="B225" s="86" t="s">
        <v>2167</v>
      </c>
      <c r="C225" s="86">
        <v>3</v>
      </c>
      <c r="D225" s="121">
        <v>0.0017891889720208446</v>
      </c>
      <c r="E225" s="121">
        <v>1.2689612942619977</v>
      </c>
      <c r="F225" s="86" t="s">
        <v>3009</v>
      </c>
      <c r="G225" s="86" t="b">
        <v>0</v>
      </c>
      <c r="H225" s="86" t="b">
        <v>0</v>
      </c>
      <c r="I225" s="86" t="b">
        <v>0</v>
      </c>
      <c r="J225" s="86" t="b">
        <v>0</v>
      </c>
      <c r="K225" s="86" t="b">
        <v>0</v>
      </c>
      <c r="L225" s="86" t="b">
        <v>0</v>
      </c>
    </row>
    <row r="226" spans="1:12" ht="15">
      <c r="A226" s="86" t="s">
        <v>2168</v>
      </c>
      <c r="B226" s="86" t="s">
        <v>2623</v>
      </c>
      <c r="C226" s="86">
        <v>3</v>
      </c>
      <c r="D226" s="121">
        <v>0.0017891889720208446</v>
      </c>
      <c r="E226" s="121">
        <v>1.3067498551513974</v>
      </c>
      <c r="F226" s="86" t="s">
        <v>3009</v>
      </c>
      <c r="G226" s="86" t="b">
        <v>0</v>
      </c>
      <c r="H226" s="86" t="b">
        <v>0</v>
      </c>
      <c r="I226" s="86" t="b">
        <v>0</v>
      </c>
      <c r="J226" s="86" t="b">
        <v>0</v>
      </c>
      <c r="K226" s="86" t="b">
        <v>0</v>
      </c>
      <c r="L226" s="86" t="b">
        <v>0</v>
      </c>
    </row>
    <row r="227" spans="1:12" ht="15">
      <c r="A227" s="86" t="s">
        <v>2623</v>
      </c>
      <c r="B227" s="86" t="s">
        <v>2768</v>
      </c>
      <c r="C227" s="86">
        <v>3</v>
      </c>
      <c r="D227" s="121">
        <v>0.0017891889720208446</v>
      </c>
      <c r="E227" s="121">
        <v>2.4730812769179225</v>
      </c>
      <c r="F227" s="86" t="s">
        <v>3009</v>
      </c>
      <c r="G227" s="86" t="b">
        <v>0</v>
      </c>
      <c r="H227" s="86" t="b">
        <v>0</v>
      </c>
      <c r="I227" s="86" t="b">
        <v>0</v>
      </c>
      <c r="J227" s="86" t="b">
        <v>0</v>
      </c>
      <c r="K227" s="86" t="b">
        <v>0</v>
      </c>
      <c r="L227" s="86" t="b">
        <v>0</v>
      </c>
    </row>
    <row r="228" spans="1:12" ht="15">
      <c r="A228" s="86" t="s">
        <v>2768</v>
      </c>
      <c r="B228" s="86" t="s">
        <v>2616</v>
      </c>
      <c r="C228" s="86">
        <v>3</v>
      </c>
      <c r="D228" s="121">
        <v>0.0017891889720208446</v>
      </c>
      <c r="E228" s="121">
        <v>2.3481425403096226</v>
      </c>
      <c r="F228" s="86" t="s">
        <v>3009</v>
      </c>
      <c r="G228" s="86" t="b">
        <v>0</v>
      </c>
      <c r="H228" s="86" t="b">
        <v>0</v>
      </c>
      <c r="I228" s="86" t="b">
        <v>0</v>
      </c>
      <c r="J228" s="86" t="b">
        <v>0</v>
      </c>
      <c r="K228" s="86" t="b">
        <v>0</v>
      </c>
      <c r="L228" s="86" t="b">
        <v>0</v>
      </c>
    </row>
    <row r="229" spans="1:12" ht="15">
      <c r="A229" s="86" t="s">
        <v>2616</v>
      </c>
      <c r="B229" s="86" t="s">
        <v>2769</v>
      </c>
      <c r="C229" s="86">
        <v>3</v>
      </c>
      <c r="D229" s="121">
        <v>0.0017891889720208446</v>
      </c>
      <c r="E229" s="121">
        <v>2.3481425403096226</v>
      </c>
      <c r="F229" s="86" t="s">
        <v>3009</v>
      </c>
      <c r="G229" s="86" t="b">
        <v>0</v>
      </c>
      <c r="H229" s="86" t="b">
        <v>0</v>
      </c>
      <c r="I229" s="86" t="b">
        <v>0</v>
      </c>
      <c r="J229" s="86" t="b">
        <v>0</v>
      </c>
      <c r="K229" s="86" t="b">
        <v>0</v>
      </c>
      <c r="L229" s="86" t="b">
        <v>0</v>
      </c>
    </row>
    <row r="230" spans="1:12" ht="15">
      <c r="A230" s="86" t="s">
        <v>2769</v>
      </c>
      <c r="B230" s="86" t="s">
        <v>2169</v>
      </c>
      <c r="C230" s="86">
        <v>3</v>
      </c>
      <c r="D230" s="121">
        <v>0.0017891889720208446</v>
      </c>
      <c r="E230" s="121">
        <v>1.825263795029285</v>
      </c>
      <c r="F230" s="86" t="s">
        <v>3009</v>
      </c>
      <c r="G230" s="86" t="b">
        <v>0</v>
      </c>
      <c r="H230" s="86" t="b">
        <v>0</v>
      </c>
      <c r="I230" s="86" t="b">
        <v>0</v>
      </c>
      <c r="J230" s="86" t="b">
        <v>0</v>
      </c>
      <c r="K230" s="86" t="b">
        <v>0</v>
      </c>
      <c r="L230" s="86" t="b">
        <v>0</v>
      </c>
    </row>
    <row r="231" spans="1:12" ht="15">
      <c r="A231" s="86" t="s">
        <v>2174</v>
      </c>
      <c r="B231" s="86" t="s">
        <v>2175</v>
      </c>
      <c r="C231" s="86">
        <v>3</v>
      </c>
      <c r="D231" s="121">
        <v>0.0017891889720208446</v>
      </c>
      <c r="E231" s="121">
        <v>0.7805934001098239</v>
      </c>
      <c r="F231" s="86" t="s">
        <v>3009</v>
      </c>
      <c r="G231" s="86" t="b">
        <v>0</v>
      </c>
      <c r="H231" s="86" t="b">
        <v>0</v>
      </c>
      <c r="I231" s="86" t="b">
        <v>0</v>
      </c>
      <c r="J231" s="86" t="b">
        <v>0</v>
      </c>
      <c r="K231" s="86" t="b">
        <v>0</v>
      </c>
      <c r="L231" s="86" t="b">
        <v>0</v>
      </c>
    </row>
    <row r="232" spans="1:12" ht="15">
      <c r="A232" s="86" t="s">
        <v>2173</v>
      </c>
      <c r="B232" s="86" t="s">
        <v>2613</v>
      </c>
      <c r="C232" s="86">
        <v>3</v>
      </c>
      <c r="D232" s="121">
        <v>0.0017891889720208446</v>
      </c>
      <c r="E232" s="121">
        <v>1.1818111185430975</v>
      </c>
      <c r="F232" s="86" t="s">
        <v>3009</v>
      </c>
      <c r="G232" s="86" t="b">
        <v>0</v>
      </c>
      <c r="H232" s="86" t="b">
        <v>0</v>
      </c>
      <c r="I232" s="86" t="b">
        <v>0</v>
      </c>
      <c r="J232" s="86" t="b">
        <v>0</v>
      </c>
      <c r="K232" s="86" t="b">
        <v>0</v>
      </c>
      <c r="L232" s="86" t="b">
        <v>0</v>
      </c>
    </row>
    <row r="233" spans="1:12" ht="15">
      <c r="A233" s="86" t="s">
        <v>2613</v>
      </c>
      <c r="B233" s="86" t="s">
        <v>2608</v>
      </c>
      <c r="C233" s="86">
        <v>3</v>
      </c>
      <c r="D233" s="121">
        <v>0.0017891889720208446</v>
      </c>
      <c r="E233" s="121">
        <v>1.4450525533176788</v>
      </c>
      <c r="F233" s="86" t="s">
        <v>3009</v>
      </c>
      <c r="G233" s="86" t="b">
        <v>0</v>
      </c>
      <c r="H233" s="86" t="b">
        <v>0</v>
      </c>
      <c r="I233" s="86" t="b">
        <v>0</v>
      </c>
      <c r="J233" s="86" t="b">
        <v>0</v>
      </c>
      <c r="K233" s="86" t="b">
        <v>0</v>
      </c>
      <c r="L233" s="86" t="b">
        <v>0</v>
      </c>
    </row>
    <row r="234" spans="1:12" ht="15">
      <c r="A234" s="86" t="s">
        <v>2608</v>
      </c>
      <c r="B234" s="86" t="s">
        <v>2770</v>
      </c>
      <c r="C234" s="86">
        <v>3</v>
      </c>
      <c r="D234" s="121">
        <v>0.0017891889720208446</v>
      </c>
      <c r="E234" s="121">
        <v>2.0471125446456413</v>
      </c>
      <c r="F234" s="86" t="s">
        <v>3009</v>
      </c>
      <c r="G234" s="86" t="b">
        <v>0</v>
      </c>
      <c r="H234" s="86" t="b">
        <v>0</v>
      </c>
      <c r="I234" s="86" t="b">
        <v>0</v>
      </c>
      <c r="J234" s="86" t="b">
        <v>0</v>
      </c>
      <c r="K234" s="86" t="b">
        <v>0</v>
      </c>
      <c r="L234" s="86" t="b">
        <v>0</v>
      </c>
    </row>
    <row r="235" spans="1:12" ht="15">
      <c r="A235" s="86" t="s">
        <v>2770</v>
      </c>
      <c r="B235" s="86" t="s">
        <v>2611</v>
      </c>
      <c r="C235" s="86">
        <v>3</v>
      </c>
      <c r="D235" s="121">
        <v>0.0017891889720208446</v>
      </c>
      <c r="E235" s="121">
        <v>2.126293790693266</v>
      </c>
      <c r="F235" s="86" t="s">
        <v>3009</v>
      </c>
      <c r="G235" s="86" t="b">
        <v>0</v>
      </c>
      <c r="H235" s="86" t="b">
        <v>0</v>
      </c>
      <c r="I235" s="86" t="b">
        <v>0</v>
      </c>
      <c r="J235" s="86" t="b">
        <v>0</v>
      </c>
      <c r="K235" s="86" t="b">
        <v>0</v>
      </c>
      <c r="L235" s="86" t="b">
        <v>0</v>
      </c>
    </row>
    <row r="236" spans="1:12" ht="15">
      <c r="A236" s="86" t="s">
        <v>2610</v>
      </c>
      <c r="B236" s="86" t="s">
        <v>2176</v>
      </c>
      <c r="C236" s="86">
        <v>3</v>
      </c>
      <c r="D236" s="121">
        <v>0.0017891889720208446</v>
      </c>
      <c r="E236" s="121">
        <v>1.3281036908711168</v>
      </c>
      <c r="F236" s="86" t="s">
        <v>3009</v>
      </c>
      <c r="G236" s="86" t="b">
        <v>0</v>
      </c>
      <c r="H236" s="86" t="b">
        <v>0</v>
      </c>
      <c r="I236" s="86" t="b">
        <v>0</v>
      </c>
      <c r="J236" s="86" t="b">
        <v>0</v>
      </c>
      <c r="K236" s="86" t="b">
        <v>0</v>
      </c>
      <c r="L236" s="86" t="b">
        <v>0</v>
      </c>
    </row>
    <row r="237" spans="1:12" ht="15">
      <c r="A237" s="86" t="s">
        <v>2176</v>
      </c>
      <c r="B237" s="86" t="s">
        <v>2614</v>
      </c>
      <c r="C237" s="86">
        <v>3</v>
      </c>
      <c r="D237" s="121">
        <v>0.0017891889720208446</v>
      </c>
      <c r="E237" s="121">
        <v>1.237927060522029</v>
      </c>
      <c r="F237" s="86" t="s">
        <v>3009</v>
      </c>
      <c r="G237" s="86" t="b">
        <v>0</v>
      </c>
      <c r="H237" s="86" t="b">
        <v>0</v>
      </c>
      <c r="I237" s="86" t="b">
        <v>0</v>
      </c>
      <c r="J237" s="86" t="b">
        <v>0</v>
      </c>
      <c r="K237" s="86" t="b">
        <v>0</v>
      </c>
      <c r="L237" s="86" t="b">
        <v>0</v>
      </c>
    </row>
    <row r="238" spans="1:12" ht="15">
      <c r="A238" s="86" t="s">
        <v>2622</v>
      </c>
      <c r="B238" s="86" t="s">
        <v>2771</v>
      </c>
      <c r="C238" s="86">
        <v>3</v>
      </c>
      <c r="D238" s="121">
        <v>0.0017891889720208446</v>
      </c>
      <c r="E238" s="121">
        <v>2.427323786357247</v>
      </c>
      <c r="F238" s="86" t="s">
        <v>3009</v>
      </c>
      <c r="G238" s="86" t="b">
        <v>0</v>
      </c>
      <c r="H238" s="86" t="b">
        <v>0</v>
      </c>
      <c r="I238" s="86" t="b">
        <v>0</v>
      </c>
      <c r="J238" s="86" t="b">
        <v>1</v>
      </c>
      <c r="K238" s="86" t="b">
        <v>0</v>
      </c>
      <c r="L238" s="86" t="b">
        <v>0</v>
      </c>
    </row>
    <row r="239" spans="1:12" ht="15">
      <c r="A239" s="86" t="s">
        <v>2771</v>
      </c>
      <c r="B239" s="86" t="s">
        <v>2219</v>
      </c>
      <c r="C239" s="86">
        <v>3</v>
      </c>
      <c r="D239" s="121">
        <v>0.0017891889720208446</v>
      </c>
      <c r="E239" s="121">
        <v>2.281195750679009</v>
      </c>
      <c r="F239" s="86" t="s">
        <v>3009</v>
      </c>
      <c r="G239" s="86" t="b">
        <v>1</v>
      </c>
      <c r="H239" s="86" t="b">
        <v>0</v>
      </c>
      <c r="I239" s="86" t="b">
        <v>0</v>
      </c>
      <c r="J239" s="86" t="b">
        <v>0</v>
      </c>
      <c r="K239" s="86" t="b">
        <v>0</v>
      </c>
      <c r="L239" s="86" t="b">
        <v>0</v>
      </c>
    </row>
    <row r="240" spans="1:12" ht="15">
      <c r="A240" s="86" t="s">
        <v>2219</v>
      </c>
      <c r="B240" s="86" t="s">
        <v>2772</v>
      </c>
      <c r="C240" s="86">
        <v>3</v>
      </c>
      <c r="D240" s="121">
        <v>0.0017891889720208446</v>
      </c>
      <c r="E240" s="121">
        <v>2.2232038037013226</v>
      </c>
      <c r="F240" s="86" t="s">
        <v>3009</v>
      </c>
      <c r="G240" s="86" t="b">
        <v>0</v>
      </c>
      <c r="H240" s="86" t="b">
        <v>0</v>
      </c>
      <c r="I240" s="86" t="b">
        <v>0</v>
      </c>
      <c r="J240" s="86" t="b">
        <v>1</v>
      </c>
      <c r="K240" s="86" t="b">
        <v>0</v>
      </c>
      <c r="L240" s="86" t="b">
        <v>0</v>
      </c>
    </row>
    <row r="241" spans="1:12" ht="15">
      <c r="A241" s="86" t="s">
        <v>2772</v>
      </c>
      <c r="B241" s="86" t="s">
        <v>2773</v>
      </c>
      <c r="C241" s="86">
        <v>3</v>
      </c>
      <c r="D241" s="121">
        <v>0.0017891889720208446</v>
      </c>
      <c r="E241" s="121">
        <v>2.950202531637585</v>
      </c>
      <c r="F241" s="86" t="s">
        <v>3009</v>
      </c>
      <c r="G241" s="86" t="b">
        <v>1</v>
      </c>
      <c r="H241" s="86" t="b">
        <v>0</v>
      </c>
      <c r="I241" s="86" t="b">
        <v>0</v>
      </c>
      <c r="J241" s="86" t="b">
        <v>0</v>
      </c>
      <c r="K241" s="86" t="b">
        <v>0</v>
      </c>
      <c r="L241" s="86" t="b">
        <v>0</v>
      </c>
    </row>
    <row r="242" spans="1:12" ht="15">
      <c r="A242" s="86" t="s">
        <v>2773</v>
      </c>
      <c r="B242" s="86" t="s">
        <v>2705</v>
      </c>
      <c r="C242" s="86">
        <v>3</v>
      </c>
      <c r="D242" s="121">
        <v>0.0017891889720208446</v>
      </c>
      <c r="E242" s="121">
        <v>2.8252637950292847</v>
      </c>
      <c r="F242" s="86" t="s">
        <v>3009</v>
      </c>
      <c r="G242" s="86" t="b">
        <v>0</v>
      </c>
      <c r="H242" s="86" t="b">
        <v>0</v>
      </c>
      <c r="I242" s="86" t="b">
        <v>0</v>
      </c>
      <c r="J242" s="86" t="b">
        <v>0</v>
      </c>
      <c r="K242" s="86" t="b">
        <v>0</v>
      </c>
      <c r="L242" s="86" t="b">
        <v>0</v>
      </c>
    </row>
    <row r="243" spans="1:12" ht="15">
      <c r="A243" s="86" t="s">
        <v>2705</v>
      </c>
      <c r="B243" s="86" t="s">
        <v>263</v>
      </c>
      <c r="C243" s="86">
        <v>3</v>
      </c>
      <c r="D243" s="121">
        <v>0.0017891889720208446</v>
      </c>
      <c r="E243" s="121">
        <v>2.126293790693266</v>
      </c>
      <c r="F243" s="86" t="s">
        <v>3009</v>
      </c>
      <c r="G243" s="86" t="b">
        <v>0</v>
      </c>
      <c r="H243" s="86" t="b">
        <v>0</v>
      </c>
      <c r="I243" s="86" t="b">
        <v>0</v>
      </c>
      <c r="J243" s="86" t="b">
        <v>0</v>
      </c>
      <c r="K243" s="86" t="b">
        <v>0</v>
      </c>
      <c r="L243" s="86" t="b">
        <v>0</v>
      </c>
    </row>
    <row r="244" spans="1:12" ht="15">
      <c r="A244" s="86" t="s">
        <v>263</v>
      </c>
      <c r="B244" s="86" t="s">
        <v>2616</v>
      </c>
      <c r="C244" s="86">
        <v>3</v>
      </c>
      <c r="D244" s="121">
        <v>0.0017891889720208446</v>
      </c>
      <c r="E244" s="121">
        <v>1.3481425403096226</v>
      </c>
      <c r="F244" s="86" t="s">
        <v>3009</v>
      </c>
      <c r="G244" s="86" t="b">
        <v>0</v>
      </c>
      <c r="H244" s="86" t="b">
        <v>0</v>
      </c>
      <c r="I244" s="86" t="b">
        <v>0</v>
      </c>
      <c r="J244" s="86" t="b">
        <v>0</v>
      </c>
      <c r="K244" s="86" t="b">
        <v>0</v>
      </c>
      <c r="L244" s="86" t="b">
        <v>0</v>
      </c>
    </row>
    <row r="245" spans="1:12" ht="15">
      <c r="A245" s="86" t="s">
        <v>2169</v>
      </c>
      <c r="B245" s="86" t="s">
        <v>2175</v>
      </c>
      <c r="C245" s="86">
        <v>3</v>
      </c>
      <c r="D245" s="121">
        <v>0.0017891889720208446</v>
      </c>
      <c r="E245" s="121">
        <v>0.7583170053986715</v>
      </c>
      <c r="F245" s="86" t="s">
        <v>3009</v>
      </c>
      <c r="G245" s="86" t="b">
        <v>0</v>
      </c>
      <c r="H245" s="86" t="b">
        <v>0</v>
      </c>
      <c r="I245" s="86" t="b">
        <v>0</v>
      </c>
      <c r="J245" s="86" t="b">
        <v>0</v>
      </c>
      <c r="K245" s="86" t="b">
        <v>0</v>
      </c>
      <c r="L245" s="86" t="b">
        <v>0</v>
      </c>
    </row>
    <row r="246" spans="1:12" ht="15">
      <c r="A246" s="86" t="s">
        <v>2171</v>
      </c>
      <c r="B246" s="86" t="s">
        <v>2610</v>
      </c>
      <c r="C246" s="86">
        <v>3</v>
      </c>
      <c r="D246" s="121">
        <v>0.0017891889720208446</v>
      </c>
      <c r="E246" s="121">
        <v>1.0236314487961182</v>
      </c>
      <c r="F246" s="86" t="s">
        <v>3009</v>
      </c>
      <c r="G246" s="86" t="b">
        <v>0</v>
      </c>
      <c r="H246" s="86" t="b">
        <v>0</v>
      </c>
      <c r="I246" s="86" t="b">
        <v>0</v>
      </c>
      <c r="J246" s="86" t="b">
        <v>0</v>
      </c>
      <c r="K246" s="86" t="b">
        <v>0</v>
      </c>
      <c r="L246" s="86" t="b">
        <v>0</v>
      </c>
    </row>
    <row r="247" spans="1:12" ht="15">
      <c r="A247" s="86" t="s">
        <v>2610</v>
      </c>
      <c r="B247" s="86" t="s">
        <v>2609</v>
      </c>
      <c r="C247" s="86">
        <v>3</v>
      </c>
      <c r="D247" s="121">
        <v>0.0017891889720208446</v>
      </c>
      <c r="E247" s="121">
        <v>1.4102904470584667</v>
      </c>
      <c r="F247" s="86" t="s">
        <v>3009</v>
      </c>
      <c r="G247" s="86" t="b">
        <v>0</v>
      </c>
      <c r="H247" s="86" t="b">
        <v>0</v>
      </c>
      <c r="I247" s="86" t="b">
        <v>0</v>
      </c>
      <c r="J247" s="86" t="b">
        <v>0</v>
      </c>
      <c r="K247" s="86" t="b">
        <v>0</v>
      </c>
      <c r="L247" s="86" t="b">
        <v>0</v>
      </c>
    </row>
    <row r="248" spans="1:12" ht="15">
      <c r="A248" s="86" t="s">
        <v>2609</v>
      </c>
      <c r="B248" s="86" t="s">
        <v>2611</v>
      </c>
      <c r="C248" s="86">
        <v>3</v>
      </c>
      <c r="D248" s="121">
        <v>0.0017891889720208446</v>
      </c>
      <c r="E248" s="121">
        <v>1.3023850497489473</v>
      </c>
      <c r="F248" s="86" t="s">
        <v>3009</v>
      </c>
      <c r="G248" s="86" t="b">
        <v>0</v>
      </c>
      <c r="H248" s="86" t="b">
        <v>0</v>
      </c>
      <c r="I248" s="86" t="b">
        <v>0</v>
      </c>
      <c r="J248" s="86" t="b">
        <v>0</v>
      </c>
      <c r="K248" s="86" t="b">
        <v>0</v>
      </c>
      <c r="L248" s="86" t="b">
        <v>0</v>
      </c>
    </row>
    <row r="249" spans="1:12" ht="15">
      <c r="A249" s="86" t="s">
        <v>2608</v>
      </c>
      <c r="B249" s="86" t="s">
        <v>2651</v>
      </c>
      <c r="C249" s="86">
        <v>3</v>
      </c>
      <c r="D249" s="121">
        <v>0.0017891889720208446</v>
      </c>
      <c r="E249" s="121">
        <v>1.74608254898166</v>
      </c>
      <c r="F249" s="86" t="s">
        <v>3009</v>
      </c>
      <c r="G249" s="86" t="b">
        <v>0</v>
      </c>
      <c r="H249" s="86" t="b">
        <v>0</v>
      </c>
      <c r="I249" s="86" t="b">
        <v>0</v>
      </c>
      <c r="J249" s="86" t="b">
        <v>0</v>
      </c>
      <c r="K249" s="86" t="b">
        <v>0</v>
      </c>
      <c r="L249" s="86" t="b">
        <v>0</v>
      </c>
    </row>
    <row r="250" spans="1:12" ht="15">
      <c r="A250" s="86" t="s">
        <v>2651</v>
      </c>
      <c r="B250" s="86" t="s">
        <v>2774</v>
      </c>
      <c r="C250" s="86">
        <v>3</v>
      </c>
      <c r="D250" s="121">
        <v>0.0017891889720208446</v>
      </c>
      <c r="E250" s="121">
        <v>2.950202531637585</v>
      </c>
      <c r="F250" s="86" t="s">
        <v>3009</v>
      </c>
      <c r="G250" s="86" t="b">
        <v>0</v>
      </c>
      <c r="H250" s="86" t="b">
        <v>0</v>
      </c>
      <c r="I250" s="86" t="b">
        <v>0</v>
      </c>
      <c r="J250" s="86" t="b">
        <v>0</v>
      </c>
      <c r="K250" s="86" t="b">
        <v>0</v>
      </c>
      <c r="L250" s="86" t="b">
        <v>0</v>
      </c>
    </row>
    <row r="251" spans="1:12" ht="15">
      <c r="A251" s="86" t="s">
        <v>2774</v>
      </c>
      <c r="B251" s="86" t="s">
        <v>2614</v>
      </c>
      <c r="C251" s="86">
        <v>3</v>
      </c>
      <c r="D251" s="121">
        <v>0.0017891889720208446</v>
      </c>
      <c r="E251" s="121">
        <v>2.2232038037013226</v>
      </c>
      <c r="F251" s="86" t="s">
        <v>3009</v>
      </c>
      <c r="G251" s="86" t="b">
        <v>0</v>
      </c>
      <c r="H251" s="86" t="b">
        <v>0</v>
      </c>
      <c r="I251" s="86" t="b">
        <v>0</v>
      </c>
      <c r="J251" s="86" t="b">
        <v>0</v>
      </c>
      <c r="K251" s="86" t="b">
        <v>0</v>
      </c>
      <c r="L251" s="86" t="b">
        <v>0</v>
      </c>
    </row>
    <row r="252" spans="1:12" ht="15">
      <c r="A252" s="86" t="s">
        <v>2614</v>
      </c>
      <c r="B252" s="86" t="s">
        <v>2775</v>
      </c>
      <c r="C252" s="86">
        <v>3</v>
      </c>
      <c r="D252" s="121">
        <v>0.0017891889720208446</v>
      </c>
      <c r="E252" s="121">
        <v>2.3133804340504103</v>
      </c>
      <c r="F252" s="86" t="s">
        <v>3009</v>
      </c>
      <c r="G252" s="86" t="b">
        <v>0</v>
      </c>
      <c r="H252" s="86" t="b">
        <v>0</v>
      </c>
      <c r="I252" s="86" t="b">
        <v>0</v>
      </c>
      <c r="J252" s="86" t="b">
        <v>0</v>
      </c>
      <c r="K252" s="86" t="b">
        <v>0</v>
      </c>
      <c r="L252" s="86" t="b">
        <v>0</v>
      </c>
    </row>
    <row r="253" spans="1:12" ht="15">
      <c r="A253" s="86" t="s">
        <v>2775</v>
      </c>
      <c r="B253" s="86" t="s">
        <v>2173</v>
      </c>
      <c r="C253" s="86">
        <v>3</v>
      </c>
      <c r="D253" s="121">
        <v>0.0017891889720208446</v>
      </c>
      <c r="E253" s="121">
        <v>1.847540189740437</v>
      </c>
      <c r="F253" s="86" t="s">
        <v>3009</v>
      </c>
      <c r="G253" s="86" t="b">
        <v>0</v>
      </c>
      <c r="H253" s="86" t="b">
        <v>0</v>
      </c>
      <c r="I253" s="86" t="b">
        <v>0</v>
      </c>
      <c r="J253" s="86" t="b">
        <v>0</v>
      </c>
      <c r="K253" s="86" t="b">
        <v>0</v>
      </c>
      <c r="L253" s="86" t="b">
        <v>0</v>
      </c>
    </row>
    <row r="254" spans="1:12" ht="15">
      <c r="A254" s="86" t="s">
        <v>294</v>
      </c>
      <c r="B254" s="86" t="s">
        <v>2776</v>
      </c>
      <c r="C254" s="86">
        <v>3</v>
      </c>
      <c r="D254" s="121">
        <v>0.0017891889720208446</v>
      </c>
      <c r="E254" s="121">
        <v>2.4730812769179225</v>
      </c>
      <c r="F254" s="86" t="s">
        <v>3009</v>
      </c>
      <c r="G254" s="86" t="b">
        <v>0</v>
      </c>
      <c r="H254" s="86" t="b">
        <v>0</v>
      </c>
      <c r="I254" s="86" t="b">
        <v>0</v>
      </c>
      <c r="J254" s="86" t="b">
        <v>0</v>
      </c>
      <c r="K254" s="86" t="b">
        <v>0</v>
      </c>
      <c r="L254" s="86" t="b">
        <v>0</v>
      </c>
    </row>
    <row r="255" spans="1:12" ht="15">
      <c r="A255" s="86" t="s">
        <v>2776</v>
      </c>
      <c r="B255" s="86" t="s">
        <v>2612</v>
      </c>
      <c r="C255" s="86">
        <v>3</v>
      </c>
      <c r="D255" s="121">
        <v>0.0017891889720208446</v>
      </c>
      <c r="E255" s="121">
        <v>2.1968748649789736</v>
      </c>
      <c r="F255" s="86" t="s">
        <v>3009</v>
      </c>
      <c r="G255" s="86" t="b">
        <v>0</v>
      </c>
      <c r="H255" s="86" t="b">
        <v>0</v>
      </c>
      <c r="I255" s="86" t="b">
        <v>0</v>
      </c>
      <c r="J255" s="86" t="b">
        <v>0</v>
      </c>
      <c r="K255" s="86" t="b">
        <v>0</v>
      </c>
      <c r="L255" s="86" t="b">
        <v>0</v>
      </c>
    </row>
    <row r="256" spans="1:12" ht="15">
      <c r="A256" s="86" t="s">
        <v>2615</v>
      </c>
      <c r="B256" s="86" t="s">
        <v>2673</v>
      </c>
      <c r="C256" s="86">
        <v>3</v>
      </c>
      <c r="D256" s="121">
        <v>0.0017891889720208446</v>
      </c>
      <c r="E256" s="121">
        <v>2.091531684434054</v>
      </c>
      <c r="F256" s="86" t="s">
        <v>3009</v>
      </c>
      <c r="G256" s="86" t="b">
        <v>0</v>
      </c>
      <c r="H256" s="86" t="b">
        <v>0</v>
      </c>
      <c r="I256" s="86" t="b">
        <v>0</v>
      </c>
      <c r="J256" s="86" t="b">
        <v>0</v>
      </c>
      <c r="K256" s="86" t="b">
        <v>0</v>
      </c>
      <c r="L256" s="86" t="b">
        <v>0</v>
      </c>
    </row>
    <row r="257" spans="1:12" ht="15">
      <c r="A257" s="86" t="s">
        <v>2673</v>
      </c>
      <c r="B257" s="86" t="s">
        <v>2628</v>
      </c>
      <c r="C257" s="86">
        <v>3</v>
      </c>
      <c r="D257" s="121">
        <v>0.0017891889720208446</v>
      </c>
      <c r="E257" s="121">
        <v>2.3023850497489473</v>
      </c>
      <c r="F257" s="86" t="s">
        <v>3009</v>
      </c>
      <c r="G257" s="86" t="b">
        <v>0</v>
      </c>
      <c r="H257" s="86" t="b">
        <v>0</v>
      </c>
      <c r="I257" s="86" t="b">
        <v>0</v>
      </c>
      <c r="J257" s="86" t="b">
        <v>0</v>
      </c>
      <c r="K257" s="86" t="b">
        <v>0</v>
      </c>
      <c r="L257" s="86" t="b">
        <v>0</v>
      </c>
    </row>
    <row r="258" spans="1:12" ht="15">
      <c r="A258" s="86" t="s">
        <v>2628</v>
      </c>
      <c r="B258" s="86" t="s">
        <v>2635</v>
      </c>
      <c r="C258" s="86">
        <v>3</v>
      </c>
      <c r="D258" s="121">
        <v>0.0017891889720208446</v>
      </c>
      <c r="E258" s="121">
        <v>2.156257014070709</v>
      </c>
      <c r="F258" s="86" t="s">
        <v>3009</v>
      </c>
      <c r="G258" s="86" t="b">
        <v>0</v>
      </c>
      <c r="H258" s="86" t="b">
        <v>0</v>
      </c>
      <c r="I258" s="86" t="b">
        <v>0</v>
      </c>
      <c r="J258" s="86" t="b">
        <v>0</v>
      </c>
      <c r="K258" s="86" t="b">
        <v>0</v>
      </c>
      <c r="L258" s="86" t="b">
        <v>0</v>
      </c>
    </row>
    <row r="259" spans="1:12" ht="15">
      <c r="A259" s="86" t="s">
        <v>2635</v>
      </c>
      <c r="B259" s="86" t="s">
        <v>295</v>
      </c>
      <c r="C259" s="86">
        <v>3</v>
      </c>
      <c r="D259" s="121">
        <v>0.0017891889720208446</v>
      </c>
      <c r="E259" s="121">
        <v>2.017954315904428</v>
      </c>
      <c r="F259" s="86" t="s">
        <v>3009</v>
      </c>
      <c r="G259" s="86" t="b">
        <v>0</v>
      </c>
      <c r="H259" s="86" t="b">
        <v>0</v>
      </c>
      <c r="I259" s="86" t="b">
        <v>0</v>
      </c>
      <c r="J259" s="86" t="b">
        <v>0</v>
      </c>
      <c r="K259" s="86" t="b">
        <v>0</v>
      </c>
      <c r="L259" s="86" t="b">
        <v>0</v>
      </c>
    </row>
    <row r="260" spans="1:12" ht="15">
      <c r="A260" s="86" t="s">
        <v>2170</v>
      </c>
      <c r="B260" s="86" t="s">
        <v>2609</v>
      </c>
      <c r="C260" s="86">
        <v>3</v>
      </c>
      <c r="D260" s="121">
        <v>0.0017891889720208446</v>
      </c>
      <c r="E260" s="121">
        <v>0.9444502027484935</v>
      </c>
      <c r="F260" s="86" t="s">
        <v>3009</v>
      </c>
      <c r="G260" s="86" t="b">
        <v>0</v>
      </c>
      <c r="H260" s="86" t="b">
        <v>0</v>
      </c>
      <c r="I260" s="86" t="b">
        <v>0</v>
      </c>
      <c r="J260" s="86" t="b">
        <v>0</v>
      </c>
      <c r="K260" s="86" t="b">
        <v>0</v>
      </c>
      <c r="L260" s="86" t="b">
        <v>0</v>
      </c>
    </row>
    <row r="261" spans="1:12" ht="15">
      <c r="A261" s="86" t="s">
        <v>2174</v>
      </c>
      <c r="B261" s="86" t="s">
        <v>2173</v>
      </c>
      <c r="C261" s="86">
        <v>3</v>
      </c>
      <c r="D261" s="121">
        <v>0.0017891889720208446</v>
      </c>
      <c r="E261" s="121">
        <v>0.7448778478432894</v>
      </c>
      <c r="F261" s="86" t="s">
        <v>3009</v>
      </c>
      <c r="G261" s="86" t="b">
        <v>0</v>
      </c>
      <c r="H261" s="86" t="b">
        <v>0</v>
      </c>
      <c r="I261" s="86" t="b">
        <v>0</v>
      </c>
      <c r="J261" s="86" t="b">
        <v>0</v>
      </c>
      <c r="K261" s="86" t="b">
        <v>0</v>
      </c>
      <c r="L261" s="86" t="b">
        <v>0</v>
      </c>
    </row>
    <row r="262" spans="1:12" ht="15">
      <c r="A262" s="86" t="s">
        <v>2173</v>
      </c>
      <c r="B262" s="86" t="s">
        <v>2167</v>
      </c>
      <c r="C262" s="86">
        <v>3</v>
      </c>
      <c r="D262" s="121">
        <v>0.0017891889720208446</v>
      </c>
      <c r="E262" s="121">
        <v>0.22756860910377255</v>
      </c>
      <c r="F262" s="86" t="s">
        <v>3009</v>
      </c>
      <c r="G262" s="86" t="b">
        <v>0</v>
      </c>
      <c r="H262" s="86" t="b">
        <v>0</v>
      </c>
      <c r="I262" s="86" t="b">
        <v>0</v>
      </c>
      <c r="J262" s="86" t="b">
        <v>0</v>
      </c>
      <c r="K262" s="86" t="b">
        <v>0</v>
      </c>
      <c r="L262" s="86" t="b">
        <v>0</v>
      </c>
    </row>
    <row r="263" spans="1:12" ht="15">
      <c r="A263" s="86" t="s">
        <v>2168</v>
      </c>
      <c r="B263" s="86" t="s">
        <v>2614</v>
      </c>
      <c r="C263" s="86">
        <v>3</v>
      </c>
      <c r="D263" s="121">
        <v>0.0017891889720208446</v>
      </c>
      <c r="E263" s="121">
        <v>1.0568723819347976</v>
      </c>
      <c r="F263" s="86" t="s">
        <v>3009</v>
      </c>
      <c r="G263" s="86" t="b">
        <v>0</v>
      </c>
      <c r="H263" s="86" t="b">
        <v>0</v>
      </c>
      <c r="I263" s="86" t="b">
        <v>0</v>
      </c>
      <c r="J263" s="86" t="b">
        <v>0</v>
      </c>
      <c r="K263" s="86" t="b">
        <v>0</v>
      </c>
      <c r="L263" s="86" t="b">
        <v>0</v>
      </c>
    </row>
    <row r="264" spans="1:12" ht="15">
      <c r="A264" s="86" t="s">
        <v>2614</v>
      </c>
      <c r="B264" s="86" t="s">
        <v>2618</v>
      </c>
      <c r="C264" s="86">
        <v>3</v>
      </c>
      <c r="D264" s="121">
        <v>0.0017891889720208446</v>
      </c>
      <c r="E264" s="121">
        <v>1.749109003611848</v>
      </c>
      <c r="F264" s="86" t="s">
        <v>3009</v>
      </c>
      <c r="G264" s="86" t="b">
        <v>0</v>
      </c>
      <c r="H264" s="86" t="b">
        <v>0</v>
      </c>
      <c r="I264" s="86" t="b">
        <v>0</v>
      </c>
      <c r="J264" s="86" t="b">
        <v>0</v>
      </c>
      <c r="K264" s="86" t="b">
        <v>0</v>
      </c>
      <c r="L264" s="86" t="b">
        <v>0</v>
      </c>
    </row>
    <row r="265" spans="1:12" ht="15">
      <c r="A265" s="86" t="s">
        <v>2618</v>
      </c>
      <c r="B265" s="86" t="s">
        <v>2610</v>
      </c>
      <c r="C265" s="86">
        <v>3</v>
      </c>
      <c r="D265" s="121">
        <v>0.0017891889720208446</v>
      </c>
      <c r="E265" s="121">
        <v>1.6491725359736036</v>
      </c>
      <c r="F265" s="86" t="s">
        <v>3009</v>
      </c>
      <c r="G265" s="86" t="b">
        <v>0</v>
      </c>
      <c r="H265" s="86" t="b">
        <v>0</v>
      </c>
      <c r="I265" s="86" t="b">
        <v>0</v>
      </c>
      <c r="J265" s="86" t="b">
        <v>0</v>
      </c>
      <c r="K265" s="86" t="b">
        <v>0</v>
      </c>
      <c r="L265" s="86" t="b">
        <v>0</v>
      </c>
    </row>
    <row r="266" spans="1:12" ht="15">
      <c r="A266" s="86" t="s">
        <v>2610</v>
      </c>
      <c r="B266" s="86" t="s">
        <v>2608</v>
      </c>
      <c r="C266" s="86">
        <v>3</v>
      </c>
      <c r="D266" s="121">
        <v>0.0017891889720208446</v>
      </c>
      <c r="E266" s="121">
        <v>1.4102904470584667</v>
      </c>
      <c r="F266" s="86" t="s">
        <v>3009</v>
      </c>
      <c r="G266" s="86" t="b">
        <v>0</v>
      </c>
      <c r="H266" s="86" t="b">
        <v>0</v>
      </c>
      <c r="I266" s="86" t="b">
        <v>0</v>
      </c>
      <c r="J266" s="86" t="b">
        <v>0</v>
      </c>
      <c r="K266" s="86" t="b">
        <v>0</v>
      </c>
      <c r="L266" s="86" t="b">
        <v>0</v>
      </c>
    </row>
    <row r="267" spans="1:12" ht="15">
      <c r="A267" s="86" t="s">
        <v>2611</v>
      </c>
      <c r="B267" s="86" t="s">
        <v>2651</v>
      </c>
      <c r="C267" s="86">
        <v>3</v>
      </c>
      <c r="D267" s="121">
        <v>0.0017891889720208446</v>
      </c>
      <c r="E267" s="121">
        <v>1.87102128558996</v>
      </c>
      <c r="F267" s="86" t="s">
        <v>3009</v>
      </c>
      <c r="G267" s="86" t="b">
        <v>0</v>
      </c>
      <c r="H267" s="86" t="b">
        <v>0</v>
      </c>
      <c r="I267" s="86" t="b">
        <v>0</v>
      </c>
      <c r="J267" s="86" t="b">
        <v>0</v>
      </c>
      <c r="K267" s="86" t="b">
        <v>0</v>
      </c>
      <c r="L267" s="86" t="b">
        <v>0</v>
      </c>
    </row>
    <row r="268" spans="1:12" ht="15">
      <c r="A268" s="86" t="s">
        <v>2777</v>
      </c>
      <c r="B268" s="86" t="s">
        <v>2183</v>
      </c>
      <c r="C268" s="86">
        <v>3</v>
      </c>
      <c r="D268" s="121">
        <v>0.0017891889720208446</v>
      </c>
      <c r="E268" s="121">
        <v>2.5242337993653035</v>
      </c>
      <c r="F268" s="86" t="s">
        <v>3009</v>
      </c>
      <c r="G268" s="86" t="b">
        <v>0</v>
      </c>
      <c r="H268" s="86" t="b">
        <v>0</v>
      </c>
      <c r="I268" s="86" t="b">
        <v>0</v>
      </c>
      <c r="J268" s="86" t="b">
        <v>1</v>
      </c>
      <c r="K268" s="86" t="b">
        <v>0</v>
      </c>
      <c r="L268" s="86" t="b">
        <v>0</v>
      </c>
    </row>
    <row r="269" spans="1:12" ht="15">
      <c r="A269" s="86" t="s">
        <v>2183</v>
      </c>
      <c r="B269" s="86" t="s">
        <v>2634</v>
      </c>
      <c r="C269" s="86">
        <v>3</v>
      </c>
      <c r="D269" s="121">
        <v>0.0017891889720208446</v>
      </c>
      <c r="E269" s="121">
        <v>2.156257014070709</v>
      </c>
      <c r="F269" s="86" t="s">
        <v>3009</v>
      </c>
      <c r="G269" s="86" t="b">
        <v>1</v>
      </c>
      <c r="H269" s="86" t="b">
        <v>0</v>
      </c>
      <c r="I269" s="86" t="b">
        <v>0</v>
      </c>
      <c r="J269" s="86" t="b">
        <v>0</v>
      </c>
      <c r="K269" s="86" t="b">
        <v>0</v>
      </c>
      <c r="L269" s="86" t="b">
        <v>0</v>
      </c>
    </row>
    <row r="270" spans="1:12" ht="15">
      <c r="A270" s="86" t="s">
        <v>2634</v>
      </c>
      <c r="B270" s="86" t="s">
        <v>2778</v>
      </c>
      <c r="C270" s="86">
        <v>3</v>
      </c>
      <c r="D270" s="121">
        <v>0.0017891889720208446</v>
      </c>
      <c r="E270" s="121">
        <v>2.5822257463429903</v>
      </c>
      <c r="F270" s="86" t="s">
        <v>3009</v>
      </c>
      <c r="G270" s="86" t="b">
        <v>0</v>
      </c>
      <c r="H270" s="86" t="b">
        <v>0</v>
      </c>
      <c r="I270" s="86" t="b">
        <v>0</v>
      </c>
      <c r="J270" s="86" t="b">
        <v>0</v>
      </c>
      <c r="K270" s="86" t="b">
        <v>0</v>
      </c>
      <c r="L270" s="86" t="b">
        <v>0</v>
      </c>
    </row>
    <row r="271" spans="1:12" ht="15">
      <c r="A271" s="86" t="s">
        <v>2778</v>
      </c>
      <c r="B271" s="86" t="s">
        <v>2779</v>
      </c>
      <c r="C271" s="86">
        <v>3</v>
      </c>
      <c r="D271" s="121">
        <v>0.0017891889720208446</v>
      </c>
      <c r="E271" s="121">
        <v>2.950202531637585</v>
      </c>
      <c r="F271" s="86" t="s">
        <v>3009</v>
      </c>
      <c r="G271" s="86" t="b">
        <v>0</v>
      </c>
      <c r="H271" s="86" t="b">
        <v>0</v>
      </c>
      <c r="I271" s="86" t="b">
        <v>0</v>
      </c>
      <c r="J271" s="86" t="b">
        <v>0</v>
      </c>
      <c r="K271" s="86" t="b">
        <v>0</v>
      </c>
      <c r="L271" s="86" t="b">
        <v>0</v>
      </c>
    </row>
    <row r="272" spans="1:12" ht="15">
      <c r="A272" s="86" t="s">
        <v>2779</v>
      </c>
      <c r="B272" s="86" t="s">
        <v>2183</v>
      </c>
      <c r="C272" s="86">
        <v>3</v>
      </c>
      <c r="D272" s="121">
        <v>0.0017891889720208446</v>
      </c>
      <c r="E272" s="121">
        <v>2.5242337993653035</v>
      </c>
      <c r="F272" s="86" t="s">
        <v>3009</v>
      </c>
      <c r="G272" s="86" t="b">
        <v>0</v>
      </c>
      <c r="H272" s="86" t="b">
        <v>0</v>
      </c>
      <c r="I272" s="86" t="b">
        <v>0</v>
      </c>
      <c r="J272" s="86" t="b">
        <v>1</v>
      </c>
      <c r="K272" s="86" t="b">
        <v>0</v>
      </c>
      <c r="L272" s="86" t="b">
        <v>0</v>
      </c>
    </row>
    <row r="273" spans="1:12" ht="15">
      <c r="A273" s="86" t="s">
        <v>2183</v>
      </c>
      <c r="B273" s="86" t="s">
        <v>2179</v>
      </c>
      <c r="C273" s="86">
        <v>3</v>
      </c>
      <c r="D273" s="121">
        <v>0.0017891889720208446</v>
      </c>
      <c r="E273" s="121">
        <v>1.469876137042711</v>
      </c>
      <c r="F273" s="86" t="s">
        <v>3009</v>
      </c>
      <c r="G273" s="86" t="b">
        <v>1</v>
      </c>
      <c r="H273" s="86" t="b">
        <v>0</v>
      </c>
      <c r="I273" s="86" t="b">
        <v>0</v>
      </c>
      <c r="J273" s="86" t="b">
        <v>0</v>
      </c>
      <c r="K273" s="86" t="b">
        <v>0</v>
      </c>
      <c r="L273" s="86" t="b">
        <v>0</v>
      </c>
    </row>
    <row r="274" spans="1:12" ht="15">
      <c r="A274" s="86" t="s">
        <v>2179</v>
      </c>
      <c r="B274" s="86" t="s">
        <v>2780</v>
      </c>
      <c r="C274" s="86">
        <v>3</v>
      </c>
      <c r="D274" s="121">
        <v>0.0017891889720208446</v>
      </c>
      <c r="E274" s="121">
        <v>1.895844869314992</v>
      </c>
      <c r="F274" s="86" t="s">
        <v>3009</v>
      </c>
      <c r="G274" s="86" t="b">
        <v>0</v>
      </c>
      <c r="H274" s="86" t="b">
        <v>0</v>
      </c>
      <c r="I274" s="86" t="b">
        <v>0</v>
      </c>
      <c r="J274" s="86" t="b">
        <v>1</v>
      </c>
      <c r="K274" s="86" t="b">
        <v>0</v>
      </c>
      <c r="L274" s="86" t="b">
        <v>0</v>
      </c>
    </row>
    <row r="275" spans="1:12" ht="15">
      <c r="A275" s="86" t="s">
        <v>2780</v>
      </c>
      <c r="B275" s="86" t="s">
        <v>2781</v>
      </c>
      <c r="C275" s="86">
        <v>3</v>
      </c>
      <c r="D275" s="121">
        <v>0.0017891889720208446</v>
      </c>
      <c r="E275" s="121">
        <v>2.950202531637585</v>
      </c>
      <c r="F275" s="86" t="s">
        <v>3009</v>
      </c>
      <c r="G275" s="86" t="b">
        <v>1</v>
      </c>
      <c r="H275" s="86" t="b">
        <v>0</v>
      </c>
      <c r="I275" s="86" t="b">
        <v>0</v>
      </c>
      <c r="J275" s="86" t="b">
        <v>0</v>
      </c>
      <c r="K275" s="86" t="b">
        <v>0</v>
      </c>
      <c r="L275" s="86" t="b">
        <v>0</v>
      </c>
    </row>
    <row r="276" spans="1:12" ht="15">
      <c r="A276" s="86" t="s">
        <v>2781</v>
      </c>
      <c r="B276" s="86" t="s">
        <v>2178</v>
      </c>
      <c r="C276" s="86">
        <v>3</v>
      </c>
      <c r="D276" s="121">
        <v>0.0017891889720208446</v>
      </c>
      <c r="E276" s="121">
        <v>2.3481425403096226</v>
      </c>
      <c r="F276" s="86" t="s">
        <v>3009</v>
      </c>
      <c r="G276" s="86" t="b">
        <v>0</v>
      </c>
      <c r="H276" s="86" t="b">
        <v>0</v>
      </c>
      <c r="I276" s="86" t="b">
        <v>0</v>
      </c>
      <c r="J276" s="86" t="b">
        <v>0</v>
      </c>
      <c r="K276" s="86" t="b">
        <v>0</v>
      </c>
      <c r="L276" s="86" t="b">
        <v>0</v>
      </c>
    </row>
    <row r="277" spans="1:12" ht="15">
      <c r="A277" s="86" t="s">
        <v>2180</v>
      </c>
      <c r="B277" s="86" t="s">
        <v>2782</v>
      </c>
      <c r="C277" s="86">
        <v>3</v>
      </c>
      <c r="D277" s="121">
        <v>0.0017891889720208446</v>
      </c>
      <c r="E277" s="121">
        <v>2.5242337993653035</v>
      </c>
      <c r="F277" s="86" t="s">
        <v>3009</v>
      </c>
      <c r="G277" s="86" t="b">
        <v>0</v>
      </c>
      <c r="H277" s="86" t="b">
        <v>0</v>
      </c>
      <c r="I277" s="86" t="b">
        <v>0</v>
      </c>
      <c r="J277" s="86" t="b">
        <v>0</v>
      </c>
      <c r="K277" s="86" t="b">
        <v>0</v>
      </c>
      <c r="L277" s="86" t="b">
        <v>0</v>
      </c>
    </row>
    <row r="278" spans="1:12" ht="15">
      <c r="A278" s="86" t="s">
        <v>2782</v>
      </c>
      <c r="B278" s="86" t="s">
        <v>287</v>
      </c>
      <c r="C278" s="86">
        <v>3</v>
      </c>
      <c r="D278" s="121">
        <v>0.0017891889720208446</v>
      </c>
      <c r="E278" s="121">
        <v>2.950202531637585</v>
      </c>
      <c r="F278" s="86" t="s">
        <v>3009</v>
      </c>
      <c r="G278" s="86" t="b">
        <v>0</v>
      </c>
      <c r="H278" s="86" t="b">
        <v>0</v>
      </c>
      <c r="I278" s="86" t="b">
        <v>0</v>
      </c>
      <c r="J278" s="86" t="b">
        <v>0</v>
      </c>
      <c r="K278" s="86" t="b">
        <v>0</v>
      </c>
      <c r="L278" s="86" t="b">
        <v>0</v>
      </c>
    </row>
    <row r="279" spans="1:12" ht="15">
      <c r="A279" s="86" t="s">
        <v>287</v>
      </c>
      <c r="B279" s="86" t="s">
        <v>2181</v>
      </c>
      <c r="C279" s="86">
        <v>3</v>
      </c>
      <c r="D279" s="121">
        <v>0.0017891889720208446</v>
      </c>
      <c r="E279" s="121">
        <v>2.427323786357247</v>
      </c>
      <c r="F279" s="86" t="s">
        <v>3009</v>
      </c>
      <c r="G279" s="86" t="b">
        <v>0</v>
      </c>
      <c r="H279" s="86" t="b">
        <v>0</v>
      </c>
      <c r="I279" s="86" t="b">
        <v>0</v>
      </c>
      <c r="J279" s="86" t="b">
        <v>0</v>
      </c>
      <c r="K279" s="86" t="b">
        <v>0</v>
      </c>
      <c r="L279" s="86" t="b">
        <v>0</v>
      </c>
    </row>
    <row r="280" spans="1:12" ht="15">
      <c r="A280" s="86" t="s">
        <v>2180</v>
      </c>
      <c r="B280" s="86" t="s">
        <v>2784</v>
      </c>
      <c r="C280" s="86">
        <v>3</v>
      </c>
      <c r="D280" s="121">
        <v>0.0017891889720208446</v>
      </c>
      <c r="E280" s="121">
        <v>2.5242337993653035</v>
      </c>
      <c r="F280" s="86" t="s">
        <v>3009</v>
      </c>
      <c r="G280" s="86" t="b">
        <v>0</v>
      </c>
      <c r="H280" s="86" t="b">
        <v>0</v>
      </c>
      <c r="I280" s="86" t="b">
        <v>0</v>
      </c>
      <c r="J280" s="86" t="b">
        <v>0</v>
      </c>
      <c r="K280" s="86" t="b">
        <v>0</v>
      </c>
      <c r="L280" s="86" t="b">
        <v>0</v>
      </c>
    </row>
    <row r="281" spans="1:12" ht="15">
      <c r="A281" s="86" t="s">
        <v>2784</v>
      </c>
      <c r="B281" s="86" t="s">
        <v>2184</v>
      </c>
      <c r="C281" s="86">
        <v>3</v>
      </c>
      <c r="D281" s="121">
        <v>0.0017891889720208446</v>
      </c>
      <c r="E281" s="121">
        <v>2.5822257463429903</v>
      </c>
      <c r="F281" s="86" t="s">
        <v>3009</v>
      </c>
      <c r="G281" s="86" t="b">
        <v>0</v>
      </c>
      <c r="H281" s="86" t="b">
        <v>0</v>
      </c>
      <c r="I281" s="86" t="b">
        <v>0</v>
      </c>
      <c r="J281" s="86" t="b">
        <v>1</v>
      </c>
      <c r="K281" s="86" t="b">
        <v>0</v>
      </c>
      <c r="L281" s="86" t="b">
        <v>0</v>
      </c>
    </row>
    <row r="282" spans="1:12" ht="15">
      <c r="A282" s="86" t="s">
        <v>2184</v>
      </c>
      <c r="B282" s="86" t="s">
        <v>2785</v>
      </c>
      <c r="C282" s="86">
        <v>3</v>
      </c>
      <c r="D282" s="121">
        <v>0.0017891889720208446</v>
      </c>
      <c r="E282" s="121">
        <v>2.5822257463429903</v>
      </c>
      <c r="F282" s="86" t="s">
        <v>3009</v>
      </c>
      <c r="G282" s="86" t="b">
        <v>1</v>
      </c>
      <c r="H282" s="86" t="b">
        <v>0</v>
      </c>
      <c r="I282" s="86" t="b">
        <v>0</v>
      </c>
      <c r="J282" s="86" t="b">
        <v>0</v>
      </c>
      <c r="K282" s="86" t="b">
        <v>0</v>
      </c>
      <c r="L282" s="86" t="b">
        <v>0</v>
      </c>
    </row>
    <row r="283" spans="1:12" ht="15">
      <c r="A283" s="86" t="s">
        <v>2785</v>
      </c>
      <c r="B283" s="86" t="s">
        <v>2179</v>
      </c>
      <c r="C283" s="86">
        <v>3</v>
      </c>
      <c r="D283" s="121">
        <v>0.0017891889720208446</v>
      </c>
      <c r="E283" s="121">
        <v>1.895844869314992</v>
      </c>
      <c r="F283" s="86" t="s">
        <v>3009</v>
      </c>
      <c r="G283" s="86" t="b">
        <v>0</v>
      </c>
      <c r="H283" s="86" t="b">
        <v>0</v>
      </c>
      <c r="I283" s="86" t="b">
        <v>0</v>
      </c>
      <c r="J283" s="86" t="b">
        <v>0</v>
      </c>
      <c r="K283" s="86" t="b">
        <v>0</v>
      </c>
      <c r="L283" s="86" t="b">
        <v>0</v>
      </c>
    </row>
    <row r="284" spans="1:12" ht="15">
      <c r="A284" s="86" t="s">
        <v>2179</v>
      </c>
      <c r="B284" s="86" t="s">
        <v>2786</v>
      </c>
      <c r="C284" s="86">
        <v>3</v>
      </c>
      <c r="D284" s="121">
        <v>0.0017891889720208446</v>
      </c>
      <c r="E284" s="121">
        <v>1.895844869314992</v>
      </c>
      <c r="F284" s="86" t="s">
        <v>3009</v>
      </c>
      <c r="G284" s="86" t="b">
        <v>0</v>
      </c>
      <c r="H284" s="86" t="b">
        <v>0</v>
      </c>
      <c r="I284" s="86" t="b">
        <v>0</v>
      </c>
      <c r="J284" s="86" t="b">
        <v>0</v>
      </c>
      <c r="K284" s="86" t="b">
        <v>0</v>
      </c>
      <c r="L284" s="86" t="b">
        <v>0</v>
      </c>
    </row>
    <row r="285" spans="1:12" ht="15">
      <c r="A285" s="86" t="s">
        <v>2786</v>
      </c>
      <c r="B285" s="86" t="s">
        <v>2787</v>
      </c>
      <c r="C285" s="86">
        <v>3</v>
      </c>
      <c r="D285" s="121">
        <v>0.0017891889720208446</v>
      </c>
      <c r="E285" s="121">
        <v>2.950202531637585</v>
      </c>
      <c r="F285" s="86" t="s">
        <v>3009</v>
      </c>
      <c r="G285" s="86" t="b">
        <v>0</v>
      </c>
      <c r="H285" s="86" t="b">
        <v>0</v>
      </c>
      <c r="I285" s="86" t="b">
        <v>0</v>
      </c>
      <c r="J285" s="86" t="b">
        <v>0</v>
      </c>
      <c r="K285" s="86" t="b">
        <v>0</v>
      </c>
      <c r="L285" s="86" t="b">
        <v>0</v>
      </c>
    </row>
    <row r="286" spans="1:12" ht="15">
      <c r="A286" s="86" t="s">
        <v>2787</v>
      </c>
      <c r="B286" s="86" t="s">
        <v>2788</v>
      </c>
      <c r="C286" s="86">
        <v>3</v>
      </c>
      <c r="D286" s="121">
        <v>0.0017891889720208446</v>
      </c>
      <c r="E286" s="121">
        <v>2.950202531637585</v>
      </c>
      <c r="F286" s="86" t="s">
        <v>3009</v>
      </c>
      <c r="G286" s="86" t="b">
        <v>0</v>
      </c>
      <c r="H286" s="86" t="b">
        <v>0</v>
      </c>
      <c r="I286" s="86" t="b">
        <v>0</v>
      </c>
      <c r="J286" s="86" t="b">
        <v>0</v>
      </c>
      <c r="K286" s="86" t="b">
        <v>0</v>
      </c>
      <c r="L286" s="86" t="b">
        <v>0</v>
      </c>
    </row>
    <row r="287" spans="1:12" ht="15">
      <c r="A287" s="86" t="s">
        <v>2788</v>
      </c>
      <c r="B287" s="86" t="s">
        <v>2168</v>
      </c>
      <c r="C287" s="86">
        <v>3</v>
      </c>
      <c r="D287" s="121">
        <v>0.0017891889720208446</v>
      </c>
      <c r="E287" s="121">
        <v>1.7838711098710598</v>
      </c>
      <c r="F287" s="86" t="s">
        <v>3009</v>
      </c>
      <c r="G287" s="86" t="b">
        <v>0</v>
      </c>
      <c r="H287" s="86" t="b">
        <v>0</v>
      </c>
      <c r="I287" s="86" t="b">
        <v>0</v>
      </c>
      <c r="J287" s="86" t="b">
        <v>0</v>
      </c>
      <c r="K287" s="86" t="b">
        <v>0</v>
      </c>
      <c r="L287" s="86" t="b">
        <v>0</v>
      </c>
    </row>
    <row r="288" spans="1:12" ht="15">
      <c r="A288" s="86" t="s">
        <v>2168</v>
      </c>
      <c r="B288" s="86" t="s">
        <v>2181</v>
      </c>
      <c r="C288" s="86">
        <v>3</v>
      </c>
      <c r="D288" s="121">
        <v>0.0017891889720208446</v>
      </c>
      <c r="E288" s="121">
        <v>1.2609923645907224</v>
      </c>
      <c r="F288" s="86" t="s">
        <v>3009</v>
      </c>
      <c r="G288" s="86" t="b">
        <v>0</v>
      </c>
      <c r="H288" s="86" t="b">
        <v>0</v>
      </c>
      <c r="I288" s="86" t="b">
        <v>0</v>
      </c>
      <c r="J288" s="86" t="b">
        <v>0</v>
      </c>
      <c r="K288" s="86" t="b">
        <v>0</v>
      </c>
      <c r="L288" s="86" t="b">
        <v>0</v>
      </c>
    </row>
    <row r="289" spans="1:12" ht="15">
      <c r="A289" s="86" t="s">
        <v>2789</v>
      </c>
      <c r="B289" s="86" t="s">
        <v>2713</v>
      </c>
      <c r="C289" s="86">
        <v>3</v>
      </c>
      <c r="D289" s="121">
        <v>0.0017891889720208446</v>
      </c>
      <c r="E289" s="121">
        <v>2.8252637950292847</v>
      </c>
      <c r="F289" s="86" t="s">
        <v>3009</v>
      </c>
      <c r="G289" s="86" t="b">
        <v>0</v>
      </c>
      <c r="H289" s="86" t="b">
        <v>0</v>
      </c>
      <c r="I289" s="86" t="b">
        <v>0</v>
      </c>
      <c r="J289" s="86" t="b">
        <v>0</v>
      </c>
      <c r="K289" s="86" t="b">
        <v>0</v>
      </c>
      <c r="L289" s="86" t="b">
        <v>0</v>
      </c>
    </row>
    <row r="290" spans="1:12" ht="15">
      <c r="A290" s="86" t="s">
        <v>2713</v>
      </c>
      <c r="B290" s="86" t="s">
        <v>284</v>
      </c>
      <c r="C290" s="86">
        <v>3</v>
      </c>
      <c r="D290" s="121">
        <v>0.0017891889720208446</v>
      </c>
      <c r="E290" s="121">
        <v>2.8252637950292847</v>
      </c>
      <c r="F290" s="86" t="s">
        <v>3009</v>
      </c>
      <c r="G290" s="86" t="b">
        <v>0</v>
      </c>
      <c r="H290" s="86" t="b">
        <v>0</v>
      </c>
      <c r="I290" s="86" t="b">
        <v>0</v>
      </c>
      <c r="J290" s="86" t="b">
        <v>0</v>
      </c>
      <c r="K290" s="86" t="b">
        <v>0</v>
      </c>
      <c r="L290" s="86" t="b">
        <v>0</v>
      </c>
    </row>
    <row r="291" spans="1:12" ht="15">
      <c r="A291" s="86" t="s">
        <v>284</v>
      </c>
      <c r="B291" s="86" t="s">
        <v>2790</v>
      </c>
      <c r="C291" s="86">
        <v>3</v>
      </c>
      <c r="D291" s="121">
        <v>0.0017891889720208446</v>
      </c>
      <c r="E291" s="121">
        <v>2.8252637950292847</v>
      </c>
      <c r="F291" s="86" t="s">
        <v>3009</v>
      </c>
      <c r="G291" s="86" t="b">
        <v>0</v>
      </c>
      <c r="H291" s="86" t="b">
        <v>0</v>
      </c>
      <c r="I291" s="86" t="b">
        <v>0</v>
      </c>
      <c r="J291" s="86" t="b">
        <v>0</v>
      </c>
      <c r="K291" s="86" t="b">
        <v>0</v>
      </c>
      <c r="L291" s="86" t="b">
        <v>0</v>
      </c>
    </row>
    <row r="292" spans="1:12" ht="15">
      <c r="A292" s="86" t="s">
        <v>2790</v>
      </c>
      <c r="B292" s="86" t="s">
        <v>2791</v>
      </c>
      <c r="C292" s="86">
        <v>3</v>
      </c>
      <c r="D292" s="121">
        <v>0.0017891889720208446</v>
      </c>
      <c r="E292" s="121">
        <v>2.950202531637585</v>
      </c>
      <c r="F292" s="86" t="s">
        <v>3009</v>
      </c>
      <c r="G292" s="86" t="b">
        <v>0</v>
      </c>
      <c r="H292" s="86" t="b">
        <v>0</v>
      </c>
      <c r="I292" s="86" t="b">
        <v>0</v>
      </c>
      <c r="J292" s="86" t="b">
        <v>0</v>
      </c>
      <c r="K292" s="86" t="b">
        <v>0</v>
      </c>
      <c r="L292" s="86" t="b">
        <v>0</v>
      </c>
    </row>
    <row r="293" spans="1:12" ht="15">
      <c r="A293" s="86" t="s">
        <v>2791</v>
      </c>
      <c r="B293" s="86" t="s">
        <v>293</v>
      </c>
      <c r="C293" s="86">
        <v>3</v>
      </c>
      <c r="D293" s="121">
        <v>0.0017891889720208446</v>
      </c>
      <c r="E293" s="121">
        <v>2.950202531637585</v>
      </c>
      <c r="F293" s="86" t="s">
        <v>3009</v>
      </c>
      <c r="G293" s="86" t="b">
        <v>0</v>
      </c>
      <c r="H293" s="86" t="b">
        <v>0</v>
      </c>
      <c r="I293" s="86" t="b">
        <v>0</v>
      </c>
      <c r="J293" s="86" t="b">
        <v>0</v>
      </c>
      <c r="K293" s="86" t="b">
        <v>0</v>
      </c>
      <c r="L293" s="86" t="b">
        <v>0</v>
      </c>
    </row>
    <row r="294" spans="1:12" ht="15">
      <c r="A294" s="86" t="s">
        <v>293</v>
      </c>
      <c r="B294" s="86" t="s">
        <v>2203</v>
      </c>
      <c r="C294" s="86">
        <v>3</v>
      </c>
      <c r="D294" s="121">
        <v>0.0017891889720208446</v>
      </c>
      <c r="E294" s="121">
        <v>2.3859311011990223</v>
      </c>
      <c r="F294" s="86" t="s">
        <v>3009</v>
      </c>
      <c r="G294" s="86" t="b">
        <v>0</v>
      </c>
      <c r="H294" s="86" t="b">
        <v>0</v>
      </c>
      <c r="I294" s="86" t="b">
        <v>0</v>
      </c>
      <c r="J294" s="86" t="b">
        <v>0</v>
      </c>
      <c r="K294" s="86" t="b">
        <v>0</v>
      </c>
      <c r="L294" s="86" t="b">
        <v>0</v>
      </c>
    </row>
    <row r="295" spans="1:12" ht="15">
      <c r="A295" s="86" t="s">
        <v>2203</v>
      </c>
      <c r="B295" s="86" t="s">
        <v>2625</v>
      </c>
      <c r="C295" s="86">
        <v>3</v>
      </c>
      <c r="D295" s="121">
        <v>0.0017891889720208446</v>
      </c>
      <c r="E295" s="121">
        <v>1.825263795029285</v>
      </c>
      <c r="F295" s="86" t="s">
        <v>3009</v>
      </c>
      <c r="G295" s="86" t="b">
        <v>0</v>
      </c>
      <c r="H295" s="86" t="b">
        <v>0</v>
      </c>
      <c r="I295" s="86" t="b">
        <v>0</v>
      </c>
      <c r="J295" s="86" t="b">
        <v>0</v>
      </c>
      <c r="K295" s="86" t="b">
        <v>0</v>
      </c>
      <c r="L295" s="86" t="b">
        <v>0</v>
      </c>
    </row>
    <row r="296" spans="1:12" ht="15">
      <c r="A296" s="86" t="s">
        <v>2625</v>
      </c>
      <c r="B296" s="86" t="s">
        <v>2792</v>
      </c>
      <c r="C296" s="86">
        <v>3</v>
      </c>
      <c r="D296" s="121">
        <v>0.0017891889720208446</v>
      </c>
      <c r="E296" s="121">
        <v>2.5242337993653035</v>
      </c>
      <c r="F296" s="86" t="s">
        <v>3009</v>
      </c>
      <c r="G296" s="86" t="b">
        <v>0</v>
      </c>
      <c r="H296" s="86" t="b">
        <v>0</v>
      </c>
      <c r="I296" s="86" t="b">
        <v>0</v>
      </c>
      <c r="J296" s="86" t="b">
        <v>0</v>
      </c>
      <c r="K296" s="86" t="b">
        <v>0</v>
      </c>
      <c r="L296" s="86" t="b">
        <v>0</v>
      </c>
    </row>
    <row r="297" spans="1:12" ht="15">
      <c r="A297" s="86" t="s">
        <v>2792</v>
      </c>
      <c r="B297" s="86" t="s">
        <v>2179</v>
      </c>
      <c r="C297" s="86">
        <v>3</v>
      </c>
      <c r="D297" s="121">
        <v>0.0017891889720208446</v>
      </c>
      <c r="E297" s="121">
        <v>1.895844869314992</v>
      </c>
      <c r="F297" s="86" t="s">
        <v>3009</v>
      </c>
      <c r="G297" s="86" t="b">
        <v>0</v>
      </c>
      <c r="H297" s="86" t="b">
        <v>0</v>
      </c>
      <c r="I297" s="86" t="b">
        <v>0</v>
      </c>
      <c r="J297" s="86" t="b">
        <v>0</v>
      </c>
      <c r="K297" s="86" t="b">
        <v>0</v>
      </c>
      <c r="L297" s="86" t="b">
        <v>0</v>
      </c>
    </row>
    <row r="298" spans="1:12" ht="15">
      <c r="A298" s="86" t="s">
        <v>2179</v>
      </c>
      <c r="B298" s="86" t="s">
        <v>2222</v>
      </c>
      <c r="C298" s="86">
        <v>3</v>
      </c>
      <c r="D298" s="121">
        <v>0.0017891889720208446</v>
      </c>
      <c r="E298" s="121">
        <v>1.895844869314992</v>
      </c>
      <c r="F298" s="86" t="s">
        <v>3009</v>
      </c>
      <c r="G298" s="86" t="b">
        <v>0</v>
      </c>
      <c r="H298" s="86" t="b">
        <v>0</v>
      </c>
      <c r="I298" s="86" t="b">
        <v>0</v>
      </c>
      <c r="J298" s="86" t="b">
        <v>0</v>
      </c>
      <c r="K298" s="86" t="b">
        <v>0</v>
      </c>
      <c r="L298" s="86" t="b">
        <v>0</v>
      </c>
    </row>
    <row r="299" spans="1:12" ht="15">
      <c r="A299" s="86" t="s">
        <v>2222</v>
      </c>
      <c r="B299" s="86" t="s">
        <v>2793</v>
      </c>
      <c r="C299" s="86">
        <v>3</v>
      </c>
      <c r="D299" s="121">
        <v>0.0017891889720208446</v>
      </c>
      <c r="E299" s="121">
        <v>2.7283537820212285</v>
      </c>
      <c r="F299" s="86" t="s">
        <v>3009</v>
      </c>
      <c r="G299" s="86" t="b">
        <v>0</v>
      </c>
      <c r="H299" s="86" t="b">
        <v>0</v>
      </c>
      <c r="I299" s="86" t="b">
        <v>0</v>
      </c>
      <c r="J299" s="86" t="b">
        <v>0</v>
      </c>
      <c r="K299" s="86" t="b">
        <v>0</v>
      </c>
      <c r="L299" s="86" t="b">
        <v>0</v>
      </c>
    </row>
    <row r="300" spans="1:12" ht="15">
      <c r="A300" s="86" t="s">
        <v>2793</v>
      </c>
      <c r="B300" s="86" t="s">
        <v>2187</v>
      </c>
      <c r="C300" s="86">
        <v>3</v>
      </c>
      <c r="D300" s="121">
        <v>0.0017891889720208446</v>
      </c>
      <c r="E300" s="121">
        <v>2.3133804340504103</v>
      </c>
      <c r="F300" s="86" t="s">
        <v>3009</v>
      </c>
      <c r="G300" s="86" t="b">
        <v>0</v>
      </c>
      <c r="H300" s="86" t="b">
        <v>0</v>
      </c>
      <c r="I300" s="86" t="b">
        <v>0</v>
      </c>
      <c r="J300" s="86" t="b">
        <v>0</v>
      </c>
      <c r="K300" s="86" t="b">
        <v>0</v>
      </c>
      <c r="L300" s="86" t="b">
        <v>0</v>
      </c>
    </row>
    <row r="301" spans="1:12" ht="15">
      <c r="A301" s="86" t="s">
        <v>2187</v>
      </c>
      <c r="B301" s="86" t="s">
        <v>2794</v>
      </c>
      <c r="C301" s="86">
        <v>3</v>
      </c>
      <c r="D301" s="121">
        <v>0.0017891889720208446</v>
      </c>
      <c r="E301" s="121">
        <v>2.251232527301566</v>
      </c>
      <c r="F301" s="86" t="s">
        <v>3009</v>
      </c>
      <c r="G301" s="86" t="b">
        <v>0</v>
      </c>
      <c r="H301" s="86" t="b">
        <v>0</v>
      </c>
      <c r="I301" s="86" t="b">
        <v>0</v>
      </c>
      <c r="J301" s="86" t="b">
        <v>1</v>
      </c>
      <c r="K301" s="86" t="b">
        <v>0</v>
      </c>
      <c r="L301" s="86" t="b">
        <v>0</v>
      </c>
    </row>
    <row r="302" spans="1:12" ht="15">
      <c r="A302" s="86" t="s">
        <v>2794</v>
      </c>
      <c r="B302" s="86" t="s">
        <v>2795</v>
      </c>
      <c r="C302" s="86">
        <v>3</v>
      </c>
      <c r="D302" s="121">
        <v>0.0017891889720208446</v>
      </c>
      <c r="E302" s="121">
        <v>2.950202531637585</v>
      </c>
      <c r="F302" s="86" t="s">
        <v>3009</v>
      </c>
      <c r="G302" s="86" t="b">
        <v>1</v>
      </c>
      <c r="H302" s="86" t="b">
        <v>0</v>
      </c>
      <c r="I302" s="86" t="b">
        <v>0</v>
      </c>
      <c r="J302" s="86" t="b">
        <v>0</v>
      </c>
      <c r="K302" s="86" t="b">
        <v>0</v>
      </c>
      <c r="L302" s="86" t="b">
        <v>0</v>
      </c>
    </row>
    <row r="303" spans="1:12" ht="15">
      <c r="A303" s="86" t="s">
        <v>2795</v>
      </c>
      <c r="B303" s="86" t="s">
        <v>2796</v>
      </c>
      <c r="C303" s="86">
        <v>3</v>
      </c>
      <c r="D303" s="121">
        <v>0.0017891889720208446</v>
      </c>
      <c r="E303" s="121">
        <v>2.950202531637585</v>
      </c>
      <c r="F303" s="86" t="s">
        <v>3009</v>
      </c>
      <c r="G303" s="86" t="b">
        <v>0</v>
      </c>
      <c r="H303" s="86" t="b">
        <v>0</v>
      </c>
      <c r="I303" s="86" t="b">
        <v>0</v>
      </c>
      <c r="J303" s="86" t="b">
        <v>0</v>
      </c>
      <c r="K303" s="86" t="b">
        <v>0</v>
      </c>
      <c r="L303" s="86" t="b">
        <v>0</v>
      </c>
    </row>
    <row r="304" spans="1:12" ht="15">
      <c r="A304" s="86" t="s">
        <v>2796</v>
      </c>
      <c r="B304" s="86" t="s">
        <v>2797</v>
      </c>
      <c r="C304" s="86">
        <v>3</v>
      </c>
      <c r="D304" s="121">
        <v>0.0017891889720208446</v>
      </c>
      <c r="E304" s="121">
        <v>2.950202531637585</v>
      </c>
      <c r="F304" s="86" t="s">
        <v>3009</v>
      </c>
      <c r="G304" s="86" t="b">
        <v>0</v>
      </c>
      <c r="H304" s="86" t="b">
        <v>0</v>
      </c>
      <c r="I304" s="86" t="b">
        <v>0</v>
      </c>
      <c r="J304" s="86" t="b">
        <v>0</v>
      </c>
      <c r="K304" s="86" t="b">
        <v>0</v>
      </c>
      <c r="L304" s="86" t="b">
        <v>0</v>
      </c>
    </row>
    <row r="305" spans="1:12" ht="15">
      <c r="A305" s="86" t="s">
        <v>2797</v>
      </c>
      <c r="B305" s="86" t="s">
        <v>2798</v>
      </c>
      <c r="C305" s="86">
        <v>3</v>
      </c>
      <c r="D305" s="121">
        <v>0.0017891889720208446</v>
      </c>
      <c r="E305" s="121">
        <v>2.950202531637585</v>
      </c>
      <c r="F305" s="86" t="s">
        <v>3009</v>
      </c>
      <c r="G305" s="86" t="b">
        <v>0</v>
      </c>
      <c r="H305" s="86" t="b">
        <v>0</v>
      </c>
      <c r="I305" s="86" t="b">
        <v>0</v>
      </c>
      <c r="J305" s="86" t="b">
        <v>0</v>
      </c>
      <c r="K305" s="86" t="b">
        <v>0</v>
      </c>
      <c r="L305" s="86" t="b">
        <v>0</v>
      </c>
    </row>
    <row r="306" spans="1:12" ht="15">
      <c r="A306" s="86" t="s">
        <v>2798</v>
      </c>
      <c r="B306" s="86" t="s">
        <v>2799</v>
      </c>
      <c r="C306" s="86">
        <v>3</v>
      </c>
      <c r="D306" s="121">
        <v>0.0017891889720208446</v>
      </c>
      <c r="E306" s="121">
        <v>2.950202531637585</v>
      </c>
      <c r="F306" s="86" t="s">
        <v>3009</v>
      </c>
      <c r="G306" s="86" t="b">
        <v>0</v>
      </c>
      <c r="H306" s="86" t="b">
        <v>0</v>
      </c>
      <c r="I306" s="86" t="b">
        <v>0</v>
      </c>
      <c r="J306" s="86" t="b">
        <v>0</v>
      </c>
      <c r="K306" s="86" t="b">
        <v>0</v>
      </c>
      <c r="L306" s="86" t="b">
        <v>0</v>
      </c>
    </row>
    <row r="307" spans="1:12" ht="15">
      <c r="A307" s="86" t="s">
        <v>2799</v>
      </c>
      <c r="B307" s="86" t="s">
        <v>2800</v>
      </c>
      <c r="C307" s="86">
        <v>3</v>
      </c>
      <c r="D307" s="121">
        <v>0.0017891889720208446</v>
      </c>
      <c r="E307" s="121">
        <v>2.950202531637585</v>
      </c>
      <c r="F307" s="86" t="s">
        <v>3009</v>
      </c>
      <c r="G307" s="86" t="b">
        <v>0</v>
      </c>
      <c r="H307" s="86" t="b">
        <v>0</v>
      </c>
      <c r="I307" s="86" t="b">
        <v>0</v>
      </c>
      <c r="J307" s="86" t="b">
        <v>0</v>
      </c>
      <c r="K307" s="86" t="b">
        <v>0</v>
      </c>
      <c r="L307" s="86" t="b">
        <v>0</v>
      </c>
    </row>
    <row r="308" spans="1:12" ht="15">
      <c r="A308" s="86" t="s">
        <v>2800</v>
      </c>
      <c r="B308" s="86" t="s">
        <v>2801</v>
      </c>
      <c r="C308" s="86">
        <v>3</v>
      </c>
      <c r="D308" s="121">
        <v>0.0017891889720208446</v>
      </c>
      <c r="E308" s="121">
        <v>2.950202531637585</v>
      </c>
      <c r="F308" s="86" t="s">
        <v>3009</v>
      </c>
      <c r="G308" s="86" t="b">
        <v>0</v>
      </c>
      <c r="H308" s="86" t="b">
        <v>0</v>
      </c>
      <c r="I308" s="86" t="b">
        <v>0</v>
      </c>
      <c r="J308" s="86" t="b">
        <v>0</v>
      </c>
      <c r="K308" s="86" t="b">
        <v>0</v>
      </c>
      <c r="L308" s="86" t="b">
        <v>0</v>
      </c>
    </row>
    <row r="309" spans="1:12" ht="15">
      <c r="A309" s="86" t="s">
        <v>2801</v>
      </c>
      <c r="B309" s="86" t="s">
        <v>2681</v>
      </c>
      <c r="C309" s="86">
        <v>3</v>
      </c>
      <c r="D309" s="121">
        <v>0.0017891889720208446</v>
      </c>
      <c r="E309" s="121">
        <v>2.7283537820212285</v>
      </c>
      <c r="F309" s="86" t="s">
        <v>3009</v>
      </c>
      <c r="G309" s="86" t="b">
        <v>0</v>
      </c>
      <c r="H309" s="86" t="b">
        <v>0</v>
      </c>
      <c r="I309" s="86" t="b">
        <v>0</v>
      </c>
      <c r="J309" s="86" t="b">
        <v>0</v>
      </c>
      <c r="K309" s="86" t="b">
        <v>0</v>
      </c>
      <c r="L309" s="86" t="b">
        <v>0</v>
      </c>
    </row>
    <row r="310" spans="1:12" ht="15">
      <c r="A310" s="86" t="s">
        <v>2681</v>
      </c>
      <c r="B310" s="86" t="s">
        <v>2704</v>
      </c>
      <c r="C310" s="86">
        <v>3</v>
      </c>
      <c r="D310" s="121">
        <v>0.0017891889720208446</v>
      </c>
      <c r="E310" s="121">
        <v>2.6034150454129286</v>
      </c>
      <c r="F310" s="86" t="s">
        <v>3009</v>
      </c>
      <c r="G310" s="86" t="b">
        <v>0</v>
      </c>
      <c r="H310" s="86" t="b">
        <v>0</v>
      </c>
      <c r="I310" s="86" t="b">
        <v>0</v>
      </c>
      <c r="J310" s="86" t="b">
        <v>0</v>
      </c>
      <c r="K310" s="86" t="b">
        <v>0</v>
      </c>
      <c r="L310" s="86" t="b">
        <v>0</v>
      </c>
    </row>
    <row r="311" spans="1:12" ht="15">
      <c r="A311" s="86" t="s">
        <v>2704</v>
      </c>
      <c r="B311" s="86" t="s">
        <v>2723</v>
      </c>
      <c r="C311" s="86">
        <v>3</v>
      </c>
      <c r="D311" s="121">
        <v>0.0017891889720208446</v>
      </c>
      <c r="E311" s="121">
        <v>2.700325058420985</v>
      </c>
      <c r="F311" s="86" t="s">
        <v>3009</v>
      </c>
      <c r="G311" s="86" t="b">
        <v>0</v>
      </c>
      <c r="H311" s="86" t="b">
        <v>0</v>
      </c>
      <c r="I311" s="86" t="b">
        <v>0</v>
      </c>
      <c r="J311" s="86" t="b">
        <v>0</v>
      </c>
      <c r="K311" s="86" t="b">
        <v>0</v>
      </c>
      <c r="L311" s="86" t="b">
        <v>0</v>
      </c>
    </row>
    <row r="312" spans="1:12" ht="15">
      <c r="A312" s="86" t="s">
        <v>2723</v>
      </c>
      <c r="B312" s="86" t="s">
        <v>2167</v>
      </c>
      <c r="C312" s="86">
        <v>3</v>
      </c>
      <c r="D312" s="121">
        <v>0.0017891889720208446</v>
      </c>
      <c r="E312" s="121">
        <v>1.1440225576536978</v>
      </c>
      <c r="F312" s="86" t="s">
        <v>3009</v>
      </c>
      <c r="G312" s="86" t="b">
        <v>0</v>
      </c>
      <c r="H312" s="86" t="b">
        <v>0</v>
      </c>
      <c r="I312" s="86" t="b">
        <v>0</v>
      </c>
      <c r="J312" s="86" t="b">
        <v>0</v>
      </c>
      <c r="K312" s="86" t="b">
        <v>0</v>
      </c>
      <c r="L312" s="86" t="b">
        <v>0</v>
      </c>
    </row>
    <row r="313" spans="1:12" ht="15">
      <c r="A313" s="86" t="s">
        <v>2167</v>
      </c>
      <c r="B313" s="86" t="s">
        <v>2802</v>
      </c>
      <c r="C313" s="86">
        <v>3</v>
      </c>
      <c r="D313" s="121">
        <v>0.0017891889720208446</v>
      </c>
      <c r="E313" s="121">
        <v>1.5135099339735305</v>
      </c>
      <c r="F313" s="86" t="s">
        <v>3009</v>
      </c>
      <c r="G313" s="86" t="b">
        <v>0</v>
      </c>
      <c r="H313" s="86" t="b">
        <v>0</v>
      </c>
      <c r="I313" s="86" t="b">
        <v>0</v>
      </c>
      <c r="J313" s="86" t="b">
        <v>0</v>
      </c>
      <c r="K313" s="86" t="b">
        <v>0</v>
      </c>
      <c r="L313" s="86" t="b">
        <v>0</v>
      </c>
    </row>
    <row r="314" spans="1:12" ht="15">
      <c r="A314" s="86" t="s">
        <v>2802</v>
      </c>
      <c r="B314" s="86" t="s">
        <v>2803</v>
      </c>
      <c r="C314" s="86">
        <v>3</v>
      </c>
      <c r="D314" s="121">
        <v>0.0017891889720208446</v>
      </c>
      <c r="E314" s="121">
        <v>2.950202531637585</v>
      </c>
      <c r="F314" s="86" t="s">
        <v>3009</v>
      </c>
      <c r="G314" s="86" t="b">
        <v>0</v>
      </c>
      <c r="H314" s="86" t="b">
        <v>0</v>
      </c>
      <c r="I314" s="86" t="b">
        <v>0</v>
      </c>
      <c r="J314" s="86" t="b">
        <v>0</v>
      </c>
      <c r="K314" s="86" t="b">
        <v>0</v>
      </c>
      <c r="L314" s="86" t="b">
        <v>0</v>
      </c>
    </row>
    <row r="315" spans="1:12" ht="15">
      <c r="A315" s="86" t="s">
        <v>294</v>
      </c>
      <c r="B315" s="86" t="s">
        <v>2808</v>
      </c>
      <c r="C315" s="86">
        <v>2</v>
      </c>
      <c r="D315" s="121">
        <v>0.0013177243678121806</v>
      </c>
      <c r="E315" s="121">
        <v>2.4730812769179225</v>
      </c>
      <c r="F315" s="86" t="s">
        <v>3009</v>
      </c>
      <c r="G315" s="86" t="b">
        <v>0</v>
      </c>
      <c r="H315" s="86" t="b">
        <v>0</v>
      </c>
      <c r="I315" s="86" t="b">
        <v>0</v>
      </c>
      <c r="J315" s="86" t="b">
        <v>0</v>
      </c>
      <c r="K315" s="86" t="b">
        <v>0</v>
      </c>
      <c r="L315" s="86" t="b">
        <v>0</v>
      </c>
    </row>
    <row r="316" spans="1:12" ht="15">
      <c r="A316" s="86" t="s">
        <v>2808</v>
      </c>
      <c r="B316" s="86" t="s">
        <v>2612</v>
      </c>
      <c r="C316" s="86">
        <v>2</v>
      </c>
      <c r="D316" s="121">
        <v>0.0013177243678121806</v>
      </c>
      <c r="E316" s="121">
        <v>2.196874864978973</v>
      </c>
      <c r="F316" s="86" t="s">
        <v>3009</v>
      </c>
      <c r="G316" s="86" t="b">
        <v>0</v>
      </c>
      <c r="H316" s="86" t="b">
        <v>0</v>
      </c>
      <c r="I316" s="86" t="b">
        <v>0</v>
      </c>
      <c r="J316" s="86" t="b">
        <v>0</v>
      </c>
      <c r="K316" s="86" t="b">
        <v>0</v>
      </c>
      <c r="L316" s="86" t="b">
        <v>0</v>
      </c>
    </row>
    <row r="317" spans="1:12" ht="15">
      <c r="A317" s="86" t="s">
        <v>2615</v>
      </c>
      <c r="B317" s="86" t="s">
        <v>2640</v>
      </c>
      <c r="C317" s="86">
        <v>2</v>
      </c>
      <c r="D317" s="121">
        <v>0.0013177243678121806</v>
      </c>
      <c r="E317" s="121">
        <v>1.836259179330748</v>
      </c>
      <c r="F317" s="86" t="s">
        <v>3009</v>
      </c>
      <c r="G317" s="86" t="b">
        <v>0</v>
      </c>
      <c r="H317" s="86" t="b">
        <v>0</v>
      </c>
      <c r="I317" s="86" t="b">
        <v>0</v>
      </c>
      <c r="J317" s="86" t="b">
        <v>0</v>
      </c>
      <c r="K317" s="86" t="b">
        <v>0</v>
      </c>
      <c r="L317" s="86" t="b">
        <v>0</v>
      </c>
    </row>
    <row r="318" spans="1:12" ht="15">
      <c r="A318" s="86" t="s">
        <v>2607</v>
      </c>
      <c r="B318" s="86" t="s">
        <v>2621</v>
      </c>
      <c r="C318" s="86">
        <v>2</v>
      </c>
      <c r="D318" s="121">
        <v>0.0013177243678121806</v>
      </c>
      <c r="E318" s="121">
        <v>1.3666259460036354</v>
      </c>
      <c r="F318" s="86" t="s">
        <v>3009</v>
      </c>
      <c r="G318" s="86" t="b">
        <v>0</v>
      </c>
      <c r="H318" s="86" t="b">
        <v>0</v>
      </c>
      <c r="I318" s="86" t="b">
        <v>0</v>
      </c>
      <c r="J318" s="86" t="b">
        <v>0</v>
      </c>
      <c r="K318" s="86" t="b">
        <v>0</v>
      </c>
      <c r="L318" s="86" t="b">
        <v>0</v>
      </c>
    </row>
    <row r="319" spans="1:12" ht="15">
      <c r="A319" s="86" t="s">
        <v>2621</v>
      </c>
      <c r="B319" s="86" t="s">
        <v>294</v>
      </c>
      <c r="C319" s="86">
        <v>2</v>
      </c>
      <c r="D319" s="121">
        <v>0.0013177243678121806</v>
      </c>
      <c r="E319" s="121">
        <v>1.7741112725819035</v>
      </c>
      <c r="F319" s="86" t="s">
        <v>3009</v>
      </c>
      <c r="G319" s="86" t="b">
        <v>0</v>
      </c>
      <c r="H319" s="86" t="b">
        <v>0</v>
      </c>
      <c r="I319" s="86" t="b">
        <v>0</v>
      </c>
      <c r="J319" s="86" t="b">
        <v>0</v>
      </c>
      <c r="K319" s="86" t="b">
        <v>0</v>
      </c>
      <c r="L319" s="86" t="b">
        <v>0</v>
      </c>
    </row>
    <row r="320" spans="1:12" ht="15">
      <c r="A320" s="86" t="s">
        <v>294</v>
      </c>
      <c r="B320" s="86" t="s">
        <v>320</v>
      </c>
      <c r="C320" s="86">
        <v>2</v>
      </c>
      <c r="D320" s="121">
        <v>0.0013177243678121806</v>
      </c>
      <c r="E320" s="121">
        <v>2.4730812769179225</v>
      </c>
      <c r="F320" s="86" t="s">
        <v>3009</v>
      </c>
      <c r="G320" s="86" t="b">
        <v>0</v>
      </c>
      <c r="H320" s="86" t="b">
        <v>0</v>
      </c>
      <c r="I320" s="86" t="b">
        <v>0</v>
      </c>
      <c r="J320" s="86" t="b">
        <v>0</v>
      </c>
      <c r="K320" s="86" t="b">
        <v>0</v>
      </c>
      <c r="L320" s="86" t="b">
        <v>0</v>
      </c>
    </row>
    <row r="321" spans="1:12" ht="15">
      <c r="A321" s="86" t="s">
        <v>320</v>
      </c>
      <c r="B321" s="86" t="s">
        <v>2665</v>
      </c>
      <c r="C321" s="86">
        <v>2</v>
      </c>
      <c r="D321" s="121">
        <v>0.0013177243678121806</v>
      </c>
      <c r="E321" s="121">
        <v>2.7283537820212285</v>
      </c>
      <c r="F321" s="86" t="s">
        <v>3009</v>
      </c>
      <c r="G321" s="86" t="b">
        <v>0</v>
      </c>
      <c r="H321" s="86" t="b">
        <v>0</v>
      </c>
      <c r="I321" s="86" t="b">
        <v>0</v>
      </c>
      <c r="J321" s="86" t="b">
        <v>0</v>
      </c>
      <c r="K321" s="86" t="b">
        <v>0</v>
      </c>
      <c r="L321" s="86" t="b">
        <v>0</v>
      </c>
    </row>
    <row r="322" spans="1:12" ht="15">
      <c r="A322" s="86" t="s">
        <v>2665</v>
      </c>
      <c r="B322" s="86" t="s">
        <v>2617</v>
      </c>
      <c r="C322" s="86">
        <v>2</v>
      </c>
      <c r="D322" s="121">
        <v>0.0013177243678121806</v>
      </c>
      <c r="E322" s="121">
        <v>1.9879910925269846</v>
      </c>
      <c r="F322" s="86" t="s">
        <v>3009</v>
      </c>
      <c r="G322" s="86" t="b">
        <v>0</v>
      </c>
      <c r="H322" s="86" t="b">
        <v>0</v>
      </c>
      <c r="I322" s="86" t="b">
        <v>0</v>
      </c>
      <c r="J322" s="86" t="b">
        <v>0</v>
      </c>
      <c r="K322" s="86" t="b">
        <v>0</v>
      </c>
      <c r="L322" s="86" t="b">
        <v>0</v>
      </c>
    </row>
    <row r="323" spans="1:12" ht="15">
      <c r="A323" s="86" t="s">
        <v>2169</v>
      </c>
      <c r="B323" s="86" t="s">
        <v>297</v>
      </c>
      <c r="C323" s="86">
        <v>2</v>
      </c>
      <c r="D323" s="121">
        <v>0.0013177243678121806</v>
      </c>
      <c r="E323" s="121">
        <v>1.126293790693266</v>
      </c>
      <c r="F323" s="86" t="s">
        <v>3009</v>
      </c>
      <c r="G323" s="86" t="b">
        <v>0</v>
      </c>
      <c r="H323" s="86" t="b">
        <v>0</v>
      </c>
      <c r="I323" s="86" t="b">
        <v>0</v>
      </c>
      <c r="J323" s="86" t="b">
        <v>0</v>
      </c>
      <c r="K323" s="86" t="b">
        <v>0</v>
      </c>
      <c r="L323" s="86" t="b">
        <v>0</v>
      </c>
    </row>
    <row r="324" spans="1:12" ht="15">
      <c r="A324" s="86" t="s">
        <v>297</v>
      </c>
      <c r="B324" s="86" t="s">
        <v>2168</v>
      </c>
      <c r="C324" s="86">
        <v>2</v>
      </c>
      <c r="D324" s="121">
        <v>0.0013177243678121806</v>
      </c>
      <c r="E324" s="121">
        <v>1.084901105535041</v>
      </c>
      <c r="F324" s="86" t="s">
        <v>3009</v>
      </c>
      <c r="G324" s="86" t="b">
        <v>0</v>
      </c>
      <c r="H324" s="86" t="b">
        <v>0</v>
      </c>
      <c r="I324" s="86" t="b">
        <v>0</v>
      </c>
      <c r="J324" s="86" t="b">
        <v>0</v>
      </c>
      <c r="K324" s="86" t="b">
        <v>0</v>
      </c>
      <c r="L324" s="86" t="b">
        <v>0</v>
      </c>
    </row>
    <row r="325" spans="1:12" ht="15">
      <c r="A325" s="86" t="s">
        <v>2168</v>
      </c>
      <c r="B325" s="86" t="s">
        <v>2176</v>
      </c>
      <c r="C325" s="86">
        <v>2</v>
      </c>
      <c r="D325" s="121">
        <v>0.0013177243678121806</v>
      </c>
      <c r="E325" s="121">
        <v>0.6225031076360849</v>
      </c>
      <c r="F325" s="86" t="s">
        <v>3009</v>
      </c>
      <c r="G325" s="86" t="b">
        <v>0</v>
      </c>
      <c r="H325" s="86" t="b">
        <v>0</v>
      </c>
      <c r="I325" s="86" t="b">
        <v>0</v>
      </c>
      <c r="J325" s="86" t="b">
        <v>0</v>
      </c>
      <c r="K325" s="86" t="b">
        <v>0</v>
      </c>
      <c r="L325" s="86" t="b">
        <v>0</v>
      </c>
    </row>
    <row r="326" spans="1:12" ht="15">
      <c r="A326" s="86" t="s">
        <v>2171</v>
      </c>
      <c r="B326" s="86" t="s">
        <v>2167</v>
      </c>
      <c r="C326" s="86">
        <v>2</v>
      </c>
      <c r="D326" s="121">
        <v>0.0013177243678121806</v>
      </c>
      <c r="E326" s="121">
        <v>-0.009792306690831401</v>
      </c>
      <c r="F326" s="86" t="s">
        <v>3009</v>
      </c>
      <c r="G326" s="86" t="b">
        <v>0</v>
      </c>
      <c r="H326" s="86" t="b">
        <v>0</v>
      </c>
      <c r="I326" s="86" t="b">
        <v>0</v>
      </c>
      <c r="J326" s="86" t="b">
        <v>0</v>
      </c>
      <c r="K326" s="86" t="b">
        <v>0</v>
      </c>
      <c r="L326" s="86" t="b">
        <v>0</v>
      </c>
    </row>
    <row r="327" spans="1:12" ht="15">
      <c r="A327" s="86" t="s">
        <v>2608</v>
      </c>
      <c r="B327" s="86" t="s">
        <v>2618</v>
      </c>
      <c r="C327" s="86">
        <v>2</v>
      </c>
      <c r="D327" s="121">
        <v>0.0013177243678121806</v>
      </c>
      <c r="E327" s="121">
        <v>1.3067498551513974</v>
      </c>
      <c r="F327" s="86" t="s">
        <v>3009</v>
      </c>
      <c r="G327" s="86" t="b">
        <v>0</v>
      </c>
      <c r="H327" s="86" t="b">
        <v>0</v>
      </c>
      <c r="I327" s="86" t="b">
        <v>0</v>
      </c>
      <c r="J327" s="86" t="b">
        <v>0</v>
      </c>
      <c r="K327" s="86" t="b">
        <v>0</v>
      </c>
      <c r="L327" s="86" t="b">
        <v>0</v>
      </c>
    </row>
    <row r="328" spans="1:12" ht="15">
      <c r="A328" s="86" t="s">
        <v>299</v>
      </c>
      <c r="B328" s="86" t="s">
        <v>2641</v>
      </c>
      <c r="C328" s="86">
        <v>2</v>
      </c>
      <c r="D328" s="121">
        <v>0.0013177243678121806</v>
      </c>
      <c r="E328" s="121">
        <v>1.719753610259311</v>
      </c>
      <c r="F328" s="86" t="s">
        <v>3009</v>
      </c>
      <c r="G328" s="86" t="b">
        <v>0</v>
      </c>
      <c r="H328" s="86" t="b">
        <v>0</v>
      </c>
      <c r="I328" s="86" t="b">
        <v>0</v>
      </c>
      <c r="J328" s="86" t="b">
        <v>0</v>
      </c>
      <c r="K328" s="86" t="b">
        <v>0</v>
      </c>
      <c r="L328" s="86" t="b">
        <v>0</v>
      </c>
    </row>
    <row r="329" spans="1:12" ht="15">
      <c r="A329" s="86" t="s">
        <v>2641</v>
      </c>
      <c r="B329" s="86" t="s">
        <v>2809</v>
      </c>
      <c r="C329" s="86">
        <v>2</v>
      </c>
      <c r="D329" s="121">
        <v>0.0013177243678121806</v>
      </c>
      <c r="E329" s="121">
        <v>2.649172535973604</v>
      </c>
      <c r="F329" s="86" t="s">
        <v>3009</v>
      </c>
      <c r="G329" s="86" t="b">
        <v>0</v>
      </c>
      <c r="H329" s="86" t="b">
        <v>0</v>
      </c>
      <c r="I329" s="86" t="b">
        <v>0</v>
      </c>
      <c r="J329" s="86" t="b">
        <v>0</v>
      </c>
      <c r="K329" s="86" t="b">
        <v>0</v>
      </c>
      <c r="L329" s="86" t="b">
        <v>0</v>
      </c>
    </row>
    <row r="330" spans="1:12" ht="15">
      <c r="A330" s="86" t="s">
        <v>2809</v>
      </c>
      <c r="B330" s="86" t="s">
        <v>319</v>
      </c>
      <c r="C330" s="86">
        <v>2</v>
      </c>
      <c r="D330" s="121">
        <v>0.0013177243678121806</v>
      </c>
      <c r="E330" s="121">
        <v>3.126293790693266</v>
      </c>
      <c r="F330" s="86" t="s">
        <v>3009</v>
      </c>
      <c r="G330" s="86" t="b">
        <v>0</v>
      </c>
      <c r="H330" s="86" t="b">
        <v>0</v>
      </c>
      <c r="I330" s="86" t="b">
        <v>0</v>
      </c>
      <c r="J330" s="86" t="b">
        <v>0</v>
      </c>
      <c r="K330" s="86" t="b">
        <v>0</v>
      </c>
      <c r="L330" s="86" t="b">
        <v>0</v>
      </c>
    </row>
    <row r="331" spans="1:12" ht="15">
      <c r="A331" s="86" t="s">
        <v>319</v>
      </c>
      <c r="B331" s="86" t="s">
        <v>2810</v>
      </c>
      <c r="C331" s="86">
        <v>2</v>
      </c>
      <c r="D331" s="121">
        <v>0.0013177243678121806</v>
      </c>
      <c r="E331" s="121">
        <v>3.126293790693266</v>
      </c>
      <c r="F331" s="86" t="s">
        <v>3009</v>
      </c>
      <c r="G331" s="86" t="b">
        <v>0</v>
      </c>
      <c r="H331" s="86" t="b">
        <v>0</v>
      </c>
      <c r="I331" s="86" t="b">
        <v>0</v>
      </c>
      <c r="J331" s="86" t="b">
        <v>0</v>
      </c>
      <c r="K331" s="86" t="b">
        <v>0</v>
      </c>
      <c r="L331" s="86" t="b">
        <v>0</v>
      </c>
    </row>
    <row r="332" spans="1:12" ht="15">
      <c r="A332" s="86" t="s">
        <v>2810</v>
      </c>
      <c r="B332" s="86" t="s">
        <v>2633</v>
      </c>
      <c r="C332" s="86">
        <v>2</v>
      </c>
      <c r="D332" s="121">
        <v>0.0013177243678121806</v>
      </c>
      <c r="E332" s="121">
        <v>2.5822257463429903</v>
      </c>
      <c r="F332" s="86" t="s">
        <v>3009</v>
      </c>
      <c r="G332" s="86" t="b">
        <v>0</v>
      </c>
      <c r="H332" s="86" t="b">
        <v>0</v>
      </c>
      <c r="I332" s="86" t="b">
        <v>0</v>
      </c>
      <c r="J332" s="86" t="b">
        <v>0</v>
      </c>
      <c r="K332" s="86" t="b">
        <v>0</v>
      </c>
      <c r="L332" s="86" t="b">
        <v>0</v>
      </c>
    </row>
    <row r="333" spans="1:12" ht="15">
      <c r="A333" s="86" t="s">
        <v>2633</v>
      </c>
      <c r="B333" s="86" t="s">
        <v>263</v>
      </c>
      <c r="C333" s="86">
        <v>2</v>
      </c>
      <c r="D333" s="121">
        <v>0.0013177243678121806</v>
      </c>
      <c r="E333" s="121">
        <v>1.7071644829512904</v>
      </c>
      <c r="F333" s="86" t="s">
        <v>3009</v>
      </c>
      <c r="G333" s="86" t="b">
        <v>0</v>
      </c>
      <c r="H333" s="86" t="b">
        <v>0</v>
      </c>
      <c r="I333" s="86" t="b">
        <v>0</v>
      </c>
      <c r="J333" s="86" t="b">
        <v>0</v>
      </c>
      <c r="K333" s="86" t="b">
        <v>0</v>
      </c>
      <c r="L333" s="86" t="b">
        <v>0</v>
      </c>
    </row>
    <row r="334" spans="1:12" ht="15">
      <c r="A334" s="86" t="s">
        <v>263</v>
      </c>
      <c r="B334" s="86" t="s">
        <v>2169</v>
      </c>
      <c r="C334" s="86">
        <v>2</v>
      </c>
      <c r="D334" s="121">
        <v>0.0013177243678121806</v>
      </c>
      <c r="E334" s="121">
        <v>0.6491725359736036</v>
      </c>
      <c r="F334" s="86" t="s">
        <v>3009</v>
      </c>
      <c r="G334" s="86" t="b">
        <v>0</v>
      </c>
      <c r="H334" s="86" t="b">
        <v>0</v>
      </c>
      <c r="I334" s="86" t="b">
        <v>0</v>
      </c>
      <c r="J334" s="86" t="b">
        <v>0</v>
      </c>
      <c r="K334" s="86" t="b">
        <v>0</v>
      </c>
      <c r="L334" s="86" t="b">
        <v>0</v>
      </c>
    </row>
    <row r="335" spans="1:12" ht="15">
      <c r="A335" s="86" t="s">
        <v>2169</v>
      </c>
      <c r="B335" s="86" t="s">
        <v>2616</v>
      </c>
      <c r="C335" s="86">
        <v>2</v>
      </c>
      <c r="D335" s="121">
        <v>0.0013177243678121806</v>
      </c>
      <c r="E335" s="121">
        <v>1.047112544645641</v>
      </c>
      <c r="F335" s="86" t="s">
        <v>3009</v>
      </c>
      <c r="G335" s="86" t="b">
        <v>0</v>
      </c>
      <c r="H335" s="86" t="b">
        <v>0</v>
      </c>
      <c r="I335" s="86" t="b">
        <v>0</v>
      </c>
      <c r="J335" s="86" t="b">
        <v>0</v>
      </c>
      <c r="K335" s="86" t="b">
        <v>0</v>
      </c>
      <c r="L335" s="86" t="b">
        <v>0</v>
      </c>
    </row>
    <row r="336" spans="1:12" ht="15">
      <c r="A336" s="86" t="s">
        <v>2616</v>
      </c>
      <c r="B336" s="86" t="s">
        <v>2616</v>
      </c>
      <c r="C336" s="86">
        <v>2</v>
      </c>
      <c r="D336" s="121">
        <v>0.0013177243678121806</v>
      </c>
      <c r="E336" s="121">
        <v>1.5699912899259787</v>
      </c>
      <c r="F336" s="86" t="s">
        <v>3009</v>
      </c>
      <c r="G336" s="86" t="b">
        <v>0</v>
      </c>
      <c r="H336" s="86" t="b">
        <v>0</v>
      </c>
      <c r="I336" s="86" t="b">
        <v>0</v>
      </c>
      <c r="J336" s="86" t="b">
        <v>0</v>
      </c>
      <c r="K336" s="86" t="b">
        <v>0</v>
      </c>
      <c r="L336" s="86" t="b">
        <v>0</v>
      </c>
    </row>
    <row r="337" spans="1:12" ht="15">
      <c r="A337" s="86" t="s">
        <v>2616</v>
      </c>
      <c r="B337" s="86" t="s">
        <v>2167</v>
      </c>
      <c r="C337" s="86">
        <v>2</v>
      </c>
      <c r="D337" s="121">
        <v>0.0013177243678121806</v>
      </c>
      <c r="E337" s="121">
        <v>0.4908100438783539</v>
      </c>
      <c r="F337" s="86" t="s">
        <v>3009</v>
      </c>
      <c r="G337" s="86" t="b">
        <v>0</v>
      </c>
      <c r="H337" s="86" t="b">
        <v>0</v>
      </c>
      <c r="I337" s="86" t="b">
        <v>0</v>
      </c>
      <c r="J337" s="86" t="b">
        <v>0</v>
      </c>
      <c r="K337" s="86" t="b">
        <v>0</v>
      </c>
      <c r="L337" s="86" t="b">
        <v>0</v>
      </c>
    </row>
    <row r="338" spans="1:12" ht="15">
      <c r="A338" s="86" t="s">
        <v>2167</v>
      </c>
      <c r="B338" s="86" t="s">
        <v>2623</v>
      </c>
      <c r="C338" s="86">
        <v>2</v>
      </c>
      <c r="D338" s="121">
        <v>0.0013177243678121806</v>
      </c>
      <c r="E338" s="121">
        <v>0.8602974201981869</v>
      </c>
      <c r="F338" s="86" t="s">
        <v>3009</v>
      </c>
      <c r="G338" s="86" t="b">
        <v>0</v>
      </c>
      <c r="H338" s="86" t="b">
        <v>0</v>
      </c>
      <c r="I338" s="86" t="b">
        <v>0</v>
      </c>
      <c r="J338" s="86" t="b">
        <v>0</v>
      </c>
      <c r="K338" s="86" t="b">
        <v>0</v>
      </c>
      <c r="L338" s="86" t="b">
        <v>0</v>
      </c>
    </row>
    <row r="339" spans="1:12" ht="15">
      <c r="A339" s="86" t="s">
        <v>2623</v>
      </c>
      <c r="B339" s="86" t="s">
        <v>2169</v>
      </c>
      <c r="C339" s="86">
        <v>2</v>
      </c>
      <c r="D339" s="121">
        <v>0.0013177243678121806</v>
      </c>
      <c r="E339" s="121">
        <v>1.1720512812539412</v>
      </c>
      <c r="F339" s="86" t="s">
        <v>3009</v>
      </c>
      <c r="G339" s="86" t="b">
        <v>0</v>
      </c>
      <c r="H339" s="86" t="b">
        <v>0</v>
      </c>
      <c r="I339" s="86" t="b">
        <v>0</v>
      </c>
      <c r="J339" s="86" t="b">
        <v>0</v>
      </c>
      <c r="K339" s="86" t="b">
        <v>0</v>
      </c>
      <c r="L339" s="86" t="b">
        <v>0</v>
      </c>
    </row>
    <row r="340" spans="1:12" ht="15">
      <c r="A340" s="86" t="s">
        <v>2169</v>
      </c>
      <c r="B340" s="86" t="s">
        <v>2168</v>
      </c>
      <c r="C340" s="86">
        <v>2</v>
      </c>
      <c r="D340" s="121">
        <v>0.0013177243678121806</v>
      </c>
      <c r="E340" s="121">
        <v>0.48284111420707865</v>
      </c>
      <c r="F340" s="86" t="s">
        <v>3009</v>
      </c>
      <c r="G340" s="86" t="b">
        <v>0</v>
      </c>
      <c r="H340" s="86" t="b">
        <v>0</v>
      </c>
      <c r="I340" s="86" t="b">
        <v>0</v>
      </c>
      <c r="J340" s="86" t="b">
        <v>0</v>
      </c>
      <c r="K340" s="86" t="b">
        <v>0</v>
      </c>
      <c r="L340" s="86" t="b">
        <v>0</v>
      </c>
    </row>
    <row r="341" spans="1:12" ht="15">
      <c r="A341" s="86" t="s">
        <v>2168</v>
      </c>
      <c r="B341" s="86" t="s">
        <v>2175</v>
      </c>
      <c r="C341" s="86">
        <v>2</v>
      </c>
      <c r="D341" s="121">
        <v>0.0013177243678121806</v>
      </c>
      <c r="E341" s="121">
        <v>0.5408330611847654</v>
      </c>
      <c r="F341" s="86" t="s">
        <v>3009</v>
      </c>
      <c r="G341" s="86" t="b">
        <v>0</v>
      </c>
      <c r="H341" s="86" t="b">
        <v>0</v>
      </c>
      <c r="I341" s="86" t="b">
        <v>0</v>
      </c>
      <c r="J341" s="86" t="b">
        <v>0</v>
      </c>
      <c r="K341" s="86" t="b">
        <v>0</v>
      </c>
      <c r="L341" s="86" t="b">
        <v>0</v>
      </c>
    </row>
    <row r="342" spans="1:12" ht="15">
      <c r="A342" s="86" t="s">
        <v>2175</v>
      </c>
      <c r="B342" s="86" t="s">
        <v>2174</v>
      </c>
      <c r="C342" s="86">
        <v>2</v>
      </c>
      <c r="D342" s="121">
        <v>0.0013177243678121806</v>
      </c>
      <c r="E342" s="121">
        <v>0.6279832369036655</v>
      </c>
      <c r="F342" s="86" t="s">
        <v>3009</v>
      </c>
      <c r="G342" s="86" t="b">
        <v>0</v>
      </c>
      <c r="H342" s="86" t="b">
        <v>0</v>
      </c>
      <c r="I342" s="86" t="b">
        <v>0</v>
      </c>
      <c r="J342" s="86" t="b">
        <v>0</v>
      </c>
      <c r="K342" s="86" t="b">
        <v>0</v>
      </c>
      <c r="L342" s="86" t="b">
        <v>0</v>
      </c>
    </row>
    <row r="343" spans="1:12" ht="15">
      <c r="A343" s="86" t="s">
        <v>2174</v>
      </c>
      <c r="B343" s="86" t="s">
        <v>2171</v>
      </c>
      <c r="C343" s="86">
        <v>2</v>
      </c>
      <c r="D343" s="121">
        <v>0.0013177243678121806</v>
      </c>
      <c r="E343" s="121">
        <v>0.568786588787608</v>
      </c>
      <c r="F343" s="86" t="s">
        <v>3009</v>
      </c>
      <c r="G343" s="86" t="b">
        <v>0</v>
      </c>
      <c r="H343" s="86" t="b">
        <v>0</v>
      </c>
      <c r="I343" s="86" t="b">
        <v>0</v>
      </c>
      <c r="J343" s="86" t="b">
        <v>0</v>
      </c>
      <c r="K343" s="86" t="b">
        <v>0</v>
      </c>
      <c r="L343" s="86" t="b">
        <v>0</v>
      </c>
    </row>
    <row r="344" spans="1:12" ht="15">
      <c r="A344" s="86" t="s">
        <v>2170</v>
      </c>
      <c r="B344" s="86" t="s">
        <v>2610</v>
      </c>
      <c r="C344" s="86">
        <v>2</v>
      </c>
      <c r="D344" s="121">
        <v>0.0013177243678121806</v>
      </c>
      <c r="E344" s="121">
        <v>0.847540189740437</v>
      </c>
      <c r="F344" s="86" t="s">
        <v>3009</v>
      </c>
      <c r="G344" s="86" t="b">
        <v>0</v>
      </c>
      <c r="H344" s="86" t="b">
        <v>0</v>
      </c>
      <c r="I344" s="86" t="b">
        <v>0</v>
      </c>
      <c r="J344" s="86" t="b">
        <v>0</v>
      </c>
      <c r="K344" s="86" t="b">
        <v>0</v>
      </c>
      <c r="L344" s="86" t="b">
        <v>0</v>
      </c>
    </row>
    <row r="345" spans="1:12" ht="15">
      <c r="A345" s="86" t="s">
        <v>2610</v>
      </c>
      <c r="B345" s="86" t="s">
        <v>2613</v>
      </c>
      <c r="C345" s="86">
        <v>2</v>
      </c>
      <c r="D345" s="121">
        <v>0.0013177243678121806</v>
      </c>
      <c r="E345" s="121">
        <v>1.410290447058467</v>
      </c>
      <c r="F345" s="86" t="s">
        <v>3009</v>
      </c>
      <c r="G345" s="86" t="b">
        <v>0</v>
      </c>
      <c r="H345" s="86" t="b">
        <v>0</v>
      </c>
      <c r="I345" s="86" t="b">
        <v>0</v>
      </c>
      <c r="J345" s="86" t="b">
        <v>0</v>
      </c>
      <c r="K345" s="86" t="b">
        <v>0</v>
      </c>
      <c r="L345" s="86" t="b">
        <v>0</v>
      </c>
    </row>
    <row r="346" spans="1:12" ht="15">
      <c r="A346" s="86" t="s">
        <v>2176</v>
      </c>
      <c r="B346" s="86" t="s">
        <v>2173</v>
      </c>
      <c r="C346" s="86">
        <v>2</v>
      </c>
      <c r="D346" s="121">
        <v>0.0013177243678121806</v>
      </c>
      <c r="E346" s="121">
        <v>0.6861721875054622</v>
      </c>
      <c r="F346" s="86" t="s">
        <v>3009</v>
      </c>
      <c r="G346" s="86" t="b">
        <v>0</v>
      </c>
      <c r="H346" s="86" t="b">
        <v>0</v>
      </c>
      <c r="I346" s="86" t="b">
        <v>0</v>
      </c>
      <c r="J346" s="86" t="b">
        <v>0</v>
      </c>
      <c r="K346" s="86" t="b">
        <v>0</v>
      </c>
      <c r="L346" s="86" t="b">
        <v>0</v>
      </c>
    </row>
    <row r="347" spans="1:12" ht="15">
      <c r="A347" s="86" t="s">
        <v>2108</v>
      </c>
      <c r="B347" s="86" t="s">
        <v>2692</v>
      </c>
      <c r="C347" s="86">
        <v>2</v>
      </c>
      <c r="D347" s="121">
        <v>0.0013177243678121806</v>
      </c>
      <c r="E347" s="121">
        <v>2.2232038037013226</v>
      </c>
      <c r="F347" s="86" t="s">
        <v>3009</v>
      </c>
      <c r="G347" s="86" t="b">
        <v>0</v>
      </c>
      <c r="H347" s="86" t="b">
        <v>0</v>
      </c>
      <c r="I347" s="86" t="b">
        <v>0</v>
      </c>
      <c r="J347" s="86" t="b">
        <v>0</v>
      </c>
      <c r="K347" s="86" t="b">
        <v>0</v>
      </c>
      <c r="L347" s="86" t="b">
        <v>0</v>
      </c>
    </row>
    <row r="348" spans="1:12" ht="15">
      <c r="A348" s="86" t="s">
        <v>2692</v>
      </c>
      <c r="B348" s="86" t="s">
        <v>2627</v>
      </c>
      <c r="C348" s="86">
        <v>2</v>
      </c>
      <c r="D348" s="121">
        <v>0.0013177243678121806</v>
      </c>
      <c r="E348" s="121">
        <v>2.2232038037013226</v>
      </c>
      <c r="F348" s="86" t="s">
        <v>3009</v>
      </c>
      <c r="G348" s="86" t="b">
        <v>0</v>
      </c>
      <c r="H348" s="86" t="b">
        <v>0</v>
      </c>
      <c r="I348" s="86" t="b">
        <v>0</v>
      </c>
      <c r="J348" s="86" t="b">
        <v>0</v>
      </c>
      <c r="K348" s="86" t="b">
        <v>0</v>
      </c>
      <c r="L348" s="86" t="b">
        <v>0</v>
      </c>
    </row>
    <row r="349" spans="1:12" ht="15">
      <c r="A349" s="86" t="s">
        <v>2621</v>
      </c>
      <c r="B349" s="86" t="s">
        <v>2811</v>
      </c>
      <c r="C349" s="86">
        <v>2</v>
      </c>
      <c r="D349" s="121">
        <v>0.0013177243678121806</v>
      </c>
      <c r="E349" s="121">
        <v>2.427323786357247</v>
      </c>
      <c r="F349" s="86" t="s">
        <v>3009</v>
      </c>
      <c r="G349" s="86" t="b">
        <v>0</v>
      </c>
      <c r="H349" s="86" t="b">
        <v>0</v>
      </c>
      <c r="I349" s="86" t="b">
        <v>0</v>
      </c>
      <c r="J349" s="86" t="b">
        <v>0</v>
      </c>
      <c r="K349" s="86" t="b">
        <v>0</v>
      </c>
      <c r="L349" s="86" t="b">
        <v>0</v>
      </c>
    </row>
    <row r="350" spans="1:12" ht="15">
      <c r="A350" s="86" t="s">
        <v>2811</v>
      </c>
      <c r="B350" s="86" t="s">
        <v>2812</v>
      </c>
      <c r="C350" s="86">
        <v>2</v>
      </c>
      <c r="D350" s="121">
        <v>0.0013177243678121806</v>
      </c>
      <c r="E350" s="121">
        <v>3.126293790693266</v>
      </c>
      <c r="F350" s="86" t="s">
        <v>3009</v>
      </c>
      <c r="G350" s="86" t="b">
        <v>0</v>
      </c>
      <c r="H350" s="86" t="b">
        <v>0</v>
      </c>
      <c r="I350" s="86" t="b">
        <v>0</v>
      </c>
      <c r="J350" s="86" t="b">
        <v>0</v>
      </c>
      <c r="K350" s="86" t="b">
        <v>0</v>
      </c>
      <c r="L350" s="86" t="b">
        <v>0</v>
      </c>
    </row>
    <row r="351" spans="1:12" ht="15">
      <c r="A351" s="86" t="s">
        <v>2812</v>
      </c>
      <c r="B351" s="86" t="s">
        <v>318</v>
      </c>
      <c r="C351" s="86">
        <v>2</v>
      </c>
      <c r="D351" s="121">
        <v>0.0013177243678121806</v>
      </c>
      <c r="E351" s="121">
        <v>3.126293790693266</v>
      </c>
      <c r="F351" s="86" t="s">
        <v>3009</v>
      </c>
      <c r="G351" s="86" t="b">
        <v>0</v>
      </c>
      <c r="H351" s="86" t="b">
        <v>0</v>
      </c>
      <c r="I351" s="86" t="b">
        <v>0</v>
      </c>
      <c r="J351" s="86" t="b">
        <v>0</v>
      </c>
      <c r="K351" s="86" t="b">
        <v>0</v>
      </c>
      <c r="L351" s="86" t="b">
        <v>0</v>
      </c>
    </row>
    <row r="352" spans="1:12" ht="15">
      <c r="A352" s="86" t="s">
        <v>318</v>
      </c>
      <c r="B352" s="86" t="s">
        <v>2813</v>
      </c>
      <c r="C352" s="86">
        <v>2</v>
      </c>
      <c r="D352" s="121">
        <v>0.0013177243678121806</v>
      </c>
      <c r="E352" s="121">
        <v>3.126293790693266</v>
      </c>
      <c r="F352" s="86" t="s">
        <v>3009</v>
      </c>
      <c r="G352" s="86" t="b">
        <v>0</v>
      </c>
      <c r="H352" s="86" t="b">
        <v>0</v>
      </c>
      <c r="I352" s="86" t="b">
        <v>0</v>
      </c>
      <c r="J352" s="86" t="b">
        <v>0</v>
      </c>
      <c r="K352" s="86" t="b">
        <v>0</v>
      </c>
      <c r="L352" s="86" t="b">
        <v>0</v>
      </c>
    </row>
    <row r="353" spans="1:12" ht="15">
      <c r="A353" s="86" t="s">
        <v>2813</v>
      </c>
      <c r="B353" s="86" t="s">
        <v>2814</v>
      </c>
      <c r="C353" s="86">
        <v>2</v>
      </c>
      <c r="D353" s="121">
        <v>0.0013177243678121806</v>
      </c>
      <c r="E353" s="121">
        <v>3.126293790693266</v>
      </c>
      <c r="F353" s="86" t="s">
        <v>3009</v>
      </c>
      <c r="G353" s="86" t="b">
        <v>0</v>
      </c>
      <c r="H353" s="86" t="b">
        <v>0</v>
      </c>
      <c r="I353" s="86" t="b">
        <v>0</v>
      </c>
      <c r="J353" s="86" t="b">
        <v>0</v>
      </c>
      <c r="K353" s="86" t="b">
        <v>0</v>
      </c>
      <c r="L353" s="86" t="b">
        <v>0</v>
      </c>
    </row>
    <row r="354" spans="1:12" ht="15">
      <c r="A354" s="86" t="s">
        <v>2814</v>
      </c>
      <c r="B354" s="86" t="s">
        <v>297</v>
      </c>
      <c r="C354" s="86">
        <v>2</v>
      </c>
      <c r="D354" s="121">
        <v>0.0013177243678121806</v>
      </c>
      <c r="E354" s="121">
        <v>2.427323786357247</v>
      </c>
      <c r="F354" s="86" t="s">
        <v>3009</v>
      </c>
      <c r="G354" s="86" t="b">
        <v>0</v>
      </c>
      <c r="H354" s="86" t="b">
        <v>0</v>
      </c>
      <c r="I354" s="86" t="b">
        <v>0</v>
      </c>
      <c r="J354" s="86" t="b">
        <v>0</v>
      </c>
      <c r="K354" s="86" t="b">
        <v>0</v>
      </c>
      <c r="L354" s="86" t="b">
        <v>0</v>
      </c>
    </row>
    <row r="355" spans="1:12" ht="15">
      <c r="A355" s="86" t="s">
        <v>297</v>
      </c>
      <c r="B355" s="86" t="s">
        <v>2665</v>
      </c>
      <c r="C355" s="86">
        <v>2</v>
      </c>
      <c r="D355" s="121">
        <v>0.0013177243678121806</v>
      </c>
      <c r="E355" s="121">
        <v>2.0293837776852097</v>
      </c>
      <c r="F355" s="86" t="s">
        <v>3009</v>
      </c>
      <c r="G355" s="86" t="b">
        <v>0</v>
      </c>
      <c r="H355" s="86" t="b">
        <v>0</v>
      </c>
      <c r="I355" s="86" t="b">
        <v>0</v>
      </c>
      <c r="J355" s="86" t="b">
        <v>0</v>
      </c>
      <c r="K355" s="86" t="b">
        <v>0</v>
      </c>
      <c r="L355" s="86" t="b">
        <v>0</v>
      </c>
    </row>
    <row r="356" spans="1:12" ht="15">
      <c r="A356" s="86" t="s">
        <v>2665</v>
      </c>
      <c r="B356" s="86" t="s">
        <v>2634</v>
      </c>
      <c r="C356" s="86">
        <v>2</v>
      </c>
      <c r="D356" s="121">
        <v>0.0013177243678121806</v>
      </c>
      <c r="E356" s="121">
        <v>2.184285737670953</v>
      </c>
      <c r="F356" s="86" t="s">
        <v>3009</v>
      </c>
      <c r="G356" s="86" t="b">
        <v>0</v>
      </c>
      <c r="H356" s="86" t="b">
        <v>0</v>
      </c>
      <c r="I356" s="86" t="b">
        <v>0</v>
      </c>
      <c r="J356" s="86" t="b">
        <v>0</v>
      </c>
      <c r="K356" s="86" t="b">
        <v>0</v>
      </c>
      <c r="L356" s="86" t="b">
        <v>0</v>
      </c>
    </row>
    <row r="357" spans="1:12" ht="15">
      <c r="A357" s="86" t="s">
        <v>2634</v>
      </c>
      <c r="B357" s="86" t="s">
        <v>2612</v>
      </c>
      <c r="C357" s="86">
        <v>2</v>
      </c>
      <c r="D357" s="121">
        <v>0.0013177243678121806</v>
      </c>
      <c r="E357" s="121">
        <v>1.6528068206286977</v>
      </c>
      <c r="F357" s="86" t="s">
        <v>3009</v>
      </c>
      <c r="G357" s="86" t="b">
        <v>0</v>
      </c>
      <c r="H357" s="86" t="b">
        <v>0</v>
      </c>
      <c r="I357" s="86" t="b">
        <v>0</v>
      </c>
      <c r="J357" s="86" t="b">
        <v>0</v>
      </c>
      <c r="K357" s="86" t="b">
        <v>0</v>
      </c>
      <c r="L357" s="86" t="b">
        <v>0</v>
      </c>
    </row>
    <row r="358" spans="1:12" ht="15">
      <c r="A358" s="86" t="s">
        <v>2612</v>
      </c>
      <c r="B358" s="86" t="s">
        <v>296</v>
      </c>
      <c r="C358" s="86">
        <v>2</v>
      </c>
      <c r="D358" s="121">
        <v>0.0013177243678121806</v>
      </c>
      <c r="E358" s="121">
        <v>1.5948148736510108</v>
      </c>
      <c r="F358" s="86" t="s">
        <v>3009</v>
      </c>
      <c r="G358" s="86" t="b">
        <v>0</v>
      </c>
      <c r="H358" s="86" t="b">
        <v>0</v>
      </c>
      <c r="I358" s="86" t="b">
        <v>0</v>
      </c>
      <c r="J358" s="86" t="b">
        <v>0</v>
      </c>
      <c r="K358" s="86" t="b">
        <v>0</v>
      </c>
      <c r="L358" s="86" t="b">
        <v>0</v>
      </c>
    </row>
    <row r="359" spans="1:12" ht="15">
      <c r="A359" s="86" t="s">
        <v>2174</v>
      </c>
      <c r="B359" s="86" t="s">
        <v>2693</v>
      </c>
      <c r="C359" s="86">
        <v>2</v>
      </c>
      <c r="D359" s="121">
        <v>0.0013177243678121806</v>
      </c>
      <c r="E359" s="121">
        <v>1.5465101940764558</v>
      </c>
      <c r="F359" s="86" t="s">
        <v>3009</v>
      </c>
      <c r="G359" s="86" t="b">
        <v>0</v>
      </c>
      <c r="H359" s="86" t="b">
        <v>0</v>
      </c>
      <c r="I359" s="86" t="b">
        <v>0</v>
      </c>
      <c r="J359" s="86" t="b">
        <v>0</v>
      </c>
      <c r="K359" s="86" t="b">
        <v>0</v>
      </c>
      <c r="L359" s="86" t="b">
        <v>0</v>
      </c>
    </row>
    <row r="360" spans="1:12" ht="15">
      <c r="A360" s="86" t="s">
        <v>2693</v>
      </c>
      <c r="B360" s="86" t="s">
        <v>2815</v>
      </c>
      <c r="C360" s="86">
        <v>2</v>
      </c>
      <c r="D360" s="121">
        <v>0.0013177243678121806</v>
      </c>
      <c r="E360" s="121">
        <v>2.825263795029285</v>
      </c>
      <c r="F360" s="86" t="s">
        <v>3009</v>
      </c>
      <c r="G360" s="86" t="b">
        <v>0</v>
      </c>
      <c r="H360" s="86" t="b">
        <v>0</v>
      </c>
      <c r="I360" s="86" t="b">
        <v>0</v>
      </c>
      <c r="J360" s="86" t="b">
        <v>0</v>
      </c>
      <c r="K360" s="86" t="b">
        <v>0</v>
      </c>
      <c r="L360" s="86" t="b">
        <v>0</v>
      </c>
    </row>
    <row r="361" spans="1:12" ht="15">
      <c r="A361" s="86" t="s">
        <v>2815</v>
      </c>
      <c r="B361" s="86" t="s">
        <v>2816</v>
      </c>
      <c r="C361" s="86">
        <v>2</v>
      </c>
      <c r="D361" s="121">
        <v>0.0013177243678121806</v>
      </c>
      <c r="E361" s="121">
        <v>3.126293790693266</v>
      </c>
      <c r="F361" s="86" t="s">
        <v>3009</v>
      </c>
      <c r="G361" s="86" t="b">
        <v>0</v>
      </c>
      <c r="H361" s="86" t="b">
        <v>0</v>
      </c>
      <c r="I361" s="86" t="b">
        <v>0</v>
      </c>
      <c r="J361" s="86" t="b">
        <v>0</v>
      </c>
      <c r="K361" s="86" t="b">
        <v>0</v>
      </c>
      <c r="L361" s="86" t="b">
        <v>0</v>
      </c>
    </row>
    <row r="362" spans="1:12" ht="15">
      <c r="A362" s="86" t="s">
        <v>2816</v>
      </c>
      <c r="B362" s="86" t="s">
        <v>2735</v>
      </c>
      <c r="C362" s="86">
        <v>2</v>
      </c>
      <c r="D362" s="121">
        <v>0.0013177243678121806</v>
      </c>
      <c r="E362" s="121">
        <v>2.9502025316375846</v>
      </c>
      <c r="F362" s="86" t="s">
        <v>3009</v>
      </c>
      <c r="G362" s="86" t="b">
        <v>0</v>
      </c>
      <c r="H362" s="86" t="b">
        <v>0</v>
      </c>
      <c r="I362" s="86" t="b">
        <v>0</v>
      </c>
      <c r="J362" s="86" t="b">
        <v>0</v>
      </c>
      <c r="K362" s="86" t="b">
        <v>0</v>
      </c>
      <c r="L362" s="86" t="b">
        <v>0</v>
      </c>
    </row>
    <row r="363" spans="1:12" ht="15">
      <c r="A363" s="86" t="s">
        <v>2735</v>
      </c>
      <c r="B363" s="86" t="s">
        <v>317</v>
      </c>
      <c r="C363" s="86">
        <v>2</v>
      </c>
      <c r="D363" s="121">
        <v>0.0013177243678121806</v>
      </c>
      <c r="E363" s="121">
        <v>2.9502025316375846</v>
      </c>
      <c r="F363" s="86" t="s">
        <v>3009</v>
      </c>
      <c r="G363" s="86" t="b">
        <v>0</v>
      </c>
      <c r="H363" s="86" t="b">
        <v>0</v>
      </c>
      <c r="I363" s="86" t="b">
        <v>0</v>
      </c>
      <c r="J363" s="86" t="b">
        <v>0</v>
      </c>
      <c r="K363" s="86" t="b">
        <v>0</v>
      </c>
      <c r="L363" s="86" t="b">
        <v>0</v>
      </c>
    </row>
    <row r="364" spans="1:12" ht="15">
      <c r="A364" s="86" t="s">
        <v>317</v>
      </c>
      <c r="B364" s="86" t="s">
        <v>297</v>
      </c>
      <c r="C364" s="86">
        <v>2</v>
      </c>
      <c r="D364" s="121">
        <v>0.0013177243678121806</v>
      </c>
      <c r="E364" s="121">
        <v>2.427323786357247</v>
      </c>
      <c r="F364" s="86" t="s">
        <v>3009</v>
      </c>
      <c r="G364" s="86" t="b">
        <v>0</v>
      </c>
      <c r="H364" s="86" t="b">
        <v>0</v>
      </c>
      <c r="I364" s="86" t="b">
        <v>0</v>
      </c>
      <c r="J364" s="86" t="b">
        <v>0</v>
      </c>
      <c r="K364" s="86" t="b">
        <v>0</v>
      </c>
      <c r="L364" s="86" t="b">
        <v>0</v>
      </c>
    </row>
    <row r="365" spans="1:12" ht="15">
      <c r="A365" s="86" t="s">
        <v>297</v>
      </c>
      <c r="B365" s="86" t="s">
        <v>2626</v>
      </c>
      <c r="C365" s="86">
        <v>2</v>
      </c>
      <c r="D365" s="121">
        <v>0.0013177243678121806</v>
      </c>
      <c r="E365" s="121">
        <v>2.427323786357247</v>
      </c>
      <c r="F365" s="86" t="s">
        <v>3009</v>
      </c>
      <c r="G365" s="86" t="b">
        <v>0</v>
      </c>
      <c r="H365" s="86" t="b">
        <v>0</v>
      </c>
      <c r="I365" s="86" t="b">
        <v>0</v>
      </c>
      <c r="J365" s="86" t="b">
        <v>0</v>
      </c>
      <c r="K365" s="86" t="b">
        <v>0</v>
      </c>
      <c r="L365" s="86" t="b">
        <v>0</v>
      </c>
    </row>
    <row r="366" spans="1:12" ht="15">
      <c r="A366" s="86" t="s">
        <v>2108</v>
      </c>
      <c r="B366" s="86" t="s">
        <v>2627</v>
      </c>
      <c r="C366" s="86">
        <v>2</v>
      </c>
      <c r="D366" s="121">
        <v>0.0013177243678121806</v>
      </c>
      <c r="E366" s="121">
        <v>1.9221738080373414</v>
      </c>
      <c r="F366" s="86" t="s">
        <v>3009</v>
      </c>
      <c r="G366" s="86" t="b">
        <v>0</v>
      </c>
      <c r="H366" s="86" t="b">
        <v>0</v>
      </c>
      <c r="I366" s="86" t="b">
        <v>0</v>
      </c>
      <c r="J366" s="86" t="b">
        <v>0</v>
      </c>
      <c r="K366" s="86" t="b">
        <v>0</v>
      </c>
      <c r="L366" s="86" t="b">
        <v>0</v>
      </c>
    </row>
    <row r="367" spans="1:12" ht="15">
      <c r="A367" s="86" t="s">
        <v>2621</v>
      </c>
      <c r="B367" s="86" t="s">
        <v>296</v>
      </c>
      <c r="C367" s="86">
        <v>2</v>
      </c>
      <c r="D367" s="121">
        <v>0.0013177243678121806</v>
      </c>
      <c r="E367" s="121">
        <v>1.825263795029285</v>
      </c>
      <c r="F367" s="86" t="s">
        <v>3009</v>
      </c>
      <c r="G367" s="86" t="b">
        <v>0</v>
      </c>
      <c r="H367" s="86" t="b">
        <v>0</v>
      </c>
      <c r="I367" s="86" t="b">
        <v>0</v>
      </c>
      <c r="J367" s="86" t="b">
        <v>0</v>
      </c>
      <c r="K367" s="86" t="b">
        <v>0</v>
      </c>
      <c r="L367" s="86" t="b">
        <v>0</v>
      </c>
    </row>
    <row r="368" spans="1:12" ht="15">
      <c r="A368" s="86" t="s">
        <v>296</v>
      </c>
      <c r="B368" s="86" t="s">
        <v>2176</v>
      </c>
      <c r="C368" s="86">
        <v>2</v>
      </c>
      <c r="D368" s="121">
        <v>0.0013177243678121806</v>
      </c>
      <c r="E368" s="121">
        <v>1.3628657971303288</v>
      </c>
      <c r="F368" s="86" t="s">
        <v>3009</v>
      </c>
      <c r="G368" s="86" t="b">
        <v>0</v>
      </c>
      <c r="H368" s="86" t="b">
        <v>0</v>
      </c>
      <c r="I368" s="86" t="b">
        <v>0</v>
      </c>
      <c r="J368" s="86" t="b">
        <v>0</v>
      </c>
      <c r="K368" s="86" t="b">
        <v>0</v>
      </c>
      <c r="L368" s="86" t="b">
        <v>0</v>
      </c>
    </row>
    <row r="369" spans="1:12" ht="15">
      <c r="A369" s="86" t="s">
        <v>2176</v>
      </c>
      <c r="B369" s="86" t="s">
        <v>2607</v>
      </c>
      <c r="C369" s="86">
        <v>2</v>
      </c>
      <c r="D369" s="121">
        <v>0.0013177243678121806</v>
      </c>
      <c r="E369" s="121">
        <v>0.8680157754502348</v>
      </c>
      <c r="F369" s="86" t="s">
        <v>3009</v>
      </c>
      <c r="G369" s="86" t="b">
        <v>0</v>
      </c>
      <c r="H369" s="86" t="b">
        <v>0</v>
      </c>
      <c r="I369" s="86" t="b">
        <v>0</v>
      </c>
      <c r="J369" s="86" t="b">
        <v>0</v>
      </c>
      <c r="K369" s="86" t="b">
        <v>0</v>
      </c>
      <c r="L369" s="86" t="b">
        <v>0</v>
      </c>
    </row>
    <row r="370" spans="1:12" ht="15">
      <c r="A370" s="86" t="s">
        <v>2167</v>
      </c>
      <c r="B370" s="86" t="s">
        <v>2610</v>
      </c>
      <c r="C370" s="86">
        <v>2</v>
      </c>
      <c r="D370" s="121">
        <v>0.0013177243678121806</v>
      </c>
      <c r="E370" s="121">
        <v>0.5135099339735305</v>
      </c>
      <c r="F370" s="86" t="s">
        <v>3009</v>
      </c>
      <c r="G370" s="86" t="b">
        <v>0</v>
      </c>
      <c r="H370" s="86" t="b">
        <v>0</v>
      </c>
      <c r="I370" s="86" t="b">
        <v>0</v>
      </c>
      <c r="J370" s="86" t="b">
        <v>0</v>
      </c>
      <c r="K370" s="86" t="b">
        <v>0</v>
      </c>
      <c r="L370" s="86" t="b">
        <v>0</v>
      </c>
    </row>
    <row r="371" spans="1:12" ht="15">
      <c r="A371" s="86" t="s">
        <v>2610</v>
      </c>
      <c r="B371" s="86" t="s">
        <v>2612</v>
      </c>
      <c r="C371" s="86">
        <v>2</v>
      </c>
      <c r="D371" s="121">
        <v>0.0013177243678121806</v>
      </c>
      <c r="E371" s="121">
        <v>1.3839615083361176</v>
      </c>
      <c r="F371" s="86" t="s">
        <v>3009</v>
      </c>
      <c r="G371" s="86" t="b">
        <v>0</v>
      </c>
      <c r="H371" s="86" t="b">
        <v>0</v>
      </c>
      <c r="I371" s="86" t="b">
        <v>0</v>
      </c>
      <c r="J371" s="86" t="b">
        <v>0</v>
      </c>
      <c r="K371" s="86" t="b">
        <v>0</v>
      </c>
      <c r="L371" s="86" t="b">
        <v>0</v>
      </c>
    </row>
    <row r="372" spans="1:12" ht="15">
      <c r="A372" s="86" t="s">
        <v>2612</v>
      </c>
      <c r="B372" s="86" t="s">
        <v>2618</v>
      </c>
      <c r="C372" s="86">
        <v>2</v>
      </c>
      <c r="D372" s="121">
        <v>0.0013177243678121806</v>
      </c>
      <c r="E372" s="121">
        <v>1.4565121754847294</v>
      </c>
      <c r="F372" s="86" t="s">
        <v>3009</v>
      </c>
      <c r="G372" s="86" t="b">
        <v>0</v>
      </c>
      <c r="H372" s="86" t="b">
        <v>0</v>
      </c>
      <c r="I372" s="86" t="b">
        <v>0</v>
      </c>
      <c r="J372" s="86" t="b">
        <v>0</v>
      </c>
      <c r="K372" s="86" t="b">
        <v>0</v>
      </c>
      <c r="L372" s="86" t="b">
        <v>0</v>
      </c>
    </row>
    <row r="373" spans="1:12" ht="15">
      <c r="A373" s="86" t="s">
        <v>2608</v>
      </c>
      <c r="B373" s="86" t="s">
        <v>2182</v>
      </c>
      <c r="C373" s="86">
        <v>2</v>
      </c>
      <c r="D373" s="121">
        <v>0.0013177243678121806</v>
      </c>
      <c r="E373" s="121">
        <v>1.0928700352063163</v>
      </c>
      <c r="F373" s="86" t="s">
        <v>3009</v>
      </c>
      <c r="G373" s="86" t="b">
        <v>0</v>
      </c>
      <c r="H373" s="86" t="b">
        <v>0</v>
      </c>
      <c r="I373" s="86" t="b">
        <v>0</v>
      </c>
      <c r="J373" s="86" t="b">
        <v>0</v>
      </c>
      <c r="K373" s="86" t="b">
        <v>0</v>
      </c>
      <c r="L373" s="86" t="b">
        <v>0</v>
      </c>
    </row>
    <row r="374" spans="1:12" ht="15">
      <c r="A374" s="86" t="s">
        <v>2182</v>
      </c>
      <c r="B374" s="86" t="s">
        <v>2611</v>
      </c>
      <c r="C374" s="86">
        <v>2</v>
      </c>
      <c r="D374" s="121">
        <v>0.0013177243678121806</v>
      </c>
      <c r="E374" s="121">
        <v>1.126293790693266</v>
      </c>
      <c r="F374" s="86" t="s">
        <v>3009</v>
      </c>
      <c r="G374" s="86" t="b">
        <v>0</v>
      </c>
      <c r="H374" s="86" t="b">
        <v>0</v>
      </c>
      <c r="I374" s="86" t="b">
        <v>0</v>
      </c>
      <c r="J374" s="86" t="b">
        <v>0</v>
      </c>
      <c r="K374" s="86" t="b">
        <v>0</v>
      </c>
      <c r="L374" s="86" t="b">
        <v>0</v>
      </c>
    </row>
    <row r="375" spans="1:12" ht="15">
      <c r="A375" s="86" t="s">
        <v>2168</v>
      </c>
      <c r="B375" s="86" t="s">
        <v>2694</v>
      </c>
      <c r="C375" s="86">
        <v>2</v>
      </c>
      <c r="D375" s="121">
        <v>0.0013177243678121806</v>
      </c>
      <c r="E375" s="121">
        <v>1.4828411142070785</v>
      </c>
      <c r="F375" s="86" t="s">
        <v>3009</v>
      </c>
      <c r="G375" s="86" t="b">
        <v>0</v>
      </c>
      <c r="H375" s="86" t="b">
        <v>0</v>
      </c>
      <c r="I375" s="86" t="b">
        <v>0</v>
      </c>
      <c r="J375" s="86" t="b">
        <v>0</v>
      </c>
      <c r="K375" s="86" t="b">
        <v>0</v>
      </c>
      <c r="L375" s="86" t="b">
        <v>0</v>
      </c>
    </row>
    <row r="376" spans="1:12" ht="15">
      <c r="A376" s="86" t="s">
        <v>2694</v>
      </c>
      <c r="B376" s="86" t="s">
        <v>2817</v>
      </c>
      <c r="C376" s="86">
        <v>2</v>
      </c>
      <c r="D376" s="121">
        <v>0.0013177243678121806</v>
      </c>
      <c r="E376" s="121">
        <v>2.825263795029285</v>
      </c>
      <c r="F376" s="86" t="s">
        <v>3009</v>
      </c>
      <c r="G376" s="86" t="b">
        <v>0</v>
      </c>
      <c r="H376" s="86" t="b">
        <v>0</v>
      </c>
      <c r="I376" s="86" t="b">
        <v>0</v>
      </c>
      <c r="J376" s="86" t="b">
        <v>0</v>
      </c>
      <c r="K376" s="86" t="b">
        <v>0</v>
      </c>
      <c r="L376" s="86" t="b">
        <v>0</v>
      </c>
    </row>
    <row r="377" spans="1:12" ht="15">
      <c r="A377" s="86" t="s">
        <v>2817</v>
      </c>
      <c r="B377" s="86" t="s">
        <v>2818</v>
      </c>
      <c r="C377" s="86">
        <v>2</v>
      </c>
      <c r="D377" s="121">
        <v>0.0013177243678121806</v>
      </c>
      <c r="E377" s="121">
        <v>3.126293790693266</v>
      </c>
      <c r="F377" s="86" t="s">
        <v>3009</v>
      </c>
      <c r="G377" s="86" t="b">
        <v>0</v>
      </c>
      <c r="H377" s="86" t="b">
        <v>0</v>
      </c>
      <c r="I377" s="86" t="b">
        <v>0</v>
      </c>
      <c r="J377" s="86" t="b">
        <v>0</v>
      </c>
      <c r="K377" s="86" t="b">
        <v>0</v>
      </c>
      <c r="L377" s="86" t="b">
        <v>0</v>
      </c>
    </row>
    <row r="378" spans="1:12" ht="15">
      <c r="A378" s="86" t="s">
        <v>2818</v>
      </c>
      <c r="B378" s="86" t="s">
        <v>2819</v>
      </c>
      <c r="C378" s="86">
        <v>2</v>
      </c>
      <c r="D378" s="121">
        <v>0.0013177243678121806</v>
      </c>
      <c r="E378" s="121">
        <v>3.126293790693266</v>
      </c>
      <c r="F378" s="86" t="s">
        <v>3009</v>
      </c>
      <c r="G378" s="86" t="b">
        <v>0</v>
      </c>
      <c r="H378" s="86" t="b">
        <v>0</v>
      </c>
      <c r="I378" s="86" t="b">
        <v>0</v>
      </c>
      <c r="J378" s="86" t="b">
        <v>0</v>
      </c>
      <c r="K378" s="86" t="b">
        <v>0</v>
      </c>
      <c r="L378" s="86" t="b">
        <v>0</v>
      </c>
    </row>
    <row r="379" spans="1:12" ht="15">
      <c r="A379" s="86" t="s">
        <v>2819</v>
      </c>
      <c r="B379" s="86" t="s">
        <v>2736</v>
      </c>
      <c r="C379" s="86">
        <v>2</v>
      </c>
      <c r="D379" s="121">
        <v>0.0013177243678121806</v>
      </c>
      <c r="E379" s="121">
        <v>2.9502025316375846</v>
      </c>
      <c r="F379" s="86" t="s">
        <v>3009</v>
      </c>
      <c r="G379" s="86" t="b">
        <v>0</v>
      </c>
      <c r="H379" s="86" t="b">
        <v>0</v>
      </c>
      <c r="I379" s="86" t="b">
        <v>0</v>
      </c>
      <c r="J379" s="86" t="b">
        <v>0</v>
      </c>
      <c r="K379" s="86" t="b">
        <v>0</v>
      </c>
      <c r="L379" s="86" t="b">
        <v>0</v>
      </c>
    </row>
    <row r="380" spans="1:12" ht="15">
      <c r="A380" s="86" t="s">
        <v>2736</v>
      </c>
      <c r="B380" s="86" t="s">
        <v>2820</v>
      </c>
      <c r="C380" s="86">
        <v>2</v>
      </c>
      <c r="D380" s="121">
        <v>0.0013177243678121806</v>
      </c>
      <c r="E380" s="121">
        <v>2.9502025316375846</v>
      </c>
      <c r="F380" s="86" t="s">
        <v>3009</v>
      </c>
      <c r="G380" s="86" t="b">
        <v>0</v>
      </c>
      <c r="H380" s="86" t="b">
        <v>0</v>
      </c>
      <c r="I380" s="86" t="b">
        <v>0</v>
      </c>
      <c r="J380" s="86" t="b">
        <v>0</v>
      </c>
      <c r="K380" s="86" t="b">
        <v>0</v>
      </c>
      <c r="L380" s="86" t="b">
        <v>0</v>
      </c>
    </row>
    <row r="381" spans="1:12" ht="15">
      <c r="A381" s="86" t="s">
        <v>2820</v>
      </c>
      <c r="B381" s="86" t="s">
        <v>2821</v>
      </c>
      <c r="C381" s="86">
        <v>2</v>
      </c>
      <c r="D381" s="121">
        <v>0.0013177243678121806</v>
      </c>
      <c r="E381" s="121">
        <v>3.126293790693266</v>
      </c>
      <c r="F381" s="86" t="s">
        <v>3009</v>
      </c>
      <c r="G381" s="86" t="b">
        <v>0</v>
      </c>
      <c r="H381" s="86" t="b">
        <v>0</v>
      </c>
      <c r="I381" s="86" t="b">
        <v>0</v>
      </c>
      <c r="J381" s="86" t="b">
        <v>0</v>
      </c>
      <c r="K381" s="86" t="b">
        <v>0</v>
      </c>
      <c r="L381" s="86" t="b">
        <v>0</v>
      </c>
    </row>
    <row r="382" spans="1:12" ht="15">
      <c r="A382" s="86" t="s">
        <v>2821</v>
      </c>
      <c r="B382" s="86" t="s">
        <v>316</v>
      </c>
      <c r="C382" s="86">
        <v>2</v>
      </c>
      <c r="D382" s="121">
        <v>0.0013177243678121806</v>
      </c>
      <c r="E382" s="121">
        <v>3.126293790693266</v>
      </c>
      <c r="F382" s="86" t="s">
        <v>3009</v>
      </c>
      <c r="G382" s="86" t="b">
        <v>0</v>
      </c>
      <c r="H382" s="86" t="b">
        <v>0</v>
      </c>
      <c r="I382" s="86" t="b">
        <v>0</v>
      </c>
      <c r="J382" s="86" t="b">
        <v>0</v>
      </c>
      <c r="K382" s="86" t="b">
        <v>0</v>
      </c>
      <c r="L382" s="86" t="b">
        <v>0</v>
      </c>
    </row>
    <row r="383" spans="1:12" ht="15">
      <c r="A383" s="86" t="s">
        <v>316</v>
      </c>
      <c r="B383" s="86" t="s">
        <v>2695</v>
      </c>
      <c r="C383" s="86">
        <v>2</v>
      </c>
      <c r="D383" s="121">
        <v>0.0013177243678121806</v>
      </c>
      <c r="E383" s="121">
        <v>2.825263795029285</v>
      </c>
      <c r="F383" s="86" t="s">
        <v>3009</v>
      </c>
      <c r="G383" s="86" t="b">
        <v>0</v>
      </c>
      <c r="H383" s="86" t="b">
        <v>0</v>
      </c>
      <c r="I383" s="86" t="b">
        <v>0</v>
      </c>
      <c r="J383" s="86" t="b">
        <v>0</v>
      </c>
      <c r="K383" s="86" t="b">
        <v>0</v>
      </c>
      <c r="L383" s="86" t="b">
        <v>0</v>
      </c>
    </row>
    <row r="384" spans="1:12" ht="15">
      <c r="A384" s="86" t="s">
        <v>2695</v>
      </c>
      <c r="B384" s="86" t="s">
        <v>315</v>
      </c>
      <c r="C384" s="86">
        <v>2</v>
      </c>
      <c r="D384" s="121">
        <v>0.0013177243678121806</v>
      </c>
      <c r="E384" s="121">
        <v>2.825263795029285</v>
      </c>
      <c r="F384" s="86" t="s">
        <v>3009</v>
      </c>
      <c r="G384" s="86" t="b">
        <v>0</v>
      </c>
      <c r="H384" s="86" t="b">
        <v>0</v>
      </c>
      <c r="I384" s="86" t="b">
        <v>0</v>
      </c>
      <c r="J384" s="86" t="b">
        <v>0</v>
      </c>
      <c r="K384" s="86" t="b">
        <v>0</v>
      </c>
      <c r="L384" s="86" t="b">
        <v>0</v>
      </c>
    </row>
    <row r="385" spans="1:12" ht="15">
      <c r="A385" s="86" t="s">
        <v>315</v>
      </c>
      <c r="B385" s="86" t="s">
        <v>2822</v>
      </c>
      <c r="C385" s="86">
        <v>2</v>
      </c>
      <c r="D385" s="121">
        <v>0.0013177243678121806</v>
      </c>
      <c r="E385" s="121">
        <v>3.126293790693266</v>
      </c>
      <c r="F385" s="86" t="s">
        <v>3009</v>
      </c>
      <c r="G385" s="86" t="b">
        <v>0</v>
      </c>
      <c r="H385" s="86" t="b">
        <v>0</v>
      </c>
      <c r="I385" s="86" t="b">
        <v>0</v>
      </c>
      <c r="J385" s="86" t="b">
        <v>0</v>
      </c>
      <c r="K385" s="86" t="b">
        <v>0</v>
      </c>
      <c r="L385" s="86" t="b">
        <v>0</v>
      </c>
    </row>
    <row r="386" spans="1:12" ht="15">
      <c r="A386" s="86" t="s">
        <v>2822</v>
      </c>
      <c r="B386" s="86" t="s">
        <v>2823</v>
      </c>
      <c r="C386" s="86">
        <v>2</v>
      </c>
      <c r="D386" s="121">
        <v>0.0013177243678121806</v>
      </c>
      <c r="E386" s="121">
        <v>3.126293790693266</v>
      </c>
      <c r="F386" s="86" t="s">
        <v>3009</v>
      </c>
      <c r="G386" s="86" t="b">
        <v>0</v>
      </c>
      <c r="H386" s="86" t="b">
        <v>0</v>
      </c>
      <c r="I386" s="86" t="b">
        <v>0</v>
      </c>
      <c r="J386" s="86" t="b">
        <v>0</v>
      </c>
      <c r="K386" s="86" t="b">
        <v>0</v>
      </c>
      <c r="L386" s="86" t="b">
        <v>0</v>
      </c>
    </row>
    <row r="387" spans="1:12" ht="15">
      <c r="A387" s="86" t="s">
        <v>2823</v>
      </c>
      <c r="B387" s="86" t="s">
        <v>2617</v>
      </c>
      <c r="C387" s="86">
        <v>2</v>
      </c>
      <c r="D387" s="121">
        <v>0.0013177243678121806</v>
      </c>
      <c r="E387" s="121">
        <v>2.3859311011990223</v>
      </c>
      <c r="F387" s="86" t="s">
        <v>3009</v>
      </c>
      <c r="G387" s="86" t="b">
        <v>0</v>
      </c>
      <c r="H387" s="86" t="b">
        <v>0</v>
      </c>
      <c r="I387" s="86" t="b">
        <v>0</v>
      </c>
      <c r="J387" s="86" t="b">
        <v>0</v>
      </c>
      <c r="K387" s="86" t="b">
        <v>0</v>
      </c>
      <c r="L387" s="86" t="b">
        <v>0</v>
      </c>
    </row>
    <row r="388" spans="1:12" ht="15">
      <c r="A388" s="86" t="s">
        <v>2169</v>
      </c>
      <c r="B388" s="86" t="s">
        <v>2176</v>
      </c>
      <c r="C388" s="86">
        <v>2</v>
      </c>
      <c r="D388" s="121">
        <v>0.0013177243678121806</v>
      </c>
      <c r="E388" s="121">
        <v>0.66389579279431</v>
      </c>
      <c r="F388" s="86" t="s">
        <v>3009</v>
      </c>
      <c r="G388" s="86" t="b">
        <v>0</v>
      </c>
      <c r="H388" s="86" t="b">
        <v>0</v>
      </c>
      <c r="I388" s="86" t="b">
        <v>0</v>
      </c>
      <c r="J388" s="86" t="b">
        <v>0</v>
      </c>
      <c r="K388" s="86" t="b">
        <v>0</v>
      </c>
      <c r="L388" s="86" t="b">
        <v>0</v>
      </c>
    </row>
    <row r="389" spans="1:12" ht="15">
      <c r="A389" s="86" t="s">
        <v>2609</v>
      </c>
      <c r="B389" s="86" t="s">
        <v>2608</v>
      </c>
      <c r="C389" s="86">
        <v>2</v>
      </c>
      <c r="D389" s="121">
        <v>0.0013177243678121806</v>
      </c>
      <c r="E389" s="121">
        <v>1.047112544645641</v>
      </c>
      <c r="F389" s="86" t="s">
        <v>3009</v>
      </c>
      <c r="G389" s="86" t="b">
        <v>0</v>
      </c>
      <c r="H389" s="86" t="b">
        <v>0</v>
      </c>
      <c r="I389" s="86" t="b">
        <v>0</v>
      </c>
      <c r="J389" s="86" t="b">
        <v>0</v>
      </c>
      <c r="K389" s="86" t="b">
        <v>0</v>
      </c>
      <c r="L389" s="86" t="b">
        <v>0</v>
      </c>
    </row>
    <row r="390" spans="1:12" ht="15">
      <c r="A390" s="86" t="s">
        <v>2173</v>
      </c>
      <c r="B390" s="86" t="s">
        <v>2607</v>
      </c>
      <c r="C390" s="86">
        <v>2</v>
      </c>
      <c r="D390" s="121">
        <v>0.0013177243678121806</v>
      </c>
      <c r="E390" s="121">
        <v>0.8118998334713033</v>
      </c>
      <c r="F390" s="86" t="s">
        <v>3009</v>
      </c>
      <c r="G390" s="86" t="b">
        <v>0</v>
      </c>
      <c r="H390" s="86" t="b">
        <v>0</v>
      </c>
      <c r="I390" s="86" t="b">
        <v>0</v>
      </c>
      <c r="J390" s="86" t="b">
        <v>0</v>
      </c>
      <c r="K390" s="86" t="b">
        <v>0</v>
      </c>
      <c r="L390" s="86" t="b">
        <v>0</v>
      </c>
    </row>
    <row r="391" spans="1:12" ht="15">
      <c r="A391" s="86" t="s">
        <v>2824</v>
      </c>
      <c r="B391" s="86" t="s">
        <v>2825</v>
      </c>
      <c r="C391" s="86">
        <v>2</v>
      </c>
      <c r="D391" s="121">
        <v>0.0013177243678121806</v>
      </c>
      <c r="E391" s="121">
        <v>3.126293790693266</v>
      </c>
      <c r="F391" s="86" t="s">
        <v>3009</v>
      </c>
      <c r="G391" s="86" t="b">
        <v>0</v>
      </c>
      <c r="H391" s="86" t="b">
        <v>1</v>
      </c>
      <c r="I391" s="86" t="b">
        <v>0</v>
      </c>
      <c r="J391" s="86" t="b">
        <v>0</v>
      </c>
      <c r="K391" s="86" t="b">
        <v>0</v>
      </c>
      <c r="L391" s="86" t="b">
        <v>0</v>
      </c>
    </row>
    <row r="392" spans="1:12" ht="15">
      <c r="A392" s="86" t="s">
        <v>2825</v>
      </c>
      <c r="B392" s="86" t="s">
        <v>2826</v>
      </c>
      <c r="C392" s="86">
        <v>2</v>
      </c>
      <c r="D392" s="121">
        <v>0.0013177243678121806</v>
      </c>
      <c r="E392" s="121">
        <v>3.126293790693266</v>
      </c>
      <c r="F392" s="86" t="s">
        <v>3009</v>
      </c>
      <c r="G392" s="86" t="b">
        <v>0</v>
      </c>
      <c r="H392" s="86" t="b">
        <v>0</v>
      </c>
      <c r="I392" s="86" t="b">
        <v>0</v>
      </c>
      <c r="J392" s="86" t="b">
        <v>1</v>
      </c>
      <c r="K392" s="86" t="b">
        <v>0</v>
      </c>
      <c r="L392" s="86" t="b">
        <v>0</v>
      </c>
    </row>
    <row r="393" spans="1:12" ht="15">
      <c r="A393" s="86" t="s">
        <v>2826</v>
      </c>
      <c r="B393" s="86" t="s">
        <v>2827</v>
      </c>
      <c r="C393" s="86">
        <v>2</v>
      </c>
      <c r="D393" s="121">
        <v>0.0013177243678121806</v>
      </c>
      <c r="E393" s="121">
        <v>3.126293790693266</v>
      </c>
      <c r="F393" s="86" t="s">
        <v>3009</v>
      </c>
      <c r="G393" s="86" t="b">
        <v>1</v>
      </c>
      <c r="H393" s="86" t="b">
        <v>0</v>
      </c>
      <c r="I393" s="86" t="b">
        <v>0</v>
      </c>
      <c r="J393" s="86" t="b">
        <v>0</v>
      </c>
      <c r="K393" s="86" t="b">
        <v>0</v>
      </c>
      <c r="L393" s="86" t="b">
        <v>0</v>
      </c>
    </row>
    <row r="394" spans="1:12" ht="15">
      <c r="A394" s="86" t="s">
        <v>2827</v>
      </c>
      <c r="B394" s="86" t="s">
        <v>2828</v>
      </c>
      <c r="C394" s="86">
        <v>2</v>
      </c>
      <c r="D394" s="121">
        <v>0.0013177243678121806</v>
      </c>
      <c r="E394" s="121">
        <v>3.126293790693266</v>
      </c>
      <c r="F394" s="86" t="s">
        <v>3009</v>
      </c>
      <c r="G394" s="86" t="b">
        <v>0</v>
      </c>
      <c r="H394" s="86" t="b">
        <v>0</v>
      </c>
      <c r="I394" s="86" t="b">
        <v>0</v>
      </c>
      <c r="J394" s="86" t="b">
        <v>0</v>
      </c>
      <c r="K394" s="86" t="b">
        <v>0</v>
      </c>
      <c r="L394" s="86" t="b">
        <v>0</v>
      </c>
    </row>
    <row r="395" spans="1:12" ht="15">
      <c r="A395" s="86" t="s">
        <v>2828</v>
      </c>
      <c r="B395" s="86" t="s">
        <v>2829</v>
      </c>
      <c r="C395" s="86">
        <v>2</v>
      </c>
      <c r="D395" s="121">
        <v>0.0013177243678121806</v>
      </c>
      <c r="E395" s="121">
        <v>3.126293790693266</v>
      </c>
      <c r="F395" s="86" t="s">
        <v>3009</v>
      </c>
      <c r="G395" s="86" t="b">
        <v>0</v>
      </c>
      <c r="H395" s="86" t="b">
        <v>0</v>
      </c>
      <c r="I395" s="86" t="b">
        <v>0</v>
      </c>
      <c r="J395" s="86" t="b">
        <v>0</v>
      </c>
      <c r="K395" s="86" t="b">
        <v>0</v>
      </c>
      <c r="L395" s="86" t="b">
        <v>0</v>
      </c>
    </row>
    <row r="396" spans="1:12" ht="15">
      <c r="A396" s="86" t="s">
        <v>2829</v>
      </c>
      <c r="B396" s="86" t="s">
        <v>2830</v>
      </c>
      <c r="C396" s="86">
        <v>2</v>
      </c>
      <c r="D396" s="121">
        <v>0.0013177243678121806</v>
      </c>
      <c r="E396" s="121">
        <v>3.126293790693266</v>
      </c>
      <c r="F396" s="86" t="s">
        <v>3009</v>
      </c>
      <c r="G396" s="86" t="b">
        <v>0</v>
      </c>
      <c r="H396" s="86" t="b">
        <v>0</v>
      </c>
      <c r="I396" s="86" t="b">
        <v>0</v>
      </c>
      <c r="J396" s="86" t="b">
        <v>0</v>
      </c>
      <c r="K396" s="86" t="b">
        <v>0</v>
      </c>
      <c r="L396" s="86" t="b">
        <v>0</v>
      </c>
    </row>
    <row r="397" spans="1:12" ht="15">
      <c r="A397" s="86" t="s">
        <v>2830</v>
      </c>
      <c r="B397" s="86" t="s">
        <v>2167</v>
      </c>
      <c r="C397" s="86">
        <v>2</v>
      </c>
      <c r="D397" s="121">
        <v>0.0013177243678121806</v>
      </c>
      <c r="E397" s="121">
        <v>1.2689612942619977</v>
      </c>
      <c r="F397" s="86" t="s">
        <v>3009</v>
      </c>
      <c r="G397" s="86" t="b">
        <v>0</v>
      </c>
      <c r="H397" s="86" t="b">
        <v>0</v>
      </c>
      <c r="I397" s="86" t="b">
        <v>0</v>
      </c>
      <c r="J397" s="86" t="b">
        <v>0</v>
      </c>
      <c r="K397" s="86" t="b">
        <v>0</v>
      </c>
      <c r="L397" s="86" t="b">
        <v>0</v>
      </c>
    </row>
    <row r="398" spans="1:12" ht="15">
      <c r="A398" s="86" t="s">
        <v>2198</v>
      </c>
      <c r="B398" s="86" t="s">
        <v>2145</v>
      </c>
      <c r="C398" s="86">
        <v>2</v>
      </c>
      <c r="D398" s="121">
        <v>0.0013177243678121806</v>
      </c>
      <c r="E398" s="121">
        <v>1.87102128558996</v>
      </c>
      <c r="F398" s="86" t="s">
        <v>3009</v>
      </c>
      <c r="G398" s="86" t="b">
        <v>0</v>
      </c>
      <c r="H398" s="86" t="b">
        <v>0</v>
      </c>
      <c r="I398" s="86" t="b">
        <v>0</v>
      </c>
      <c r="J398" s="86" t="b">
        <v>0</v>
      </c>
      <c r="K398" s="86" t="b">
        <v>0</v>
      </c>
      <c r="L398" s="86" t="b">
        <v>0</v>
      </c>
    </row>
    <row r="399" spans="1:12" ht="15">
      <c r="A399" s="86" t="s">
        <v>2145</v>
      </c>
      <c r="B399" s="86" t="s">
        <v>2831</v>
      </c>
      <c r="C399" s="86">
        <v>2</v>
      </c>
      <c r="D399" s="121">
        <v>0.0013177243678121806</v>
      </c>
      <c r="E399" s="121">
        <v>2.649172535973604</v>
      </c>
      <c r="F399" s="86" t="s">
        <v>3009</v>
      </c>
      <c r="G399" s="86" t="b">
        <v>0</v>
      </c>
      <c r="H399" s="86" t="b">
        <v>0</v>
      </c>
      <c r="I399" s="86" t="b">
        <v>0</v>
      </c>
      <c r="J399" s="86" t="b">
        <v>0</v>
      </c>
      <c r="K399" s="86" t="b">
        <v>0</v>
      </c>
      <c r="L399" s="86" t="b">
        <v>0</v>
      </c>
    </row>
    <row r="400" spans="1:12" ht="15">
      <c r="A400" s="86" t="s">
        <v>2831</v>
      </c>
      <c r="B400" s="86" t="s">
        <v>2634</v>
      </c>
      <c r="C400" s="86">
        <v>2</v>
      </c>
      <c r="D400" s="121">
        <v>0.0013177243678121806</v>
      </c>
      <c r="E400" s="121">
        <v>2.5822257463429903</v>
      </c>
      <c r="F400" s="86" t="s">
        <v>3009</v>
      </c>
      <c r="G400" s="86" t="b">
        <v>0</v>
      </c>
      <c r="H400" s="86" t="b">
        <v>0</v>
      </c>
      <c r="I400" s="86" t="b">
        <v>0</v>
      </c>
      <c r="J400" s="86" t="b">
        <v>0</v>
      </c>
      <c r="K400" s="86" t="b">
        <v>0</v>
      </c>
      <c r="L400" s="86" t="b">
        <v>0</v>
      </c>
    </row>
    <row r="401" spans="1:12" ht="15">
      <c r="A401" s="86" t="s">
        <v>2634</v>
      </c>
      <c r="B401" s="86" t="s">
        <v>2832</v>
      </c>
      <c r="C401" s="86">
        <v>2</v>
      </c>
      <c r="D401" s="121">
        <v>0.0013177243678121806</v>
      </c>
      <c r="E401" s="121">
        <v>2.5822257463429903</v>
      </c>
      <c r="F401" s="86" t="s">
        <v>3009</v>
      </c>
      <c r="G401" s="86" t="b">
        <v>0</v>
      </c>
      <c r="H401" s="86" t="b">
        <v>0</v>
      </c>
      <c r="I401" s="86" t="b">
        <v>0</v>
      </c>
      <c r="J401" s="86" t="b">
        <v>0</v>
      </c>
      <c r="K401" s="86" t="b">
        <v>0</v>
      </c>
      <c r="L401" s="86" t="b">
        <v>0</v>
      </c>
    </row>
    <row r="402" spans="1:12" ht="15">
      <c r="A402" s="86" t="s">
        <v>2832</v>
      </c>
      <c r="B402" s="86" t="s">
        <v>2833</v>
      </c>
      <c r="C402" s="86">
        <v>2</v>
      </c>
      <c r="D402" s="121">
        <v>0.0013177243678121806</v>
      </c>
      <c r="E402" s="121">
        <v>3.126293790693266</v>
      </c>
      <c r="F402" s="86" t="s">
        <v>3009</v>
      </c>
      <c r="G402" s="86" t="b">
        <v>0</v>
      </c>
      <c r="H402" s="86" t="b">
        <v>0</v>
      </c>
      <c r="I402" s="86" t="b">
        <v>0</v>
      </c>
      <c r="J402" s="86" t="b">
        <v>0</v>
      </c>
      <c r="K402" s="86" t="b">
        <v>0</v>
      </c>
      <c r="L402" s="86" t="b">
        <v>0</v>
      </c>
    </row>
    <row r="403" spans="1:12" ht="15">
      <c r="A403" s="86" t="s">
        <v>2833</v>
      </c>
      <c r="B403" s="86" t="s">
        <v>2834</v>
      </c>
      <c r="C403" s="86">
        <v>2</v>
      </c>
      <c r="D403" s="121">
        <v>0.0013177243678121806</v>
      </c>
      <c r="E403" s="121">
        <v>3.126293790693266</v>
      </c>
      <c r="F403" s="86" t="s">
        <v>3009</v>
      </c>
      <c r="G403" s="86" t="b">
        <v>0</v>
      </c>
      <c r="H403" s="86" t="b">
        <v>0</v>
      </c>
      <c r="I403" s="86" t="b">
        <v>0</v>
      </c>
      <c r="J403" s="86" t="b">
        <v>0</v>
      </c>
      <c r="K403" s="86" t="b">
        <v>0</v>
      </c>
      <c r="L403" s="86" t="b">
        <v>0</v>
      </c>
    </row>
    <row r="404" spans="1:12" ht="15">
      <c r="A404" s="86" t="s">
        <v>2834</v>
      </c>
      <c r="B404" s="86" t="s">
        <v>2835</v>
      </c>
      <c r="C404" s="86">
        <v>2</v>
      </c>
      <c r="D404" s="121">
        <v>0.0013177243678121806</v>
      </c>
      <c r="E404" s="121">
        <v>3.126293790693266</v>
      </c>
      <c r="F404" s="86" t="s">
        <v>3009</v>
      </c>
      <c r="G404" s="86" t="b">
        <v>0</v>
      </c>
      <c r="H404" s="86" t="b">
        <v>0</v>
      </c>
      <c r="I404" s="86" t="b">
        <v>0</v>
      </c>
      <c r="J404" s="86" t="b">
        <v>0</v>
      </c>
      <c r="K404" s="86" t="b">
        <v>0</v>
      </c>
      <c r="L404" s="86" t="b">
        <v>0</v>
      </c>
    </row>
    <row r="405" spans="1:12" ht="15">
      <c r="A405" s="86" t="s">
        <v>2835</v>
      </c>
      <c r="B405" s="86" t="s">
        <v>2836</v>
      </c>
      <c r="C405" s="86">
        <v>2</v>
      </c>
      <c r="D405" s="121">
        <v>0.0013177243678121806</v>
      </c>
      <c r="E405" s="121">
        <v>3.126293790693266</v>
      </c>
      <c r="F405" s="86" t="s">
        <v>3009</v>
      </c>
      <c r="G405" s="86" t="b">
        <v>0</v>
      </c>
      <c r="H405" s="86" t="b">
        <v>0</v>
      </c>
      <c r="I405" s="86" t="b">
        <v>0</v>
      </c>
      <c r="J405" s="86" t="b">
        <v>0</v>
      </c>
      <c r="K405" s="86" t="b">
        <v>0</v>
      </c>
      <c r="L405" s="86" t="b">
        <v>0</v>
      </c>
    </row>
    <row r="406" spans="1:12" ht="15">
      <c r="A406" s="86" t="s">
        <v>2836</v>
      </c>
      <c r="B406" s="86" t="s">
        <v>2229</v>
      </c>
      <c r="C406" s="86">
        <v>2</v>
      </c>
      <c r="D406" s="121">
        <v>0.0013177243678121806</v>
      </c>
      <c r="E406" s="121">
        <v>2.3481425403096226</v>
      </c>
      <c r="F406" s="86" t="s">
        <v>3009</v>
      </c>
      <c r="G406" s="86" t="b">
        <v>0</v>
      </c>
      <c r="H406" s="86" t="b">
        <v>0</v>
      </c>
      <c r="I406" s="86" t="b">
        <v>0</v>
      </c>
      <c r="J406" s="86" t="b">
        <v>0</v>
      </c>
      <c r="K406" s="86" t="b">
        <v>0</v>
      </c>
      <c r="L406" s="86" t="b">
        <v>0</v>
      </c>
    </row>
    <row r="407" spans="1:12" ht="15">
      <c r="A407" s="86" t="s">
        <v>2229</v>
      </c>
      <c r="B407" s="86" t="s">
        <v>2696</v>
      </c>
      <c r="C407" s="86">
        <v>2</v>
      </c>
      <c r="D407" s="121">
        <v>0.0013177243678121806</v>
      </c>
      <c r="E407" s="121">
        <v>2.0471125446456413</v>
      </c>
      <c r="F407" s="86" t="s">
        <v>3009</v>
      </c>
      <c r="G407" s="86" t="b">
        <v>0</v>
      </c>
      <c r="H407" s="86" t="b">
        <v>0</v>
      </c>
      <c r="I407" s="86" t="b">
        <v>0</v>
      </c>
      <c r="J407" s="86" t="b">
        <v>0</v>
      </c>
      <c r="K407" s="86" t="b">
        <v>0</v>
      </c>
      <c r="L407" s="86" t="b">
        <v>0</v>
      </c>
    </row>
    <row r="408" spans="1:12" ht="15">
      <c r="A408" s="86" t="s">
        <v>2696</v>
      </c>
      <c r="B408" s="86" t="s">
        <v>313</v>
      </c>
      <c r="C408" s="86">
        <v>2</v>
      </c>
      <c r="D408" s="121">
        <v>0.0013177243678121806</v>
      </c>
      <c r="E408" s="121">
        <v>2.825263795029285</v>
      </c>
      <c r="F408" s="86" t="s">
        <v>3009</v>
      </c>
      <c r="G408" s="86" t="b">
        <v>0</v>
      </c>
      <c r="H408" s="86" t="b">
        <v>0</v>
      </c>
      <c r="I408" s="86" t="b">
        <v>0</v>
      </c>
      <c r="J408" s="86" t="b">
        <v>0</v>
      </c>
      <c r="K408" s="86" t="b">
        <v>0</v>
      </c>
      <c r="L408" s="86" t="b">
        <v>0</v>
      </c>
    </row>
    <row r="409" spans="1:12" ht="15">
      <c r="A409" s="86" t="s">
        <v>313</v>
      </c>
      <c r="B409" s="86" t="s">
        <v>2837</v>
      </c>
      <c r="C409" s="86">
        <v>2</v>
      </c>
      <c r="D409" s="121">
        <v>0.0013177243678121806</v>
      </c>
      <c r="E409" s="121">
        <v>3.126293790693266</v>
      </c>
      <c r="F409" s="86" t="s">
        <v>3009</v>
      </c>
      <c r="G409" s="86" t="b">
        <v>0</v>
      </c>
      <c r="H409" s="86" t="b">
        <v>0</v>
      </c>
      <c r="I409" s="86" t="b">
        <v>0</v>
      </c>
      <c r="J409" s="86" t="b">
        <v>0</v>
      </c>
      <c r="K409" s="86" t="b">
        <v>0</v>
      </c>
      <c r="L409" s="86" t="b">
        <v>0</v>
      </c>
    </row>
    <row r="410" spans="1:12" ht="15">
      <c r="A410" s="86" t="s">
        <v>2837</v>
      </c>
      <c r="B410" s="86" t="s">
        <v>2838</v>
      </c>
      <c r="C410" s="86">
        <v>2</v>
      </c>
      <c r="D410" s="121">
        <v>0.0013177243678121806</v>
      </c>
      <c r="E410" s="121">
        <v>3.126293790693266</v>
      </c>
      <c r="F410" s="86" t="s">
        <v>3009</v>
      </c>
      <c r="G410" s="86" t="b">
        <v>0</v>
      </c>
      <c r="H410" s="86" t="b">
        <v>0</v>
      </c>
      <c r="I410" s="86" t="b">
        <v>0</v>
      </c>
      <c r="J410" s="86" t="b">
        <v>0</v>
      </c>
      <c r="K410" s="86" t="b">
        <v>0</v>
      </c>
      <c r="L410" s="86" t="b">
        <v>0</v>
      </c>
    </row>
    <row r="411" spans="1:12" ht="15">
      <c r="A411" s="86" t="s">
        <v>2838</v>
      </c>
      <c r="B411" s="86" t="s">
        <v>2642</v>
      </c>
      <c r="C411" s="86">
        <v>2</v>
      </c>
      <c r="D411" s="121">
        <v>0.0013177243678121806</v>
      </c>
      <c r="E411" s="121">
        <v>2.649172535973604</v>
      </c>
      <c r="F411" s="86" t="s">
        <v>3009</v>
      </c>
      <c r="G411" s="86" t="b">
        <v>0</v>
      </c>
      <c r="H411" s="86" t="b">
        <v>0</v>
      </c>
      <c r="I411" s="86" t="b">
        <v>0</v>
      </c>
      <c r="J411" s="86" t="b">
        <v>0</v>
      </c>
      <c r="K411" s="86" t="b">
        <v>0</v>
      </c>
      <c r="L411" s="86" t="b">
        <v>0</v>
      </c>
    </row>
    <row r="412" spans="1:12" ht="15">
      <c r="A412" s="86" t="s">
        <v>2642</v>
      </c>
      <c r="B412" s="86" t="s">
        <v>2643</v>
      </c>
      <c r="C412" s="86">
        <v>2</v>
      </c>
      <c r="D412" s="121">
        <v>0.0013177243678121806</v>
      </c>
      <c r="E412" s="121">
        <v>2.172051281253941</v>
      </c>
      <c r="F412" s="86" t="s">
        <v>3009</v>
      </c>
      <c r="G412" s="86" t="b">
        <v>0</v>
      </c>
      <c r="H412" s="86" t="b">
        <v>0</v>
      </c>
      <c r="I412" s="86" t="b">
        <v>0</v>
      </c>
      <c r="J412" s="86" t="b">
        <v>0</v>
      </c>
      <c r="K412" s="86" t="b">
        <v>0</v>
      </c>
      <c r="L412" s="86" t="b">
        <v>0</v>
      </c>
    </row>
    <row r="413" spans="1:12" ht="15">
      <c r="A413" s="86" t="s">
        <v>2643</v>
      </c>
      <c r="B413" s="86" t="s">
        <v>2644</v>
      </c>
      <c r="C413" s="86">
        <v>2</v>
      </c>
      <c r="D413" s="121">
        <v>0.0013177243678121806</v>
      </c>
      <c r="E413" s="121">
        <v>2.172051281253941</v>
      </c>
      <c r="F413" s="86" t="s">
        <v>3009</v>
      </c>
      <c r="G413" s="86" t="b">
        <v>0</v>
      </c>
      <c r="H413" s="86" t="b">
        <v>0</v>
      </c>
      <c r="I413" s="86" t="b">
        <v>0</v>
      </c>
      <c r="J413" s="86" t="b">
        <v>0</v>
      </c>
      <c r="K413" s="86" t="b">
        <v>0</v>
      </c>
      <c r="L413" s="86" t="b">
        <v>0</v>
      </c>
    </row>
    <row r="414" spans="1:12" ht="15">
      <c r="A414" s="86" t="s">
        <v>2644</v>
      </c>
      <c r="B414" s="86" t="s">
        <v>2167</v>
      </c>
      <c r="C414" s="86">
        <v>2</v>
      </c>
      <c r="D414" s="121">
        <v>0.0013177243678121806</v>
      </c>
      <c r="E414" s="121">
        <v>0.7918400395423351</v>
      </c>
      <c r="F414" s="86" t="s">
        <v>3009</v>
      </c>
      <c r="G414" s="86" t="b">
        <v>0</v>
      </c>
      <c r="H414" s="86" t="b">
        <v>0</v>
      </c>
      <c r="I414" s="86" t="b">
        <v>0</v>
      </c>
      <c r="J414" s="86" t="b">
        <v>0</v>
      </c>
      <c r="K414" s="86" t="b">
        <v>0</v>
      </c>
      <c r="L414" s="86" t="b">
        <v>0</v>
      </c>
    </row>
    <row r="415" spans="1:12" ht="15">
      <c r="A415" s="86" t="s">
        <v>2190</v>
      </c>
      <c r="B415" s="86" t="s">
        <v>2839</v>
      </c>
      <c r="C415" s="86">
        <v>2</v>
      </c>
      <c r="D415" s="121">
        <v>0.0013177243678121806</v>
      </c>
      <c r="E415" s="121">
        <v>2.427323786357247</v>
      </c>
      <c r="F415" s="86" t="s">
        <v>3009</v>
      </c>
      <c r="G415" s="86" t="b">
        <v>0</v>
      </c>
      <c r="H415" s="86" t="b">
        <v>0</v>
      </c>
      <c r="I415" s="86" t="b">
        <v>0</v>
      </c>
      <c r="J415" s="86" t="b">
        <v>0</v>
      </c>
      <c r="K415" s="86" t="b">
        <v>0</v>
      </c>
      <c r="L415" s="86" t="b">
        <v>0</v>
      </c>
    </row>
    <row r="416" spans="1:12" ht="15">
      <c r="A416" s="86" t="s">
        <v>2840</v>
      </c>
      <c r="B416" s="86" t="s">
        <v>2841</v>
      </c>
      <c r="C416" s="86">
        <v>2</v>
      </c>
      <c r="D416" s="121">
        <v>0.0013177243678121806</v>
      </c>
      <c r="E416" s="121">
        <v>3.126293790693266</v>
      </c>
      <c r="F416" s="86" t="s">
        <v>3009</v>
      </c>
      <c r="G416" s="86" t="b">
        <v>1</v>
      </c>
      <c r="H416" s="86" t="b">
        <v>0</v>
      </c>
      <c r="I416" s="86" t="b">
        <v>0</v>
      </c>
      <c r="J416" s="86" t="b">
        <v>1</v>
      </c>
      <c r="K416" s="86" t="b">
        <v>0</v>
      </c>
      <c r="L416" s="86" t="b">
        <v>0</v>
      </c>
    </row>
    <row r="417" spans="1:12" ht="15">
      <c r="A417" s="86" t="s">
        <v>2841</v>
      </c>
      <c r="B417" s="86" t="s">
        <v>2668</v>
      </c>
      <c r="C417" s="86">
        <v>2</v>
      </c>
      <c r="D417" s="121">
        <v>0.0013177243678121806</v>
      </c>
      <c r="E417" s="121">
        <v>2.9502025316375846</v>
      </c>
      <c r="F417" s="86" t="s">
        <v>3009</v>
      </c>
      <c r="G417" s="86" t="b">
        <v>1</v>
      </c>
      <c r="H417" s="86" t="b">
        <v>0</v>
      </c>
      <c r="I417" s="86" t="b">
        <v>0</v>
      </c>
      <c r="J417" s="86" t="b">
        <v>0</v>
      </c>
      <c r="K417" s="86" t="b">
        <v>0</v>
      </c>
      <c r="L417" s="86" t="b">
        <v>0</v>
      </c>
    </row>
    <row r="418" spans="1:12" ht="15">
      <c r="A418" s="86" t="s">
        <v>2697</v>
      </c>
      <c r="B418" s="86" t="s">
        <v>2842</v>
      </c>
      <c r="C418" s="86">
        <v>2</v>
      </c>
      <c r="D418" s="121">
        <v>0.0013177243678121806</v>
      </c>
      <c r="E418" s="121">
        <v>2.825263795029285</v>
      </c>
      <c r="F418" s="86" t="s">
        <v>3009</v>
      </c>
      <c r="G418" s="86" t="b">
        <v>1</v>
      </c>
      <c r="H418" s="86" t="b">
        <v>0</v>
      </c>
      <c r="I418" s="86" t="b">
        <v>0</v>
      </c>
      <c r="J418" s="86" t="b">
        <v>0</v>
      </c>
      <c r="K418" s="86" t="b">
        <v>0</v>
      </c>
      <c r="L418" s="86" t="b">
        <v>0</v>
      </c>
    </row>
    <row r="419" spans="1:12" ht="15">
      <c r="A419" s="86" t="s">
        <v>2842</v>
      </c>
      <c r="B419" s="86" t="s">
        <v>2615</v>
      </c>
      <c r="C419" s="86">
        <v>2</v>
      </c>
      <c r="D419" s="121">
        <v>0.0013177243678121806</v>
      </c>
      <c r="E419" s="121">
        <v>2.3133804340504103</v>
      </c>
      <c r="F419" s="86" t="s">
        <v>3009</v>
      </c>
      <c r="G419" s="86" t="b">
        <v>0</v>
      </c>
      <c r="H419" s="86" t="b">
        <v>0</v>
      </c>
      <c r="I419" s="86" t="b">
        <v>0</v>
      </c>
      <c r="J419" s="86" t="b">
        <v>0</v>
      </c>
      <c r="K419" s="86" t="b">
        <v>0</v>
      </c>
      <c r="L419" s="86" t="b">
        <v>0</v>
      </c>
    </row>
    <row r="420" spans="1:12" ht="15">
      <c r="A420" s="86" t="s">
        <v>2615</v>
      </c>
      <c r="B420" s="86" t="s">
        <v>2698</v>
      </c>
      <c r="C420" s="86">
        <v>2</v>
      </c>
      <c r="D420" s="121">
        <v>0.0013177243678121806</v>
      </c>
      <c r="E420" s="121">
        <v>2.0123504383864295</v>
      </c>
      <c r="F420" s="86" t="s">
        <v>3009</v>
      </c>
      <c r="G420" s="86" t="b">
        <v>0</v>
      </c>
      <c r="H420" s="86" t="b">
        <v>0</v>
      </c>
      <c r="I420" s="86" t="b">
        <v>0</v>
      </c>
      <c r="J420" s="86" t="b">
        <v>0</v>
      </c>
      <c r="K420" s="86" t="b">
        <v>0</v>
      </c>
      <c r="L420" s="86" t="b">
        <v>0</v>
      </c>
    </row>
    <row r="421" spans="1:12" ht="15">
      <c r="A421" s="86" t="s">
        <v>2645</v>
      </c>
      <c r="B421" s="86" t="s">
        <v>2696</v>
      </c>
      <c r="C421" s="86">
        <v>2</v>
      </c>
      <c r="D421" s="121">
        <v>0.0013177243678121806</v>
      </c>
      <c r="E421" s="121">
        <v>2.3481425403096226</v>
      </c>
      <c r="F421" s="86" t="s">
        <v>3009</v>
      </c>
      <c r="G421" s="86" t="b">
        <v>1</v>
      </c>
      <c r="H421" s="86" t="b">
        <v>0</v>
      </c>
      <c r="I421" s="86" t="b">
        <v>0</v>
      </c>
      <c r="J421" s="86" t="b">
        <v>0</v>
      </c>
      <c r="K421" s="86" t="b">
        <v>0</v>
      </c>
      <c r="L421" s="86" t="b">
        <v>0</v>
      </c>
    </row>
    <row r="422" spans="1:12" ht="15">
      <c r="A422" s="86" t="s">
        <v>2696</v>
      </c>
      <c r="B422" s="86" t="s">
        <v>2187</v>
      </c>
      <c r="C422" s="86">
        <v>2</v>
      </c>
      <c r="D422" s="121">
        <v>0.0013177243678121806</v>
      </c>
      <c r="E422" s="121">
        <v>2.0123504383864295</v>
      </c>
      <c r="F422" s="86" t="s">
        <v>3009</v>
      </c>
      <c r="G422" s="86" t="b">
        <v>0</v>
      </c>
      <c r="H422" s="86" t="b">
        <v>0</v>
      </c>
      <c r="I422" s="86" t="b">
        <v>0</v>
      </c>
      <c r="J422" s="86" t="b">
        <v>0</v>
      </c>
      <c r="K422" s="86" t="b">
        <v>0</v>
      </c>
      <c r="L422" s="86" t="b">
        <v>0</v>
      </c>
    </row>
    <row r="423" spans="1:12" ht="15">
      <c r="A423" s="86" t="s">
        <v>2187</v>
      </c>
      <c r="B423" s="86" t="s">
        <v>2843</v>
      </c>
      <c r="C423" s="86">
        <v>2</v>
      </c>
      <c r="D423" s="121">
        <v>0.0013177243678121806</v>
      </c>
      <c r="E423" s="121">
        <v>2.251232527301566</v>
      </c>
      <c r="F423" s="86" t="s">
        <v>3009</v>
      </c>
      <c r="G423" s="86" t="b">
        <v>0</v>
      </c>
      <c r="H423" s="86" t="b">
        <v>0</v>
      </c>
      <c r="I423" s="86" t="b">
        <v>0</v>
      </c>
      <c r="J423" s="86" t="b">
        <v>0</v>
      </c>
      <c r="K423" s="86" t="b">
        <v>0</v>
      </c>
      <c r="L423" s="86" t="b">
        <v>0</v>
      </c>
    </row>
    <row r="424" spans="1:12" ht="15">
      <c r="A424" s="86" t="s">
        <v>2843</v>
      </c>
      <c r="B424" s="86" t="s">
        <v>312</v>
      </c>
      <c r="C424" s="86">
        <v>2</v>
      </c>
      <c r="D424" s="121">
        <v>0.0013177243678121806</v>
      </c>
      <c r="E424" s="121">
        <v>2.825263795029285</v>
      </c>
      <c r="F424" s="86" t="s">
        <v>3009</v>
      </c>
      <c r="G424" s="86" t="b">
        <v>0</v>
      </c>
      <c r="H424" s="86" t="b">
        <v>0</v>
      </c>
      <c r="I424" s="86" t="b">
        <v>0</v>
      </c>
      <c r="J424" s="86" t="b">
        <v>0</v>
      </c>
      <c r="K424" s="86" t="b">
        <v>0</v>
      </c>
      <c r="L424" s="86" t="b">
        <v>0</v>
      </c>
    </row>
    <row r="425" spans="1:12" ht="15">
      <c r="A425" s="86" t="s">
        <v>2697</v>
      </c>
      <c r="B425" s="86" t="s">
        <v>2844</v>
      </c>
      <c r="C425" s="86">
        <v>2</v>
      </c>
      <c r="D425" s="121">
        <v>0.0013177243678121806</v>
      </c>
      <c r="E425" s="121">
        <v>2.825263795029285</v>
      </c>
      <c r="F425" s="86" t="s">
        <v>3009</v>
      </c>
      <c r="G425" s="86" t="b">
        <v>1</v>
      </c>
      <c r="H425" s="86" t="b">
        <v>0</v>
      </c>
      <c r="I425" s="86" t="b">
        <v>0</v>
      </c>
      <c r="J425" s="86" t="b">
        <v>0</v>
      </c>
      <c r="K425" s="86" t="b">
        <v>0</v>
      </c>
      <c r="L425" s="86" t="b">
        <v>0</v>
      </c>
    </row>
    <row r="426" spans="1:12" ht="15">
      <c r="A426" s="86" t="s">
        <v>2844</v>
      </c>
      <c r="B426" s="86" t="s">
        <v>2698</v>
      </c>
      <c r="C426" s="86">
        <v>2</v>
      </c>
      <c r="D426" s="121">
        <v>0.0013177243678121806</v>
      </c>
      <c r="E426" s="121">
        <v>2.825263795029285</v>
      </c>
      <c r="F426" s="86" t="s">
        <v>3009</v>
      </c>
      <c r="G426" s="86" t="b">
        <v>0</v>
      </c>
      <c r="H426" s="86" t="b">
        <v>0</v>
      </c>
      <c r="I426" s="86" t="b">
        <v>0</v>
      </c>
      <c r="J426" s="86" t="b">
        <v>0</v>
      </c>
      <c r="K426" s="86" t="b">
        <v>0</v>
      </c>
      <c r="L426" s="86" t="b">
        <v>0</v>
      </c>
    </row>
    <row r="427" spans="1:12" ht="15">
      <c r="A427" s="86" t="s">
        <v>2645</v>
      </c>
      <c r="B427" s="86" t="s">
        <v>312</v>
      </c>
      <c r="C427" s="86">
        <v>2</v>
      </c>
      <c r="D427" s="121">
        <v>0.0013177243678121806</v>
      </c>
      <c r="E427" s="121">
        <v>2.3481425403096226</v>
      </c>
      <c r="F427" s="86" t="s">
        <v>3009</v>
      </c>
      <c r="G427" s="86" t="b">
        <v>1</v>
      </c>
      <c r="H427" s="86" t="b">
        <v>0</v>
      </c>
      <c r="I427" s="86" t="b">
        <v>0</v>
      </c>
      <c r="J427" s="86" t="b">
        <v>0</v>
      </c>
      <c r="K427" s="86" t="b">
        <v>0</v>
      </c>
      <c r="L427" s="86" t="b">
        <v>0</v>
      </c>
    </row>
    <row r="428" spans="1:12" ht="15">
      <c r="A428" s="86" t="s">
        <v>2219</v>
      </c>
      <c r="B428" s="86" t="s">
        <v>2220</v>
      </c>
      <c r="C428" s="86">
        <v>2</v>
      </c>
      <c r="D428" s="121">
        <v>0.0013177243678121806</v>
      </c>
      <c r="E428" s="121">
        <v>1.825263795029285</v>
      </c>
      <c r="F428" s="86" t="s">
        <v>3009</v>
      </c>
      <c r="G428" s="86" t="b">
        <v>0</v>
      </c>
      <c r="H428" s="86" t="b">
        <v>0</v>
      </c>
      <c r="I428" s="86" t="b">
        <v>0</v>
      </c>
      <c r="J428" s="86" t="b">
        <v>0</v>
      </c>
      <c r="K428" s="86" t="b">
        <v>0</v>
      </c>
      <c r="L428" s="86" t="b">
        <v>0</v>
      </c>
    </row>
    <row r="429" spans="1:12" ht="15">
      <c r="A429" s="86" t="s">
        <v>2220</v>
      </c>
      <c r="B429" s="86" t="s">
        <v>2846</v>
      </c>
      <c r="C429" s="86">
        <v>2</v>
      </c>
      <c r="D429" s="121">
        <v>0.0013177243678121806</v>
      </c>
      <c r="E429" s="121">
        <v>2.7283537820212285</v>
      </c>
      <c r="F429" s="86" t="s">
        <v>3009</v>
      </c>
      <c r="G429" s="86" t="b">
        <v>0</v>
      </c>
      <c r="H429" s="86" t="b">
        <v>0</v>
      </c>
      <c r="I429" s="86" t="b">
        <v>0</v>
      </c>
      <c r="J429" s="86" t="b">
        <v>0</v>
      </c>
      <c r="K429" s="86" t="b">
        <v>0</v>
      </c>
      <c r="L429" s="86" t="b">
        <v>0</v>
      </c>
    </row>
    <row r="430" spans="1:12" ht="15">
      <c r="A430" s="86" t="s">
        <v>2846</v>
      </c>
      <c r="B430" s="86" t="s">
        <v>2669</v>
      </c>
      <c r="C430" s="86">
        <v>2</v>
      </c>
      <c r="D430" s="121">
        <v>0.0013177243678121806</v>
      </c>
      <c r="E430" s="121">
        <v>2.7283537820212285</v>
      </c>
      <c r="F430" s="86" t="s">
        <v>3009</v>
      </c>
      <c r="G430" s="86" t="b">
        <v>0</v>
      </c>
      <c r="H430" s="86" t="b">
        <v>0</v>
      </c>
      <c r="I430" s="86" t="b">
        <v>0</v>
      </c>
      <c r="J430" s="86" t="b">
        <v>0</v>
      </c>
      <c r="K430" s="86" t="b">
        <v>0</v>
      </c>
      <c r="L430" s="86" t="b">
        <v>0</v>
      </c>
    </row>
    <row r="431" spans="1:12" ht="15">
      <c r="A431" s="86" t="s">
        <v>2669</v>
      </c>
      <c r="B431" s="86" t="s">
        <v>2847</v>
      </c>
      <c r="C431" s="86">
        <v>2</v>
      </c>
      <c r="D431" s="121">
        <v>0.0013177243678121806</v>
      </c>
      <c r="E431" s="121">
        <v>2.7283537820212285</v>
      </c>
      <c r="F431" s="86" t="s">
        <v>3009</v>
      </c>
      <c r="G431" s="86" t="b">
        <v>0</v>
      </c>
      <c r="H431" s="86" t="b">
        <v>0</v>
      </c>
      <c r="I431" s="86" t="b">
        <v>0</v>
      </c>
      <c r="J431" s="86" t="b">
        <v>0</v>
      </c>
      <c r="K431" s="86" t="b">
        <v>0</v>
      </c>
      <c r="L431" s="86" t="b">
        <v>0</v>
      </c>
    </row>
    <row r="432" spans="1:12" ht="15">
      <c r="A432" s="86" t="s">
        <v>2847</v>
      </c>
      <c r="B432" s="86" t="s">
        <v>2848</v>
      </c>
      <c r="C432" s="86">
        <v>2</v>
      </c>
      <c r="D432" s="121">
        <v>0.0013177243678121806</v>
      </c>
      <c r="E432" s="121">
        <v>3.126293790693266</v>
      </c>
      <c r="F432" s="86" t="s">
        <v>3009</v>
      </c>
      <c r="G432" s="86" t="b">
        <v>0</v>
      </c>
      <c r="H432" s="86" t="b">
        <v>0</v>
      </c>
      <c r="I432" s="86" t="b">
        <v>0</v>
      </c>
      <c r="J432" s="86" t="b">
        <v>0</v>
      </c>
      <c r="K432" s="86" t="b">
        <v>0</v>
      </c>
      <c r="L432" s="86" t="b">
        <v>0</v>
      </c>
    </row>
    <row r="433" spans="1:12" ht="15">
      <c r="A433" s="86" t="s">
        <v>2848</v>
      </c>
      <c r="B433" s="86" t="s">
        <v>2198</v>
      </c>
      <c r="C433" s="86">
        <v>2</v>
      </c>
      <c r="D433" s="121">
        <v>0.0013177243678121806</v>
      </c>
      <c r="E433" s="121">
        <v>2.4730812769179225</v>
      </c>
      <c r="F433" s="86" t="s">
        <v>3009</v>
      </c>
      <c r="G433" s="86" t="b">
        <v>0</v>
      </c>
      <c r="H433" s="86" t="b">
        <v>0</v>
      </c>
      <c r="I433" s="86" t="b">
        <v>0</v>
      </c>
      <c r="J433" s="86" t="b">
        <v>0</v>
      </c>
      <c r="K433" s="86" t="b">
        <v>0</v>
      </c>
      <c r="L433" s="86" t="b">
        <v>0</v>
      </c>
    </row>
    <row r="434" spans="1:12" ht="15">
      <c r="A434" s="86" t="s">
        <v>2198</v>
      </c>
      <c r="B434" s="86" t="s">
        <v>2615</v>
      </c>
      <c r="C434" s="86">
        <v>2</v>
      </c>
      <c r="D434" s="121">
        <v>0.0013177243678121806</v>
      </c>
      <c r="E434" s="121">
        <v>1.5352291836667669</v>
      </c>
      <c r="F434" s="86" t="s">
        <v>3009</v>
      </c>
      <c r="G434" s="86" t="b">
        <v>0</v>
      </c>
      <c r="H434" s="86" t="b">
        <v>0</v>
      </c>
      <c r="I434" s="86" t="b">
        <v>0</v>
      </c>
      <c r="J434" s="86" t="b">
        <v>0</v>
      </c>
      <c r="K434" s="86" t="b">
        <v>0</v>
      </c>
      <c r="L434" s="86" t="b">
        <v>0</v>
      </c>
    </row>
    <row r="435" spans="1:12" ht="15">
      <c r="A435" s="86" t="s">
        <v>2615</v>
      </c>
      <c r="B435" s="86" t="s">
        <v>2140</v>
      </c>
      <c r="C435" s="86">
        <v>2</v>
      </c>
      <c r="D435" s="121">
        <v>0.0013177243678121806</v>
      </c>
      <c r="E435" s="121">
        <v>2.3133804340504103</v>
      </c>
      <c r="F435" s="86" t="s">
        <v>3009</v>
      </c>
      <c r="G435" s="86" t="b">
        <v>0</v>
      </c>
      <c r="H435" s="86" t="b">
        <v>0</v>
      </c>
      <c r="I435" s="86" t="b">
        <v>0</v>
      </c>
      <c r="J435" s="86" t="b">
        <v>0</v>
      </c>
      <c r="K435" s="86" t="b">
        <v>0</v>
      </c>
      <c r="L435" s="86" t="b">
        <v>0</v>
      </c>
    </row>
    <row r="436" spans="1:12" ht="15">
      <c r="A436" s="86" t="s">
        <v>2140</v>
      </c>
      <c r="B436" s="86" t="s">
        <v>2849</v>
      </c>
      <c r="C436" s="86">
        <v>2</v>
      </c>
      <c r="D436" s="121">
        <v>0.0013177243678121806</v>
      </c>
      <c r="E436" s="121">
        <v>3.126293790693266</v>
      </c>
      <c r="F436" s="86" t="s">
        <v>3009</v>
      </c>
      <c r="G436" s="86" t="b">
        <v>0</v>
      </c>
      <c r="H436" s="86" t="b">
        <v>0</v>
      </c>
      <c r="I436" s="86" t="b">
        <v>0</v>
      </c>
      <c r="J436" s="86" t="b">
        <v>0</v>
      </c>
      <c r="K436" s="86" t="b">
        <v>0</v>
      </c>
      <c r="L436" s="86" t="b">
        <v>0</v>
      </c>
    </row>
    <row r="437" spans="1:12" ht="15">
      <c r="A437" s="86" t="s">
        <v>2849</v>
      </c>
      <c r="B437" s="86" t="s">
        <v>2850</v>
      </c>
      <c r="C437" s="86">
        <v>2</v>
      </c>
      <c r="D437" s="121">
        <v>0.0013177243678121806</v>
      </c>
      <c r="E437" s="121">
        <v>3.126293790693266</v>
      </c>
      <c r="F437" s="86" t="s">
        <v>3009</v>
      </c>
      <c r="G437" s="86" t="b">
        <v>0</v>
      </c>
      <c r="H437" s="86" t="b">
        <v>0</v>
      </c>
      <c r="I437" s="86" t="b">
        <v>0</v>
      </c>
      <c r="J437" s="86" t="b">
        <v>0</v>
      </c>
      <c r="K437" s="86" t="b">
        <v>1</v>
      </c>
      <c r="L437" s="86" t="b">
        <v>0</v>
      </c>
    </row>
    <row r="438" spans="1:12" ht="15">
      <c r="A438" s="86" t="s">
        <v>2850</v>
      </c>
      <c r="B438" s="86" t="s">
        <v>2851</v>
      </c>
      <c r="C438" s="86">
        <v>2</v>
      </c>
      <c r="D438" s="121">
        <v>0.0013177243678121806</v>
      </c>
      <c r="E438" s="121">
        <v>3.126293790693266</v>
      </c>
      <c r="F438" s="86" t="s">
        <v>3009</v>
      </c>
      <c r="G438" s="86" t="b">
        <v>0</v>
      </c>
      <c r="H438" s="86" t="b">
        <v>1</v>
      </c>
      <c r="I438" s="86" t="b">
        <v>0</v>
      </c>
      <c r="J438" s="86" t="b">
        <v>0</v>
      </c>
      <c r="K438" s="86" t="b">
        <v>0</v>
      </c>
      <c r="L438" s="86" t="b">
        <v>0</v>
      </c>
    </row>
    <row r="439" spans="1:12" ht="15">
      <c r="A439" s="86" t="s">
        <v>2851</v>
      </c>
      <c r="B439" s="86" t="s">
        <v>2852</v>
      </c>
      <c r="C439" s="86">
        <v>2</v>
      </c>
      <c r="D439" s="121">
        <v>0.0013177243678121806</v>
      </c>
      <c r="E439" s="121">
        <v>3.126293790693266</v>
      </c>
      <c r="F439" s="86" t="s">
        <v>3009</v>
      </c>
      <c r="G439" s="86" t="b">
        <v>0</v>
      </c>
      <c r="H439" s="86" t="b">
        <v>0</v>
      </c>
      <c r="I439" s="86" t="b">
        <v>0</v>
      </c>
      <c r="J439" s="86" t="b">
        <v>0</v>
      </c>
      <c r="K439" s="86" t="b">
        <v>0</v>
      </c>
      <c r="L439" s="86" t="b">
        <v>0</v>
      </c>
    </row>
    <row r="440" spans="1:12" ht="15">
      <c r="A440" s="86" t="s">
        <v>2852</v>
      </c>
      <c r="B440" s="86" t="s">
        <v>2853</v>
      </c>
      <c r="C440" s="86">
        <v>2</v>
      </c>
      <c r="D440" s="121">
        <v>0.0013177243678121806</v>
      </c>
      <c r="E440" s="121">
        <v>3.126293790693266</v>
      </c>
      <c r="F440" s="86" t="s">
        <v>3009</v>
      </c>
      <c r="G440" s="86" t="b">
        <v>0</v>
      </c>
      <c r="H440" s="86" t="b">
        <v>0</v>
      </c>
      <c r="I440" s="86" t="b">
        <v>0</v>
      </c>
      <c r="J440" s="86" t="b">
        <v>1</v>
      </c>
      <c r="K440" s="86" t="b">
        <v>0</v>
      </c>
      <c r="L440" s="86" t="b">
        <v>0</v>
      </c>
    </row>
    <row r="441" spans="1:12" ht="15">
      <c r="A441" s="86" t="s">
        <v>2853</v>
      </c>
      <c r="B441" s="86" t="s">
        <v>2854</v>
      </c>
      <c r="C441" s="86">
        <v>2</v>
      </c>
      <c r="D441" s="121">
        <v>0.0013177243678121806</v>
      </c>
      <c r="E441" s="121">
        <v>3.126293790693266</v>
      </c>
      <c r="F441" s="86" t="s">
        <v>3009</v>
      </c>
      <c r="G441" s="86" t="b">
        <v>1</v>
      </c>
      <c r="H441" s="86" t="b">
        <v>0</v>
      </c>
      <c r="I441" s="86" t="b">
        <v>0</v>
      </c>
      <c r="J441" s="86" t="b">
        <v>0</v>
      </c>
      <c r="K441" s="86" t="b">
        <v>0</v>
      </c>
      <c r="L441" s="86" t="b">
        <v>0</v>
      </c>
    </row>
    <row r="442" spans="1:12" ht="15">
      <c r="A442" s="86" t="s">
        <v>2854</v>
      </c>
      <c r="B442" s="86" t="s">
        <v>2855</v>
      </c>
      <c r="C442" s="86">
        <v>2</v>
      </c>
      <c r="D442" s="121">
        <v>0.0013177243678121806</v>
      </c>
      <c r="E442" s="121">
        <v>3.126293790693266</v>
      </c>
      <c r="F442" s="86" t="s">
        <v>3009</v>
      </c>
      <c r="G442" s="86" t="b">
        <v>0</v>
      </c>
      <c r="H442" s="86" t="b">
        <v>0</v>
      </c>
      <c r="I442" s="86" t="b">
        <v>0</v>
      </c>
      <c r="J442" s="86" t="b">
        <v>0</v>
      </c>
      <c r="K442" s="86" t="b">
        <v>0</v>
      </c>
      <c r="L442" s="86" t="b">
        <v>0</v>
      </c>
    </row>
    <row r="443" spans="1:12" ht="15">
      <c r="A443" s="86" t="s">
        <v>2855</v>
      </c>
      <c r="B443" s="86" t="s">
        <v>2856</v>
      </c>
      <c r="C443" s="86">
        <v>2</v>
      </c>
      <c r="D443" s="121">
        <v>0.0013177243678121806</v>
      </c>
      <c r="E443" s="121">
        <v>3.126293790693266</v>
      </c>
      <c r="F443" s="86" t="s">
        <v>3009</v>
      </c>
      <c r="G443" s="86" t="b">
        <v>0</v>
      </c>
      <c r="H443" s="86" t="b">
        <v>0</v>
      </c>
      <c r="I443" s="86" t="b">
        <v>0</v>
      </c>
      <c r="J443" s="86" t="b">
        <v>0</v>
      </c>
      <c r="K443" s="86" t="b">
        <v>0</v>
      </c>
      <c r="L443" s="86" t="b">
        <v>0</v>
      </c>
    </row>
    <row r="444" spans="1:12" ht="15">
      <c r="A444" s="86" t="s">
        <v>2856</v>
      </c>
      <c r="B444" s="86" t="s">
        <v>2857</v>
      </c>
      <c r="C444" s="86">
        <v>2</v>
      </c>
      <c r="D444" s="121">
        <v>0.0013177243678121806</v>
      </c>
      <c r="E444" s="121">
        <v>3.126293790693266</v>
      </c>
      <c r="F444" s="86" t="s">
        <v>3009</v>
      </c>
      <c r="G444" s="86" t="b">
        <v>0</v>
      </c>
      <c r="H444" s="86" t="b">
        <v>0</v>
      </c>
      <c r="I444" s="86" t="b">
        <v>0</v>
      </c>
      <c r="J444" s="86" t="b">
        <v>0</v>
      </c>
      <c r="K444" s="86" t="b">
        <v>0</v>
      </c>
      <c r="L444" s="86" t="b">
        <v>0</v>
      </c>
    </row>
    <row r="445" spans="1:12" ht="15">
      <c r="A445" s="86" t="s">
        <v>2857</v>
      </c>
      <c r="B445" s="86" t="s">
        <v>2858</v>
      </c>
      <c r="C445" s="86">
        <v>2</v>
      </c>
      <c r="D445" s="121">
        <v>0.0013177243678121806</v>
      </c>
      <c r="E445" s="121">
        <v>3.126293790693266</v>
      </c>
      <c r="F445" s="86" t="s">
        <v>3009</v>
      </c>
      <c r="G445" s="86" t="b">
        <v>0</v>
      </c>
      <c r="H445" s="86" t="b">
        <v>0</v>
      </c>
      <c r="I445" s="86" t="b">
        <v>0</v>
      </c>
      <c r="J445" s="86" t="b">
        <v>0</v>
      </c>
      <c r="K445" s="86" t="b">
        <v>0</v>
      </c>
      <c r="L445" s="86" t="b">
        <v>0</v>
      </c>
    </row>
    <row r="446" spans="1:12" ht="15">
      <c r="A446" s="86" t="s">
        <v>2858</v>
      </c>
      <c r="B446" s="86" t="s">
        <v>2859</v>
      </c>
      <c r="C446" s="86">
        <v>2</v>
      </c>
      <c r="D446" s="121">
        <v>0.0013177243678121806</v>
      </c>
      <c r="E446" s="121">
        <v>3.126293790693266</v>
      </c>
      <c r="F446" s="86" t="s">
        <v>3009</v>
      </c>
      <c r="G446" s="86" t="b">
        <v>0</v>
      </c>
      <c r="H446" s="86" t="b">
        <v>0</v>
      </c>
      <c r="I446" s="86" t="b">
        <v>0</v>
      </c>
      <c r="J446" s="86" t="b">
        <v>0</v>
      </c>
      <c r="K446" s="86" t="b">
        <v>0</v>
      </c>
      <c r="L446" s="86" t="b">
        <v>0</v>
      </c>
    </row>
    <row r="447" spans="1:12" ht="15">
      <c r="A447" s="86" t="s">
        <v>2859</v>
      </c>
      <c r="B447" s="86" t="s">
        <v>2740</v>
      </c>
      <c r="C447" s="86">
        <v>2</v>
      </c>
      <c r="D447" s="121">
        <v>0.0013177243678121806</v>
      </c>
      <c r="E447" s="121">
        <v>2.9502025316375846</v>
      </c>
      <c r="F447" s="86" t="s">
        <v>3009</v>
      </c>
      <c r="G447" s="86" t="b">
        <v>0</v>
      </c>
      <c r="H447" s="86" t="b">
        <v>0</v>
      </c>
      <c r="I447" s="86" t="b">
        <v>0</v>
      </c>
      <c r="J447" s="86" t="b">
        <v>0</v>
      </c>
      <c r="K447" s="86" t="b">
        <v>0</v>
      </c>
      <c r="L447" s="86" t="b">
        <v>0</v>
      </c>
    </row>
    <row r="448" spans="1:12" ht="15">
      <c r="A448" s="86" t="s">
        <v>2740</v>
      </c>
      <c r="B448" s="86" t="s">
        <v>2167</v>
      </c>
      <c r="C448" s="86">
        <v>2</v>
      </c>
      <c r="D448" s="121">
        <v>0.0013177243678121806</v>
      </c>
      <c r="E448" s="121">
        <v>1.2689612942619977</v>
      </c>
      <c r="F448" s="86" t="s">
        <v>3009</v>
      </c>
      <c r="G448" s="86" t="b">
        <v>0</v>
      </c>
      <c r="H448" s="86" t="b">
        <v>0</v>
      </c>
      <c r="I448" s="86" t="b">
        <v>0</v>
      </c>
      <c r="J448" s="86" t="b">
        <v>0</v>
      </c>
      <c r="K448" s="86" t="b">
        <v>0</v>
      </c>
      <c r="L448" s="86" t="b">
        <v>0</v>
      </c>
    </row>
    <row r="449" spans="1:12" ht="15">
      <c r="A449" s="86" t="s">
        <v>2222</v>
      </c>
      <c r="B449" s="86" t="s">
        <v>2223</v>
      </c>
      <c r="C449" s="86">
        <v>2</v>
      </c>
      <c r="D449" s="121">
        <v>0.0013177243678121806</v>
      </c>
      <c r="E449" s="121">
        <v>2.7283537820212285</v>
      </c>
      <c r="F449" s="86" t="s">
        <v>3009</v>
      </c>
      <c r="G449" s="86" t="b">
        <v>0</v>
      </c>
      <c r="H449" s="86" t="b">
        <v>0</v>
      </c>
      <c r="I449" s="86" t="b">
        <v>0</v>
      </c>
      <c r="J449" s="86" t="b">
        <v>0</v>
      </c>
      <c r="K449" s="86" t="b">
        <v>1</v>
      </c>
      <c r="L449" s="86" t="b">
        <v>0</v>
      </c>
    </row>
    <row r="450" spans="1:12" ht="15">
      <c r="A450" s="86" t="s">
        <v>2223</v>
      </c>
      <c r="B450" s="86" t="s">
        <v>2141</v>
      </c>
      <c r="C450" s="86">
        <v>2</v>
      </c>
      <c r="D450" s="121">
        <v>0.0013177243678121806</v>
      </c>
      <c r="E450" s="121">
        <v>3.126293790693266</v>
      </c>
      <c r="F450" s="86" t="s">
        <v>3009</v>
      </c>
      <c r="G450" s="86" t="b">
        <v>0</v>
      </c>
      <c r="H450" s="86" t="b">
        <v>1</v>
      </c>
      <c r="I450" s="86" t="b">
        <v>0</v>
      </c>
      <c r="J450" s="86" t="b">
        <v>0</v>
      </c>
      <c r="K450" s="86" t="b">
        <v>0</v>
      </c>
      <c r="L450" s="86" t="b">
        <v>0</v>
      </c>
    </row>
    <row r="451" spans="1:12" ht="15">
      <c r="A451" s="86" t="s">
        <v>2141</v>
      </c>
      <c r="B451" s="86" t="s">
        <v>2224</v>
      </c>
      <c r="C451" s="86">
        <v>2</v>
      </c>
      <c r="D451" s="121">
        <v>0.0013177243678121806</v>
      </c>
      <c r="E451" s="121">
        <v>2.524233799365304</v>
      </c>
      <c r="F451" s="86" t="s">
        <v>3009</v>
      </c>
      <c r="G451" s="86" t="b">
        <v>0</v>
      </c>
      <c r="H451" s="86" t="b">
        <v>0</v>
      </c>
      <c r="I451" s="86" t="b">
        <v>0</v>
      </c>
      <c r="J451" s="86" t="b">
        <v>0</v>
      </c>
      <c r="K451" s="86" t="b">
        <v>0</v>
      </c>
      <c r="L451" s="86" t="b">
        <v>0</v>
      </c>
    </row>
    <row r="452" spans="1:12" ht="15">
      <c r="A452" s="86" t="s">
        <v>2220</v>
      </c>
      <c r="B452" s="86" t="s">
        <v>311</v>
      </c>
      <c r="C452" s="86">
        <v>2</v>
      </c>
      <c r="D452" s="121">
        <v>0.0013177243678121806</v>
      </c>
      <c r="E452" s="121">
        <v>2.7283537820212285</v>
      </c>
      <c r="F452" s="86" t="s">
        <v>3009</v>
      </c>
      <c r="G452" s="86" t="b">
        <v>0</v>
      </c>
      <c r="H452" s="86" t="b">
        <v>0</v>
      </c>
      <c r="I452" s="86" t="b">
        <v>0</v>
      </c>
      <c r="J452" s="86" t="b">
        <v>0</v>
      </c>
      <c r="K452" s="86" t="b">
        <v>0</v>
      </c>
      <c r="L452" s="86" t="b">
        <v>0</v>
      </c>
    </row>
    <row r="453" spans="1:12" ht="15">
      <c r="A453" s="86" t="s">
        <v>311</v>
      </c>
      <c r="B453" s="86" t="s">
        <v>2741</v>
      </c>
      <c r="C453" s="86">
        <v>2</v>
      </c>
      <c r="D453" s="121">
        <v>0.0013177243678121806</v>
      </c>
      <c r="E453" s="121">
        <v>2.9502025316375846</v>
      </c>
      <c r="F453" s="86" t="s">
        <v>3009</v>
      </c>
      <c r="G453" s="86" t="b">
        <v>0</v>
      </c>
      <c r="H453" s="86" t="b">
        <v>0</v>
      </c>
      <c r="I453" s="86" t="b">
        <v>0</v>
      </c>
      <c r="J453" s="86" t="b">
        <v>0</v>
      </c>
      <c r="K453" s="86" t="b">
        <v>0</v>
      </c>
      <c r="L453" s="86" t="b">
        <v>0</v>
      </c>
    </row>
    <row r="454" spans="1:12" ht="15">
      <c r="A454" s="86" t="s">
        <v>2741</v>
      </c>
      <c r="B454" s="86" t="s">
        <v>2221</v>
      </c>
      <c r="C454" s="86">
        <v>2</v>
      </c>
      <c r="D454" s="121">
        <v>0.0013177243678121806</v>
      </c>
      <c r="E454" s="121">
        <v>2.7741112725819037</v>
      </c>
      <c r="F454" s="86" t="s">
        <v>3009</v>
      </c>
      <c r="G454" s="86" t="b">
        <v>0</v>
      </c>
      <c r="H454" s="86" t="b">
        <v>0</v>
      </c>
      <c r="I454" s="86" t="b">
        <v>0</v>
      </c>
      <c r="J454" s="86" t="b">
        <v>0</v>
      </c>
      <c r="K454" s="86" t="b">
        <v>0</v>
      </c>
      <c r="L454" s="86" t="b">
        <v>0</v>
      </c>
    </row>
    <row r="455" spans="1:12" ht="15">
      <c r="A455" s="86" t="s">
        <v>309</v>
      </c>
      <c r="B455" s="86" t="s">
        <v>310</v>
      </c>
      <c r="C455" s="86">
        <v>2</v>
      </c>
      <c r="D455" s="121">
        <v>0.0013177243678121806</v>
      </c>
      <c r="E455" s="121">
        <v>2.9502025316375846</v>
      </c>
      <c r="F455" s="86" t="s">
        <v>3009</v>
      </c>
      <c r="G455" s="86" t="b">
        <v>0</v>
      </c>
      <c r="H455" s="86" t="b">
        <v>0</v>
      </c>
      <c r="I455" s="86" t="b">
        <v>0</v>
      </c>
      <c r="J455" s="86" t="b">
        <v>0</v>
      </c>
      <c r="K455" s="86" t="b">
        <v>0</v>
      </c>
      <c r="L455" s="86" t="b">
        <v>0</v>
      </c>
    </row>
    <row r="456" spans="1:12" ht="15">
      <c r="A456" s="86" t="s">
        <v>310</v>
      </c>
      <c r="B456" s="86" t="s">
        <v>2167</v>
      </c>
      <c r="C456" s="86">
        <v>2</v>
      </c>
      <c r="D456" s="121">
        <v>0.0013177243678121806</v>
      </c>
      <c r="E456" s="121">
        <v>1.2689612942619977</v>
      </c>
      <c r="F456" s="86" t="s">
        <v>3009</v>
      </c>
      <c r="G456" s="86" t="b">
        <v>0</v>
      </c>
      <c r="H456" s="86" t="b">
        <v>0</v>
      </c>
      <c r="I456" s="86" t="b">
        <v>0</v>
      </c>
      <c r="J456" s="86" t="b">
        <v>0</v>
      </c>
      <c r="K456" s="86" t="b">
        <v>0</v>
      </c>
      <c r="L456" s="86" t="b">
        <v>0</v>
      </c>
    </row>
    <row r="457" spans="1:12" ht="15">
      <c r="A457" s="86" t="s">
        <v>2188</v>
      </c>
      <c r="B457" s="86" t="s">
        <v>2860</v>
      </c>
      <c r="C457" s="86">
        <v>2</v>
      </c>
      <c r="D457" s="121">
        <v>0.0013177243678121806</v>
      </c>
      <c r="E457" s="121">
        <v>2.0471125446456413</v>
      </c>
      <c r="F457" s="86" t="s">
        <v>3009</v>
      </c>
      <c r="G457" s="86" t="b">
        <v>0</v>
      </c>
      <c r="H457" s="86" t="b">
        <v>0</v>
      </c>
      <c r="I457" s="86" t="b">
        <v>0</v>
      </c>
      <c r="J457" s="86" t="b">
        <v>0</v>
      </c>
      <c r="K457" s="86" t="b">
        <v>0</v>
      </c>
      <c r="L457" s="86" t="b">
        <v>0</v>
      </c>
    </row>
    <row r="458" spans="1:12" ht="15">
      <c r="A458" s="86" t="s">
        <v>2861</v>
      </c>
      <c r="B458" s="86" t="s">
        <v>2862</v>
      </c>
      <c r="C458" s="86">
        <v>2</v>
      </c>
      <c r="D458" s="121">
        <v>0.0013177243678121806</v>
      </c>
      <c r="E458" s="121">
        <v>3.126293790693266</v>
      </c>
      <c r="F458" s="86" t="s">
        <v>3009</v>
      </c>
      <c r="G458" s="86" t="b">
        <v>1</v>
      </c>
      <c r="H458" s="86" t="b">
        <v>0</v>
      </c>
      <c r="I458" s="86" t="b">
        <v>0</v>
      </c>
      <c r="J458" s="86" t="b">
        <v>0</v>
      </c>
      <c r="K458" s="86" t="b">
        <v>0</v>
      </c>
      <c r="L458" s="86" t="b">
        <v>0</v>
      </c>
    </row>
    <row r="459" spans="1:12" ht="15">
      <c r="A459" s="86" t="s">
        <v>2862</v>
      </c>
      <c r="B459" s="86" t="s">
        <v>2863</v>
      </c>
      <c r="C459" s="86">
        <v>2</v>
      </c>
      <c r="D459" s="121">
        <v>0.0013177243678121806</v>
      </c>
      <c r="E459" s="121">
        <v>3.126293790693266</v>
      </c>
      <c r="F459" s="86" t="s">
        <v>3009</v>
      </c>
      <c r="G459" s="86" t="b">
        <v>0</v>
      </c>
      <c r="H459" s="86" t="b">
        <v>0</v>
      </c>
      <c r="I459" s="86" t="b">
        <v>0</v>
      </c>
      <c r="J459" s="86" t="b">
        <v>0</v>
      </c>
      <c r="K459" s="86" t="b">
        <v>1</v>
      </c>
      <c r="L459" s="86" t="b">
        <v>0</v>
      </c>
    </row>
    <row r="460" spans="1:12" ht="15">
      <c r="A460" s="86" t="s">
        <v>2863</v>
      </c>
      <c r="B460" s="86" t="s">
        <v>2219</v>
      </c>
      <c r="C460" s="86">
        <v>2</v>
      </c>
      <c r="D460" s="121">
        <v>0.0013177243678121806</v>
      </c>
      <c r="E460" s="121">
        <v>2.281195750679009</v>
      </c>
      <c r="F460" s="86" t="s">
        <v>3009</v>
      </c>
      <c r="G460" s="86" t="b">
        <v>0</v>
      </c>
      <c r="H460" s="86" t="b">
        <v>1</v>
      </c>
      <c r="I460" s="86" t="b">
        <v>0</v>
      </c>
      <c r="J460" s="86" t="b">
        <v>0</v>
      </c>
      <c r="K460" s="86" t="b">
        <v>0</v>
      </c>
      <c r="L460" s="86" t="b">
        <v>0</v>
      </c>
    </row>
    <row r="461" spans="1:12" ht="15">
      <c r="A461" s="86" t="s">
        <v>2219</v>
      </c>
      <c r="B461" s="86" t="s">
        <v>2864</v>
      </c>
      <c r="C461" s="86">
        <v>2</v>
      </c>
      <c r="D461" s="121">
        <v>0.0013177243678121806</v>
      </c>
      <c r="E461" s="121">
        <v>2.2232038037013226</v>
      </c>
      <c r="F461" s="86" t="s">
        <v>3009</v>
      </c>
      <c r="G461" s="86" t="b">
        <v>0</v>
      </c>
      <c r="H461" s="86" t="b">
        <v>0</v>
      </c>
      <c r="I461" s="86" t="b">
        <v>0</v>
      </c>
      <c r="J461" s="86" t="b">
        <v>0</v>
      </c>
      <c r="K461" s="86" t="b">
        <v>0</v>
      </c>
      <c r="L461" s="86" t="b">
        <v>0</v>
      </c>
    </row>
    <row r="462" spans="1:12" ht="15">
      <c r="A462" s="86" t="s">
        <v>2864</v>
      </c>
      <c r="B462" s="86" t="s">
        <v>2865</v>
      </c>
      <c r="C462" s="86">
        <v>2</v>
      </c>
      <c r="D462" s="121">
        <v>0.0013177243678121806</v>
      </c>
      <c r="E462" s="121">
        <v>3.126293790693266</v>
      </c>
      <c r="F462" s="86" t="s">
        <v>3009</v>
      </c>
      <c r="G462" s="86" t="b">
        <v>0</v>
      </c>
      <c r="H462" s="86" t="b">
        <v>0</v>
      </c>
      <c r="I462" s="86" t="b">
        <v>0</v>
      </c>
      <c r="J462" s="86" t="b">
        <v>0</v>
      </c>
      <c r="K462" s="86" t="b">
        <v>0</v>
      </c>
      <c r="L462" s="86" t="b">
        <v>0</v>
      </c>
    </row>
    <row r="463" spans="1:12" ht="15">
      <c r="A463" s="86" t="s">
        <v>2194</v>
      </c>
      <c r="B463" s="86" t="s">
        <v>2200</v>
      </c>
      <c r="C463" s="86">
        <v>2</v>
      </c>
      <c r="D463" s="121">
        <v>0.0013177243678121806</v>
      </c>
      <c r="E463" s="121">
        <v>2.5822257463429903</v>
      </c>
      <c r="F463" s="86" t="s">
        <v>3009</v>
      </c>
      <c r="G463" s="86" t="b">
        <v>0</v>
      </c>
      <c r="H463" s="86" t="b">
        <v>0</v>
      </c>
      <c r="I463" s="86" t="b">
        <v>0</v>
      </c>
      <c r="J463" s="86" t="b">
        <v>1</v>
      </c>
      <c r="K463" s="86" t="b">
        <v>0</v>
      </c>
      <c r="L463" s="86" t="b">
        <v>0</v>
      </c>
    </row>
    <row r="464" spans="1:12" ht="15">
      <c r="A464" s="86" t="s">
        <v>2200</v>
      </c>
      <c r="B464" s="86" t="s">
        <v>2866</v>
      </c>
      <c r="C464" s="86">
        <v>2</v>
      </c>
      <c r="D464" s="121">
        <v>0.0013177243678121806</v>
      </c>
      <c r="E464" s="121">
        <v>3.126293790693266</v>
      </c>
      <c r="F464" s="86" t="s">
        <v>3009</v>
      </c>
      <c r="G464" s="86" t="b">
        <v>1</v>
      </c>
      <c r="H464" s="86" t="b">
        <v>0</v>
      </c>
      <c r="I464" s="86" t="b">
        <v>0</v>
      </c>
      <c r="J464" s="86" t="b">
        <v>0</v>
      </c>
      <c r="K464" s="86" t="b">
        <v>1</v>
      </c>
      <c r="L464" s="86" t="b">
        <v>0</v>
      </c>
    </row>
    <row r="465" spans="1:12" ht="15">
      <c r="A465" s="86" t="s">
        <v>2866</v>
      </c>
      <c r="B465" s="86" t="s">
        <v>2629</v>
      </c>
      <c r="C465" s="86">
        <v>2</v>
      </c>
      <c r="D465" s="121">
        <v>0.0013177243678121806</v>
      </c>
      <c r="E465" s="121">
        <v>2.524233799365304</v>
      </c>
      <c r="F465" s="86" t="s">
        <v>3009</v>
      </c>
      <c r="G465" s="86" t="b">
        <v>0</v>
      </c>
      <c r="H465" s="86" t="b">
        <v>1</v>
      </c>
      <c r="I465" s="86" t="b">
        <v>0</v>
      </c>
      <c r="J465" s="86" t="b">
        <v>0</v>
      </c>
      <c r="K465" s="86" t="b">
        <v>0</v>
      </c>
      <c r="L465" s="86" t="b">
        <v>0</v>
      </c>
    </row>
    <row r="466" spans="1:12" ht="15">
      <c r="A466" s="86" t="s">
        <v>2629</v>
      </c>
      <c r="B466" s="86" t="s">
        <v>2167</v>
      </c>
      <c r="C466" s="86">
        <v>2</v>
      </c>
      <c r="D466" s="121">
        <v>0.0013177243678121806</v>
      </c>
      <c r="E466" s="121">
        <v>0.6669013029340353</v>
      </c>
      <c r="F466" s="86" t="s">
        <v>3009</v>
      </c>
      <c r="G466" s="86" t="b">
        <v>0</v>
      </c>
      <c r="H466" s="86" t="b">
        <v>0</v>
      </c>
      <c r="I466" s="86" t="b">
        <v>0</v>
      </c>
      <c r="J466" s="86" t="b">
        <v>0</v>
      </c>
      <c r="K466" s="86" t="b">
        <v>0</v>
      </c>
      <c r="L466" s="86" t="b">
        <v>0</v>
      </c>
    </row>
    <row r="467" spans="1:12" ht="15">
      <c r="A467" s="86" t="s">
        <v>2167</v>
      </c>
      <c r="B467" s="86" t="s">
        <v>2867</v>
      </c>
      <c r="C467" s="86">
        <v>2</v>
      </c>
      <c r="D467" s="121">
        <v>0.0013177243678121806</v>
      </c>
      <c r="E467" s="121">
        <v>1.5135099339735305</v>
      </c>
      <c r="F467" s="86" t="s">
        <v>3009</v>
      </c>
      <c r="G467" s="86" t="b">
        <v>0</v>
      </c>
      <c r="H467" s="86" t="b">
        <v>0</v>
      </c>
      <c r="I467" s="86" t="b">
        <v>0</v>
      </c>
      <c r="J467" s="86" t="b">
        <v>0</v>
      </c>
      <c r="K467" s="86" t="b">
        <v>0</v>
      </c>
      <c r="L467" s="86" t="b">
        <v>0</v>
      </c>
    </row>
    <row r="468" spans="1:12" ht="15">
      <c r="A468" s="86" t="s">
        <v>2867</v>
      </c>
      <c r="B468" s="86" t="s">
        <v>2693</v>
      </c>
      <c r="C468" s="86">
        <v>2</v>
      </c>
      <c r="D468" s="121">
        <v>0.0013177243678121806</v>
      </c>
      <c r="E468" s="121">
        <v>2.825263795029285</v>
      </c>
      <c r="F468" s="86" t="s">
        <v>3009</v>
      </c>
      <c r="G468" s="86" t="b">
        <v>0</v>
      </c>
      <c r="H468" s="86" t="b">
        <v>0</v>
      </c>
      <c r="I468" s="86" t="b">
        <v>0</v>
      </c>
      <c r="J468" s="86" t="b">
        <v>0</v>
      </c>
      <c r="K468" s="86" t="b">
        <v>0</v>
      </c>
      <c r="L468" s="86" t="b">
        <v>0</v>
      </c>
    </row>
    <row r="469" spans="1:12" ht="15">
      <c r="A469" s="86" t="s">
        <v>2693</v>
      </c>
      <c r="B469" s="86" t="s">
        <v>2868</v>
      </c>
      <c r="C469" s="86">
        <v>2</v>
      </c>
      <c r="D469" s="121">
        <v>0.0013177243678121806</v>
      </c>
      <c r="E469" s="121">
        <v>2.825263795029285</v>
      </c>
      <c r="F469" s="86" t="s">
        <v>3009</v>
      </c>
      <c r="G469" s="86" t="b">
        <v>0</v>
      </c>
      <c r="H469" s="86" t="b">
        <v>0</v>
      </c>
      <c r="I469" s="86" t="b">
        <v>0</v>
      </c>
      <c r="J469" s="86" t="b">
        <v>0</v>
      </c>
      <c r="K469" s="86" t="b">
        <v>0</v>
      </c>
      <c r="L469" s="86" t="b">
        <v>0</v>
      </c>
    </row>
    <row r="470" spans="1:12" ht="15">
      <c r="A470" s="86" t="s">
        <v>2868</v>
      </c>
      <c r="B470" s="86" t="s">
        <v>2195</v>
      </c>
      <c r="C470" s="86">
        <v>2</v>
      </c>
      <c r="D470" s="121">
        <v>0.0013177243678121806</v>
      </c>
      <c r="E470" s="121">
        <v>2.649172535973604</v>
      </c>
      <c r="F470" s="86" t="s">
        <v>3009</v>
      </c>
      <c r="G470" s="86" t="b">
        <v>0</v>
      </c>
      <c r="H470" s="86" t="b">
        <v>0</v>
      </c>
      <c r="I470" s="86" t="b">
        <v>0</v>
      </c>
      <c r="J470" s="86" t="b">
        <v>0</v>
      </c>
      <c r="K470" s="86" t="b">
        <v>0</v>
      </c>
      <c r="L470" s="86" t="b">
        <v>0</v>
      </c>
    </row>
    <row r="471" spans="1:12" ht="15">
      <c r="A471" s="86" t="s">
        <v>2195</v>
      </c>
      <c r="B471" s="86" t="s">
        <v>2869</v>
      </c>
      <c r="C471" s="86">
        <v>2</v>
      </c>
      <c r="D471" s="121">
        <v>0.0013177243678121806</v>
      </c>
      <c r="E471" s="121">
        <v>2.649172535973604</v>
      </c>
      <c r="F471" s="86" t="s">
        <v>3009</v>
      </c>
      <c r="G471" s="86" t="b">
        <v>0</v>
      </c>
      <c r="H471" s="86" t="b">
        <v>0</v>
      </c>
      <c r="I471" s="86" t="b">
        <v>0</v>
      </c>
      <c r="J471" s="86" t="b">
        <v>0</v>
      </c>
      <c r="K471" s="86" t="b">
        <v>0</v>
      </c>
      <c r="L471" s="86" t="b">
        <v>0</v>
      </c>
    </row>
    <row r="472" spans="1:12" ht="15">
      <c r="A472" s="86" t="s">
        <v>2869</v>
      </c>
      <c r="B472" s="86" t="s">
        <v>2870</v>
      </c>
      <c r="C472" s="86">
        <v>2</v>
      </c>
      <c r="D472" s="121">
        <v>0.0013177243678121806</v>
      </c>
      <c r="E472" s="121">
        <v>3.126293790693266</v>
      </c>
      <c r="F472" s="86" t="s">
        <v>3009</v>
      </c>
      <c r="G472" s="86" t="b">
        <v>0</v>
      </c>
      <c r="H472" s="86" t="b">
        <v>0</v>
      </c>
      <c r="I472" s="86" t="b">
        <v>0</v>
      </c>
      <c r="J472" s="86" t="b">
        <v>0</v>
      </c>
      <c r="K472" s="86" t="b">
        <v>0</v>
      </c>
      <c r="L472" s="86" t="b">
        <v>0</v>
      </c>
    </row>
    <row r="473" spans="1:12" ht="15">
      <c r="A473" s="86" t="s">
        <v>2870</v>
      </c>
      <c r="B473" s="86" t="s">
        <v>2871</v>
      </c>
      <c r="C473" s="86">
        <v>2</v>
      </c>
      <c r="D473" s="121">
        <v>0.0013177243678121806</v>
      </c>
      <c r="E473" s="121">
        <v>3.126293790693266</v>
      </c>
      <c r="F473" s="86" t="s">
        <v>3009</v>
      </c>
      <c r="G473" s="86" t="b">
        <v>0</v>
      </c>
      <c r="H473" s="86" t="b">
        <v>0</v>
      </c>
      <c r="I473" s="86" t="b">
        <v>0</v>
      </c>
      <c r="J473" s="86" t="b">
        <v>0</v>
      </c>
      <c r="K473" s="86" t="b">
        <v>0</v>
      </c>
      <c r="L473" s="86" t="b">
        <v>0</v>
      </c>
    </row>
    <row r="474" spans="1:12" ht="15">
      <c r="A474" s="86" t="s">
        <v>2871</v>
      </c>
      <c r="B474" s="86" t="s">
        <v>2872</v>
      </c>
      <c r="C474" s="86">
        <v>2</v>
      </c>
      <c r="D474" s="121">
        <v>0.0013177243678121806</v>
      </c>
      <c r="E474" s="121">
        <v>3.126293790693266</v>
      </c>
      <c r="F474" s="86" t="s">
        <v>3009</v>
      </c>
      <c r="G474" s="86" t="b">
        <v>0</v>
      </c>
      <c r="H474" s="86" t="b">
        <v>0</v>
      </c>
      <c r="I474" s="86" t="b">
        <v>0</v>
      </c>
      <c r="J474" s="86" t="b">
        <v>0</v>
      </c>
      <c r="K474" s="86" t="b">
        <v>0</v>
      </c>
      <c r="L474" s="86" t="b">
        <v>0</v>
      </c>
    </row>
    <row r="475" spans="1:12" ht="15">
      <c r="A475" s="86" t="s">
        <v>2872</v>
      </c>
      <c r="B475" s="86" t="s">
        <v>2873</v>
      </c>
      <c r="C475" s="86">
        <v>2</v>
      </c>
      <c r="D475" s="121">
        <v>0.0013177243678121806</v>
      </c>
      <c r="E475" s="121">
        <v>3.126293790693266</v>
      </c>
      <c r="F475" s="86" t="s">
        <v>3009</v>
      </c>
      <c r="G475" s="86" t="b">
        <v>0</v>
      </c>
      <c r="H475" s="86" t="b">
        <v>0</v>
      </c>
      <c r="I475" s="86" t="b">
        <v>0</v>
      </c>
      <c r="J475" s="86" t="b">
        <v>0</v>
      </c>
      <c r="K475" s="86" t="b">
        <v>0</v>
      </c>
      <c r="L475" s="86" t="b">
        <v>0</v>
      </c>
    </row>
    <row r="476" spans="1:12" ht="15">
      <c r="A476" s="86" t="s">
        <v>2873</v>
      </c>
      <c r="B476" s="86" t="s">
        <v>2874</v>
      </c>
      <c r="C476" s="86">
        <v>2</v>
      </c>
      <c r="D476" s="121">
        <v>0.0013177243678121806</v>
      </c>
      <c r="E476" s="121">
        <v>3.126293790693266</v>
      </c>
      <c r="F476" s="86" t="s">
        <v>3009</v>
      </c>
      <c r="G476" s="86" t="b">
        <v>0</v>
      </c>
      <c r="H476" s="86" t="b">
        <v>0</v>
      </c>
      <c r="I476" s="86" t="b">
        <v>0</v>
      </c>
      <c r="J476" s="86" t="b">
        <v>0</v>
      </c>
      <c r="K476" s="86" t="b">
        <v>0</v>
      </c>
      <c r="L476" s="86" t="b">
        <v>0</v>
      </c>
    </row>
    <row r="477" spans="1:12" ht="15">
      <c r="A477" s="86" t="s">
        <v>2874</v>
      </c>
      <c r="B477" s="86" t="s">
        <v>2196</v>
      </c>
      <c r="C477" s="86">
        <v>2</v>
      </c>
      <c r="D477" s="121">
        <v>0.0013177243678121806</v>
      </c>
      <c r="E477" s="121">
        <v>2.825263795029285</v>
      </c>
      <c r="F477" s="86" t="s">
        <v>3009</v>
      </c>
      <c r="G477" s="86" t="b">
        <v>0</v>
      </c>
      <c r="H477" s="86" t="b">
        <v>0</v>
      </c>
      <c r="I477" s="86" t="b">
        <v>0</v>
      </c>
      <c r="J477" s="86" t="b">
        <v>0</v>
      </c>
      <c r="K477" s="86" t="b">
        <v>0</v>
      </c>
      <c r="L477" s="86" t="b">
        <v>0</v>
      </c>
    </row>
    <row r="478" spans="1:12" ht="15">
      <c r="A478" s="86" t="s">
        <v>2196</v>
      </c>
      <c r="B478" s="86" t="s">
        <v>2875</v>
      </c>
      <c r="C478" s="86">
        <v>2</v>
      </c>
      <c r="D478" s="121">
        <v>0.0013177243678121806</v>
      </c>
      <c r="E478" s="121">
        <v>2.825263795029285</v>
      </c>
      <c r="F478" s="86" t="s">
        <v>3009</v>
      </c>
      <c r="G478" s="86" t="b">
        <v>0</v>
      </c>
      <c r="H478" s="86" t="b">
        <v>0</v>
      </c>
      <c r="I478" s="86" t="b">
        <v>0</v>
      </c>
      <c r="J478" s="86" t="b">
        <v>0</v>
      </c>
      <c r="K478" s="86" t="b">
        <v>0</v>
      </c>
      <c r="L478" s="86" t="b">
        <v>0</v>
      </c>
    </row>
    <row r="479" spans="1:12" ht="15">
      <c r="A479" s="86" t="s">
        <v>2875</v>
      </c>
      <c r="B479" s="86" t="s">
        <v>2199</v>
      </c>
      <c r="C479" s="86">
        <v>2</v>
      </c>
      <c r="D479" s="121">
        <v>0.0013177243678121806</v>
      </c>
      <c r="E479" s="121">
        <v>2.9502025316375846</v>
      </c>
      <c r="F479" s="86" t="s">
        <v>3009</v>
      </c>
      <c r="G479" s="86" t="b">
        <v>0</v>
      </c>
      <c r="H479" s="86" t="b">
        <v>0</v>
      </c>
      <c r="I479" s="86" t="b">
        <v>0</v>
      </c>
      <c r="J479" s="86" t="b">
        <v>0</v>
      </c>
      <c r="K479" s="86" t="b">
        <v>0</v>
      </c>
      <c r="L479" s="86" t="b">
        <v>0</v>
      </c>
    </row>
    <row r="480" spans="1:12" ht="15">
      <c r="A480" s="86" t="s">
        <v>2199</v>
      </c>
      <c r="B480" s="86" t="s">
        <v>2196</v>
      </c>
      <c r="C480" s="86">
        <v>2</v>
      </c>
      <c r="D480" s="121">
        <v>0.0013177243678121806</v>
      </c>
      <c r="E480" s="121">
        <v>2.649172535973604</v>
      </c>
      <c r="F480" s="86" t="s">
        <v>3009</v>
      </c>
      <c r="G480" s="86" t="b">
        <v>0</v>
      </c>
      <c r="H480" s="86" t="b">
        <v>0</v>
      </c>
      <c r="I480" s="86" t="b">
        <v>0</v>
      </c>
      <c r="J480" s="86" t="b">
        <v>0</v>
      </c>
      <c r="K480" s="86" t="b">
        <v>0</v>
      </c>
      <c r="L480" s="86" t="b">
        <v>0</v>
      </c>
    </row>
    <row r="481" spans="1:12" ht="15">
      <c r="A481" s="86" t="s">
        <v>2196</v>
      </c>
      <c r="B481" s="86" t="s">
        <v>2876</v>
      </c>
      <c r="C481" s="86">
        <v>2</v>
      </c>
      <c r="D481" s="121">
        <v>0.0013177243678121806</v>
      </c>
      <c r="E481" s="121">
        <v>2.825263795029285</v>
      </c>
      <c r="F481" s="86" t="s">
        <v>3009</v>
      </c>
      <c r="G481" s="86" t="b">
        <v>0</v>
      </c>
      <c r="H481" s="86" t="b">
        <v>0</v>
      </c>
      <c r="I481" s="86" t="b">
        <v>0</v>
      </c>
      <c r="J481" s="86" t="b">
        <v>0</v>
      </c>
      <c r="K481" s="86" t="b">
        <v>0</v>
      </c>
      <c r="L481" s="86" t="b">
        <v>0</v>
      </c>
    </row>
    <row r="482" spans="1:12" ht="15">
      <c r="A482" s="86" t="s">
        <v>2876</v>
      </c>
      <c r="B482" s="86" t="s">
        <v>2877</v>
      </c>
      <c r="C482" s="86">
        <v>2</v>
      </c>
      <c r="D482" s="121">
        <v>0.0013177243678121806</v>
      </c>
      <c r="E482" s="121">
        <v>3.126293790693266</v>
      </c>
      <c r="F482" s="86" t="s">
        <v>3009</v>
      </c>
      <c r="G482" s="86" t="b">
        <v>0</v>
      </c>
      <c r="H482" s="86" t="b">
        <v>0</v>
      </c>
      <c r="I482" s="86" t="b">
        <v>0</v>
      </c>
      <c r="J482" s="86" t="b">
        <v>0</v>
      </c>
      <c r="K482" s="86" t="b">
        <v>0</v>
      </c>
      <c r="L482" s="86" t="b">
        <v>0</v>
      </c>
    </row>
    <row r="483" spans="1:12" ht="15">
      <c r="A483" s="86" t="s">
        <v>2877</v>
      </c>
      <c r="B483" s="86" t="s">
        <v>2878</v>
      </c>
      <c r="C483" s="86">
        <v>2</v>
      </c>
      <c r="D483" s="121">
        <v>0.0013177243678121806</v>
      </c>
      <c r="E483" s="121">
        <v>3.126293790693266</v>
      </c>
      <c r="F483" s="86" t="s">
        <v>3009</v>
      </c>
      <c r="G483" s="86" t="b">
        <v>0</v>
      </c>
      <c r="H483" s="86" t="b">
        <v>0</v>
      </c>
      <c r="I483" s="86" t="b">
        <v>0</v>
      </c>
      <c r="J483" s="86" t="b">
        <v>0</v>
      </c>
      <c r="K483" s="86" t="b">
        <v>0</v>
      </c>
      <c r="L483" s="86" t="b">
        <v>0</v>
      </c>
    </row>
    <row r="484" spans="1:12" ht="15">
      <c r="A484" s="86" t="s">
        <v>2878</v>
      </c>
      <c r="B484" s="86" t="s">
        <v>2195</v>
      </c>
      <c r="C484" s="86">
        <v>2</v>
      </c>
      <c r="D484" s="121">
        <v>0.0013177243678121806</v>
      </c>
      <c r="E484" s="121">
        <v>2.649172535973604</v>
      </c>
      <c r="F484" s="86" t="s">
        <v>3009</v>
      </c>
      <c r="G484" s="86" t="b">
        <v>0</v>
      </c>
      <c r="H484" s="86" t="b">
        <v>0</v>
      </c>
      <c r="I484" s="86" t="b">
        <v>0</v>
      </c>
      <c r="J484" s="86" t="b">
        <v>0</v>
      </c>
      <c r="K484" s="86" t="b">
        <v>0</v>
      </c>
      <c r="L484" s="86" t="b">
        <v>0</v>
      </c>
    </row>
    <row r="485" spans="1:12" ht="15">
      <c r="A485" s="86" t="s">
        <v>2195</v>
      </c>
      <c r="B485" s="86" t="s">
        <v>2879</v>
      </c>
      <c r="C485" s="86">
        <v>2</v>
      </c>
      <c r="D485" s="121">
        <v>0.0013177243678121806</v>
      </c>
      <c r="E485" s="121">
        <v>2.649172535973604</v>
      </c>
      <c r="F485" s="86" t="s">
        <v>3009</v>
      </c>
      <c r="G485" s="86" t="b">
        <v>0</v>
      </c>
      <c r="H485" s="86" t="b">
        <v>0</v>
      </c>
      <c r="I485" s="86" t="b">
        <v>0</v>
      </c>
      <c r="J485" s="86" t="b">
        <v>0</v>
      </c>
      <c r="K485" s="86" t="b">
        <v>0</v>
      </c>
      <c r="L485" s="86" t="b">
        <v>0</v>
      </c>
    </row>
    <row r="486" spans="1:12" ht="15">
      <c r="A486" s="86" t="s">
        <v>2879</v>
      </c>
      <c r="B486" s="86" t="s">
        <v>2197</v>
      </c>
      <c r="C486" s="86">
        <v>2</v>
      </c>
      <c r="D486" s="121">
        <v>0.0013177243678121806</v>
      </c>
      <c r="E486" s="121">
        <v>2.251232527301566</v>
      </c>
      <c r="F486" s="86" t="s">
        <v>3009</v>
      </c>
      <c r="G486" s="86" t="b">
        <v>0</v>
      </c>
      <c r="H486" s="86" t="b">
        <v>0</v>
      </c>
      <c r="I486" s="86" t="b">
        <v>0</v>
      </c>
      <c r="J486" s="86" t="b">
        <v>0</v>
      </c>
      <c r="K486" s="86" t="b">
        <v>0</v>
      </c>
      <c r="L486" s="86" t="b">
        <v>0</v>
      </c>
    </row>
    <row r="487" spans="1:12" ht="15">
      <c r="A487" s="86" t="s">
        <v>2197</v>
      </c>
      <c r="B487" s="86" t="s">
        <v>2880</v>
      </c>
      <c r="C487" s="86">
        <v>2</v>
      </c>
      <c r="D487" s="121">
        <v>0.0013177243678121806</v>
      </c>
      <c r="E487" s="121">
        <v>2.251232527301566</v>
      </c>
      <c r="F487" s="86" t="s">
        <v>3009</v>
      </c>
      <c r="G487" s="86" t="b">
        <v>0</v>
      </c>
      <c r="H487" s="86" t="b">
        <v>0</v>
      </c>
      <c r="I487" s="86" t="b">
        <v>0</v>
      </c>
      <c r="J487" s="86" t="b">
        <v>0</v>
      </c>
      <c r="K487" s="86" t="b">
        <v>0</v>
      </c>
      <c r="L487" s="86" t="b">
        <v>0</v>
      </c>
    </row>
    <row r="488" spans="1:12" ht="15">
      <c r="A488" s="86" t="s">
        <v>2880</v>
      </c>
      <c r="B488" s="86" t="s">
        <v>2881</v>
      </c>
      <c r="C488" s="86">
        <v>2</v>
      </c>
      <c r="D488" s="121">
        <v>0.0013177243678121806</v>
      </c>
      <c r="E488" s="121">
        <v>3.126293790693266</v>
      </c>
      <c r="F488" s="86" t="s">
        <v>3009</v>
      </c>
      <c r="G488" s="86" t="b">
        <v>0</v>
      </c>
      <c r="H488" s="86" t="b">
        <v>0</v>
      </c>
      <c r="I488" s="86" t="b">
        <v>0</v>
      </c>
      <c r="J488" s="86" t="b">
        <v>1</v>
      </c>
      <c r="K488" s="86" t="b">
        <v>0</v>
      </c>
      <c r="L488" s="86" t="b">
        <v>0</v>
      </c>
    </row>
    <row r="489" spans="1:12" ht="15">
      <c r="A489" s="86" t="s">
        <v>2881</v>
      </c>
      <c r="B489" s="86" t="s">
        <v>2882</v>
      </c>
      <c r="C489" s="86">
        <v>2</v>
      </c>
      <c r="D489" s="121">
        <v>0.0013177243678121806</v>
      </c>
      <c r="E489" s="121">
        <v>3.126293790693266</v>
      </c>
      <c r="F489" s="86" t="s">
        <v>3009</v>
      </c>
      <c r="G489" s="86" t="b">
        <v>1</v>
      </c>
      <c r="H489" s="86" t="b">
        <v>0</v>
      </c>
      <c r="I489" s="86" t="b">
        <v>0</v>
      </c>
      <c r="J489" s="86" t="b">
        <v>0</v>
      </c>
      <c r="K489" s="86" t="b">
        <v>0</v>
      </c>
      <c r="L489" s="86" t="b">
        <v>0</v>
      </c>
    </row>
    <row r="490" spans="1:12" ht="15">
      <c r="A490" s="86" t="s">
        <v>2882</v>
      </c>
      <c r="B490" s="86" t="s">
        <v>2883</v>
      </c>
      <c r="C490" s="86">
        <v>2</v>
      </c>
      <c r="D490" s="121">
        <v>0.0013177243678121806</v>
      </c>
      <c r="E490" s="121">
        <v>3.126293790693266</v>
      </c>
      <c r="F490" s="86" t="s">
        <v>3009</v>
      </c>
      <c r="G490" s="86" t="b">
        <v>0</v>
      </c>
      <c r="H490" s="86" t="b">
        <v>0</v>
      </c>
      <c r="I490" s="86" t="b">
        <v>0</v>
      </c>
      <c r="J490" s="86" t="b">
        <v>0</v>
      </c>
      <c r="K490" s="86" t="b">
        <v>0</v>
      </c>
      <c r="L490" s="86" t="b">
        <v>0</v>
      </c>
    </row>
    <row r="491" spans="1:12" ht="15">
      <c r="A491" s="86" t="s">
        <v>2883</v>
      </c>
      <c r="B491" s="86" t="s">
        <v>2884</v>
      </c>
      <c r="C491" s="86">
        <v>2</v>
      </c>
      <c r="D491" s="121">
        <v>0.0013177243678121806</v>
      </c>
      <c r="E491" s="121">
        <v>3.126293790693266</v>
      </c>
      <c r="F491" s="86" t="s">
        <v>3009</v>
      </c>
      <c r="G491" s="86" t="b">
        <v>0</v>
      </c>
      <c r="H491" s="86" t="b">
        <v>0</v>
      </c>
      <c r="I491" s="86" t="b">
        <v>0</v>
      </c>
      <c r="J491" s="86" t="b">
        <v>0</v>
      </c>
      <c r="K491" s="86" t="b">
        <v>0</v>
      </c>
      <c r="L491" s="86" t="b">
        <v>0</v>
      </c>
    </row>
    <row r="492" spans="1:12" ht="15">
      <c r="A492" s="86" t="s">
        <v>2884</v>
      </c>
      <c r="B492" s="86" t="s">
        <v>2195</v>
      </c>
      <c r="C492" s="86">
        <v>2</v>
      </c>
      <c r="D492" s="121">
        <v>0.0013177243678121806</v>
      </c>
      <c r="E492" s="121">
        <v>2.649172535973604</v>
      </c>
      <c r="F492" s="86" t="s">
        <v>3009</v>
      </c>
      <c r="G492" s="86" t="b">
        <v>0</v>
      </c>
      <c r="H492" s="86" t="b">
        <v>0</v>
      </c>
      <c r="I492" s="86" t="b">
        <v>0</v>
      </c>
      <c r="J492" s="86" t="b">
        <v>0</v>
      </c>
      <c r="K492" s="86" t="b">
        <v>0</v>
      </c>
      <c r="L492" s="86" t="b">
        <v>0</v>
      </c>
    </row>
    <row r="493" spans="1:12" ht="15">
      <c r="A493" s="86" t="s">
        <v>2195</v>
      </c>
      <c r="B493" s="86" t="s">
        <v>2197</v>
      </c>
      <c r="C493" s="86">
        <v>2</v>
      </c>
      <c r="D493" s="121">
        <v>0.0013177243678121806</v>
      </c>
      <c r="E493" s="121">
        <v>1.7741112725819037</v>
      </c>
      <c r="F493" s="86" t="s">
        <v>3009</v>
      </c>
      <c r="G493" s="86" t="b">
        <v>0</v>
      </c>
      <c r="H493" s="86" t="b">
        <v>0</v>
      </c>
      <c r="I493" s="86" t="b">
        <v>0</v>
      </c>
      <c r="J493" s="86" t="b">
        <v>0</v>
      </c>
      <c r="K493" s="86" t="b">
        <v>0</v>
      </c>
      <c r="L493" s="86" t="b">
        <v>0</v>
      </c>
    </row>
    <row r="494" spans="1:12" ht="15">
      <c r="A494" s="86" t="s">
        <v>2197</v>
      </c>
      <c r="B494" s="86" t="s">
        <v>2885</v>
      </c>
      <c r="C494" s="86">
        <v>2</v>
      </c>
      <c r="D494" s="121">
        <v>0.0013177243678121806</v>
      </c>
      <c r="E494" s="121">
        <v>2.251232527301566</v>
      </c>
      <c r="F494" s="86" t="s">
        <v>3009</v>
      </c>
      <c r="G494" s="86" t="b">
        <v>0</v>
      </c>
      <c r="H494" s="86" t="b">
        <v>0</v>
      </c>
      <c r="I494" s="86" t="b">
        <v>0</v>
      </c>
      <c r="J494" s="86" t="b">
        <v>0</v>
      </c>
      <c r="K494" s="86" t="b">
        <v>0</v>
      </c>
      <c r="L494" s="86" t="b">
        <v>0</v>
      </c>
    </row>
    <row r="495" spans="1:12" ht="15">
      <c r="A495" s="86" t="s">
        <v>2885</v>
      </c>
      <c r="B495" s="86" t="s">
        <v>2198</v>
      </c>
      <c r="C495" s="86">
        <v>2</v>
      </c>
      <c r="D495" s="121">
        <v>0.0013177243678121806</v>
      </c>
      <c r="E495" s="121">
        <v>2.4730812769179225</v>
      </c>
      <c r="F495" s="86" t="s">
        <v>3009</v>
      </c>
      <c r="G495" s="86" t="b">
        <v>0</v>
      </c>
      <c r="H495" s="86" t="b">
        <v>0</v>
      </c>
      <c r="I495" s="86" t="b">
        <v>0</v>
      </c>
      <c r="J495" s="86" t="b">
        <v>0</v>
      </c>
      <c r="K495" s="86" t="b">
        <v>0</v>
      </c>
      <c r="L495" s="86" t="b">
        <v>0</v>
      </c>
    </row>
    <row r="496" spans="1:12" ht="15">
      <c r="A496" s="86" t="s">
        <v>2198</v>
      </c>
      <c r="B496" s="86" t="s">
        <v>2886</v>
      </c>
      <c r="C496" s="86">
        <v>2</v>
      </c>
      <c r="D496" s="121">
        <v>0.0013177243678121806</v>
      </c>
      <c r="E496" s="121">
        <v>2.3481425403096226</v>
      </c>
      <c r="F496" s="86" t="s">
        <v>3009</v>
      </c>
      <c r="G496" s="86" t="b">
        <v>0</v>
      </c>
      <c r="H496" s="86" t="b">
        <v>0</v>
      </c>
      <c r="I496" s="86" t="b">
        <v>0</v>
      </c>
      <c r="J496" s="86" t="b">
        <v>0</v>
      </c>
      <c r="K496" s="86" t="b">
        <v>0</v>
      </c>
      <c r="L496" s="86" t="b">
        <v>0</v>
      </c>
    </row>
    <row r="497" spans="1:12" ht="15">
      <c r="A497" s="86" t="s">
        <v>2886</v>
      </c>
      <c r="B497" s="86" t="s">
        <v>2887</v>
      </c>
      <c r="C497" s="86">
        <v>2</v>
      </c>
      <c r="D497" s="121">
        <v>0.0013177243678121806</v>
      </c>
      <c r="E497" s="121">
        <v>3.126293790693266</v>
      </c>
      <c r="F497" s="86" t="s">
        <v>3009</v>
      </c>
      <c r="G497" s="86" t="b">
        <v>0</v>
      </c>
      <c r="H497" s="86" t="b">
        <v>0</v>
      </c>
      <c r="I497" s="86" t="b">
        <v>0</v>
      </c>
      <c r="J497" s="86" t="b">
        <v>0</v>
      </c>
      <c r="K497" s="86" t="b">
        <v>0</v>
      </c>
      <c r="L497" s="86" t="b">
        <v>0</v>
      </c>
    </row>
    <row r="498" spans="1:12" ht="15">
      <c r="A498" s="86" t="s">
        <v>2887</v>
      </c>
      <c r="B498" s="86" t="s">
        <v>2888</v>
      </c>
      <c r="C498" s="86">
        <v>2</v>
      </c>
      <c r="D498" s="121">
        <v>0.0013177243678121806</v>
      </c>
      <c r="E498" s="121">
        <v>3.126293790693266</v>
      </c>
      <c r="F498" s="86" t="s">
        <v>3009</v>
      </c>
      <c r="G498" s="86" t="b">
        <v>0</v>
      </c>
      <c r="H498" s="86" t="b">
        <v>0</v>
      </c>
      <c r="I498" s="86" t="b">
        <v>0</v>
      </c>
      <c r="J498" s="86" t="b">
        <v>0</v>
      </c>
      <c r="K498" s="86" t="b">
        <v>0</v>
      </c>
      <c r="L498" s="86" t="b">
        <v>0</v>
      </c>
    </row>
    <row r="499" spans="1:12" ht="15">
      <c r="A499" s="86" t="s">
        <v>2888</v>
      </c>
      <c r="B499" s="86" t="s">
        <v>2889</v>
      </c>
      <c r="C499" s="86">
        <v>2</v>
      </c>
      <c r="D499" s="121">
        <v>0.0013177243678121806</v>
      </c>
      <c r="E499" s="121">
        <v>3.126293790693266</v>
      </c>
      <c r="F499" s="86" t="s">
        <v>3009</v>
      </c>
      <c r="G499" s="86" t="b">
        <v>0</v>
      </c>
      <c r="H499" s="86" t="b">
        <v>0</v>
      </c>
      <c r="I499" s="86" t="b">
        <v>0</v>
      </c>
      <c r="J499" s="86" t="b">
        <v>0</v>
      </c>
      <c r="K499" s="86" t="b">
        <v>0</v>
      </c>
      <c r="L499" s="86" t="b">
        <v>0</v>
      </c>
    </row>
    <row r="500" spans="1:12" ht="15">
      <c r="A500" s="86" t="s">
        <v>2670</v>
      </c>
      <c r="B500" s="86" t="s">
        <v>308</v>
      </c>
      <c r="C500" s="86">
        <v>2</v>
      </c>
      <c r="D500" s="121">
        <v>0.0013177243678121806</v>
      </c>
      <c r="E500" s="121">
        <v>2.7283537820212285</v>
      </c>
      <c r="F500" s="86" t="s">
        <v>3009</v>
      </c>
      <c r="G500" s="86" t="b">
        <v>1</v>
      </c>
      <c r="H500" s="86" t="b">
        <v>0</v>
      </c>
      <c r="I500" s="86" t="b">
        <v>0</v>
      </c>
      <c r="J500" s="86" t="b">
        <v>0</v>
      </c>
      <c r="K500" s="86" t="b">
        <v>0</v>
      </c>
      <c r="L500" s="86" t="b">
        <v>0</v>
      </c>
    </row>
    <row r="501" spans="1:12" ht="15">
      <c r="A501" s="86" t="s">
        <v>308</v>
      </c>
      <c r="B501" s="86" t="s">
        <v>2890</v>
      </c>
      <c r="C501" s="86">
        <v>2</v>
      </c>
      <c r="D501" s="121">
        <v>0.0013177243678121806</v>
      </c>
      <c r="E501" s="121">
        <v>3.126293790693266</v>
      </c>
      <c r="F501" s="86" t="s">
        <v>3009</v>
      </c>
      <c r="G501" s="86" t="b">
        <v>0</v>
      </c>
      <c r="H501" s="86" t="b">
        <v>0</v>
      </c>
      <c r="I501" s="86" t="b">
        <v>0</v>
      </c>
      <c r="J501" s="86" t="b">
        <v>0</v>
      </c>
      <c r="K501" s="86" t="b">
        <v>0</v>
      </c>
      <c r="L501" s="86" t="b">
        <v>0</v>
      </c>
    </row>
    <row r="502" spans="1:12" ht="15">
      <c r="A502" s="86" t="s">
        <v>2890</v>
      </c>
      <c r="B502" s="86" t="s">
        <v>307</v>
      </c>
      <c r="C502" s="86">
        <v>2</v>
      </c>
      <c r="D502" s="121">
        <v>0.0013177243678121806</v>
      </c>
      <c r="E502" s="121">
        <v>3.126293790693266</v>
      </c>
      <c r="F502" s="86" t="s">
        <v>3009</v>
      </c>
      <c r="G502" s="86" t="b">
        <v>0</v>
      </c>
      <c r="H502" s="86" t="b">
        <v>0</v>
      </c>
      <c r="I502" s="86" t="b">
        <v>0</v>
      </c>
      <c r="J502" s="86" t="b">
        <v>0</v>
      </c>
      <c r="K502" s="86" t="b">
        <v>0</v>
      </c>
      <c r="L502" s="86" t="b">
        <v>0</v>
      </c>
    </row>
    <row r="503" spans="1:12" ht="15">
      <c r="A503" s="86" t="s">
        <v>307</v>
      </c>
      <c r="B503" s="86" t="s">
        <v>2891</v>
      </c>
      <c r="C503" s="86">
        <v>2</v>
      </c>
      <c r="D503" s="121">
        <v>0.0013177243678121806</v>
      </c>
      <c r="E503" s="121">
        <v>3.126293790693266</v>
      </c>
      <c r="F503" s="86" t="s">
        <v>3009</v>
      </c>
      <c r="G503" s="86" t="b">
        <v>0</v>
      </c>
      <c r="H503" s="86" t="b">
        <v>0</v>
      </c>
      <c r="I503" s="86" t="b">
        <v>0</v>
      </c>
      <c r="J503" s="86" t="b">
        <v>0</v>
      </c>
      <c r="K503" s="86" t="b">
        <v>0</v>
      </c>
      <c r="L503" s="86" t="b">
        <v>0</v>
      </c>
    </row>
    <row r="504" spans="1:12" ht="15">
      <c r="A504" s="86" t="s">
        <v>2891</v>
      </c>
      <c r="B504" s="86" t="s">
        <v>306</v>
      </c>
      <c r="C504" s="86">
        <v>2</v>
      </c>
      <c r="D504" s="121">
        <v>0.0013177243678121806</v>
      </c>
      <c r="E504" s="121">
        <v>3.126293790693266</v>
      </c>
      <c r="F504" s="86" t="s">
        <v>3009</v>
      </c>
      <c r="G504" s="86" t="b">
        <v>0</v>
      </c>
      <c r="H504" s="86" t="b">
        <v>0</v>
      </c>
      <c r="I504" s="86" t="b">
        <v>0</v>
      </c>
      <c r="J504" s="86" t="b">
        <v>0</v>
      </c>
      <c r="K504" s="86" t="b">
        <v>0</v>
      </c>
      <c r="L504" s="86" t="b">
        <v>0</v>
      </c>
    </row>
    <row r="505" spans="1:12" ht="15">
      <c r="A505" s="86" t="s">
        <v>306</v>
      </c>
      <c r="B505" s="86" t="s">
        <v>286</v>
      </c>
      <c r="C505" s="86">
        <v>2</v>
      </c>
      <c r="D505" s="121">
        <v>0.0013177243678121806</v>
      </c>
      <c r="E505" s="121">
        <v>2.7283537820212285</v>
      </c>
      <c r="F505" s="86" t="s">
        <v>3009</v>
      </c>
      <c r="G505" s="86" t="b">
        <v>0</v>
      </c>
      <c r="H505" s="86" t="b">
        <v>0</v>
      </c>
      <c r="I505" s="86" t="b">
        <v>0</v>
      </c>
      <c r="J505" s="86" t="b">
        <v>0</v>
      </c>
      <c r="K505" s="86" t="b">
        <v>0</v>
      </c>
      <c r="L505" s="86" t="b">
        <v>0</v>
      </c>
    </row>
    <row r="506" spans="1:12" ht="15">
      <c r="A506" s="86" t="s">
        <v>286</v>
      </c>
      <c r="B506" s="86" t="s">
        <v>2179</v>
      </c>
      <c r="C506" s="86">
        <v>2</v>
      </c>
      <c r="D506" s="121">
        <v>0.0013177243678121806</v>
      </c>
      <c r="E506" s="121">
        <v>1.4979048606429546</v>
      </c>
      <c r="F506" s="86" t="s">
        <v>3009</v>
      </c>
      <c r="G506" s="86" t="b">
        <v>0</v>
      </c>
      <c r="H506" s="86" t="b">
        <v>0</v>
      </c>
      <c r="I506" s="86" t="b">
        <v>0</v>
      </c>
      <c r="J506" s="86" t="b">
        <v>0</v>
      </c>
      <c r="K506" s="86" t="b">
        <v>0</v>
      </c>
      <c r="L506" s="86" t="b">
        <v>0</v>
      </c>
    </row>
    <row r="507" spans="1:12" ht="15">
      <c r="A507" s="86" t="s">
        <v>2179</v>
      </c>
      <c r="B507" s="86" t="s">
        <v>2892</v>
      </c>
      <c r="C507" s="86">
        <v>2</v>
      </c>
      <c r="D507" s="121">
        <v>0.0013177243678121806</v>
      </c>
      <c r="E507" s="121">
        <v>1.895844869314992</v>
      </c>
      <c r="F507" s="86" t="s">
        <v>3009</v>
      </c>
      <c r="G507" s="86" t="b">
        <v>0</v>
      </c>
      <c r="H507" s="86" t="b">
        <v>0</v>
      </c>
      <c r="I507" s="86" t="b">
        <v>0</v>
      </c>
      <c r="J507" s="86" t="b">
        <v>1</v>
      </c>
      <c r="K507" s="86" t="b">
        <v>0</v>
      </c>
      <c r="L507" s="86" t="b">
        <v>0</v>
      </c>
    </row>
    <row r="508" spans="1:12" ht="15">
      <c r="A508" s="86" t="s">
        <v>2892</v>
      </c>
      <c r="B508" s="86" t="s">
        <v>2893</v>
      </c>
      <c r="C508" s="86">
        <v>2</v>
      </c>
      <c r="D508" s="121">
        <v>0.0013177243678121806</v>
      </c>
      <c r="E508" s="121">
        <v>3.126293790693266</v>
      </c>
      <c r="F508" s="86" t="s">
        <v>3009</v>
      </c>
      <c r="G508" s="86" t="b">
        <v>1</v>
      </c>
      <c r="H508" s="86" t="b">
        <v>0</v>
      </c>
      <c r="I508" s="86" t="b">
        <v>0</v>
      </c>
      <c r="J508" s="86" t="b">
        <v>0</v>
      </c>
      <c r="K508" s="86" t="b">
        <v>0</v>
      </c>
      <c r="L508" s="86" t="b">
        <v>0</v>
      </c>
    </row>
    <row r="509" spans="1:12" ht="15">
      <c r="A509" s="86" t="s">
        <v>2893</v>
      </c>
      <c r="B509" s="86" t="s">
        <v>2894</v>
      </c>
      <c r="C509" s="86">
        <v>2</v>
      </c>
      <c r="D509" s="121">
        <v>0.0013177243678121806</v>
      </c>
      <c r="E509" s="121">
        <v>3.126293790693266</v>
      </c>
      <c r="F509" s="86" t="s">
        <v>3009</v>
      </c>
      <c r="G509" s="86" t="b">
        <v>0</v>
      </c>
      <c r="H509" s="86" t="b">
        <v>0</v>
      </c>
      <c r="I509" s="86" t="b">
        <v>0</v>
      </c>
      <c r="J509" s="86" t="b">
        <v>0</v>
      </c>
      <c r="K509" s="86" t="b">
        <v>0</v>
      </c>
      <c r="L509" s="86" t="b">
        <v>0</v>
      </c>
    </row>
    <row r="510" spans="1:12" ht="15">
      <c r="A510" s="86" t="s">
        <v>2894</v>
      </c>
      <c r="B510" s="86" t="s">
        <v>2703</v>
      </c>
      <c r="C510" s="86">
        <v>2</v>
      </c>
      <c r="D510" s="121">
        <v>0.0013177243678121806</v>
      </c>
      <c r="E510" s="121">
        <v>2.825263795029285</v>
      </c>
      <c r="F510" s="86" t="s">
        <v>3009</v>
      </c>
      <c r="G510" s="86" t="b">
        <v>0</v>
      </c>
      <c r="H510" s="86" t="b">
        <v>0</v>
      </c>
      <c r="I510" s="86" t="b">
        <v>0</v>
      </c>
      <c r="J510" s="86" t="b">
        <v>0</v>
      </c>
      <c r="K510" s="86" t="b">
        <v>0</v>
      </c>
      <c r="L510" s="86" t="b">
        <v>0</v>
      </c>
    </row>
    <row r="511" spans="1:12" ht="15">
      <c r="A511" s="86" t="s">
        <v>2703</v>
      </c>
      <c r="B511" s="86" t="s">
        <v>2670</v>
      </c>
      <c r="C511" s="86">
        <v>2</v>
      </c>
      <c r="D511" s="121">
        <v>0.0013177243678121806</v>
      </c>
      <c r="E511" s="121">
        <v>2.427323786357247</v>
      </c>
      <c r="F511" s="86" t="s">
        <v>3009</v>
      </c>
      <c r="G511" s="86" t="b">
        <v>0</v>
      </c>
      <c r="H511" s="86" t="b">
        <v>0</v>
      </c>
      <c r="I511" s="86" t="b">
        <v>0</v>
      </c>
      <c r="J511" s="86" t="b">
        <v>1</v>
      </c>
      <c r="K511" s="86" t="b">
        <v>0</v>
      </c>
      <c r="L511" s="86" t="b">
        <v>0</v>
      </c>
    </row>
    <row r="512" spans="1:12" ht="15">
      <c r="A512" s="86" t="s">
        <v>2670</v>
      </c>
      <c r="B512" s="86" t="s">
        <v>282</v>
      </c>
      <c r="C512" s="86">
        <v>2</v>
      </c>
      <c r="D512" s="121">
        <v>0.0013177243678121806</v>
      </c>
      <c r="E512" s="121">
        <v>2.552262522965547</v>
      </c>
      <c r="F512" s="86" t="s">
        <v>3009</v>
      </c>
      <c r="G512" s="86" t="b">
        <v>1</v>
      </c>
      <c r="H512" s="86" t="b">
        <v>0</v>
      </c>
      <c r="I512" s="86" t="b">
        <v>0</v>
      </c>
      <c r="J512" s="86" t="b">
        <v>0</v>
      </c>
      <c r="K512" s="86" t="b">
        <v>1</v>
      </c>
      <c r="L512" s="86" t="b">
        <v>0</v>
      </c>
    </row>
    <row r="513" spans="1:12" ht="15">
      <c r="A513" s="86" t="s">
        <v>282</v>
      </c>
      <c r="B513" s="86" t="s">
        <v>2167</v>
      </c>
      <c r="C513" s="86">
        <v>2</v>
      </c>
      <c r="D513" s="121">
        <v>0.0013177243678121806</v>
      </c>
      <c r="E513" s="121">
        <v>1.0928700352063163</v>
      </c>
      <c r="F513" s="86" t="s">
        <v>3009</v>
      </c>
      <c r="G513" s="86" t="b">
        <v>0</v>
      </c>
      <c r="H513" s="86" t="b">
        <v>1</v>
      </c>
      <c r="I513" s="86" t="b">
        <v>0</v>
      </c>
      <c r="J513" s="86" t="b">
        <v>0</v>
      </c>
      <c r="K513" s="86" t="b">
        <v>0</v>
      </c>
      <c r="L513" s="86" t="b">
        <v>0</v>
      </c>
    </row>
    <row r="514" spans="1:12" ht="15">
      <c r="A514" s="86" t="s">
        <v>2895</v>
      </c>
      <c r="B514" s="86" t="s">
        <v>2629</v>
      </c>
      <c r="C514" s="86">
        <v>2</v>
      </c>
      <c r="D514" s="121">
        <v>0.0013177243678121806</v>
      </c>
      <c r="E514" s="121">
        <v>2.524233799365304</v>
      </c>
      <c r="F514" s="86" t="s">
        <v>3009</v>
      </c>
      <c r="G514" s="86" t="b">
        <v>0</v>
      </c>
      <c r="H514" s="86" t="b">
        <v>0</v>
      </c>
      <c r="I514" s="86" t="b">
        <v>0</v>
      </c>
      <c r="J514" s="86" t="b">
        <v>0</v>
      </c>
      <c r="K514" s="86" t="b">
        <v>0</v>
      </c>
      <c r="L514" s="86" t="b">
        <v>0</v>
      </c>
    </row>
    <row r="515" spans="1:12" ht="15">
      <c r="A515" s="86" t="s">
        <v>2629</v>
      </c>
      <c r="B515" s="86" t="s">
        <v>2181</v>
      </c>
      <c r="C515" s="86">
        <v>2</v>
      </c>
      <c r="D515" s="121">
        <v>0.0013177243678121806</v>
      </c>
      <c r="E515" s="121">
        <v>1.825263795029285</v>
      </c>
      <c r="F515" s="86" t="s">
        <v>3009</v>
      </c>
      <c r="G515" s="86" t="b">
        <v>0</v>
      </c>
      <c r="H515" s="86" t="b">
        <v>0</v>
      </c>
      <c r="I515" s="86" t="b">
        <v>0</v>
      </c>
      <c r="J515" s="86" t="b">
        <v>0</v>
      </c>
      <c r="K515" s="86" t="b">
        <v>0</v>
      </c>
      <c r="L515" s="86" t="b">
        <v>0</v>
      </c>
    </row>
    <row r="516" spans="1:12" ht="15">
      <c r="A516" s="86" t="s">
        <v>2181</v>
      </c>
      <c r="B516" s="86" t="s">
        <v>2635</v>
      </c>
      <c r="C516" s="86">
        <v>2</v>
      </c>
      <c r="D516" s="121">
        <v>0.0013177243678121806</v>
      </c>
      <c r="E516" s="121">
        <v>1.8832557420069715</v>
      </c>
      <c r="F516" s="86" t="s">
        <v>3009</v>
      </c>
      <c r="G516" s="86" t="b">
        <v>0</v>
      </c>
      <c r="H516" s="86" t="b">
        <v>0</v>
      </c>
      <c r="I516" s="86" t="b">
        <v>0</v>
      </c>
      <c r="J516" s="86" t="b">
        <v>0</v>
      </c>
      <c r="K516" s="86" t="b">
        <v>0</v>
      </c>
      <c r="L516" s="86" t="b">
        <v>0</v>
      </c>
    </row>
    <row r="517" spans="1:12" ht="15">
      <c r="A517" s="86" t="s">
        <v>2635</v>
      </c>
      <c r="B517" s="86" t="s">
        <v>2179</v>
      </c>
      <c r="C517" s="86">
        <v>2</v>
      </c>
      <c r="D517" s="121">
        <v>0.0013177243678121806</v>
      </c>
      <c r="E517" s="121">
        <v>1.3517768249647164</v>
      </c>
      <c r="F517" s="86" t="s">
        <v>3009</v>
      </c>
      <c r="G517" s="86" t="b">
        <v>0</v>
      </c>
      <c r="H517" s="86" t="b">
        <v>0</v>
      </c>
      <c r="I517" s="86" t="b">
        <v>0</v>
      </c>
      <c r="J517" s="86" t="b">
        <v>0</v>
      </c>
      <c r="K517" s="86" t="b">
        <v>0</v>
      </c>
      <c r="L517" s="86" t="b">
        <v>0</v>
      </c>
    </row>
    <row r="518" spans="1:12" ht="15">
      <c r="A518" s="86" t="s">
        <v>2179</v>
      </c>
      <c r="B518" s="86" t="s">
        <v>2896</v>
      </c>
      <c r="C518" s="86">
        <v>2</v>
      </c>
      <c r="D518" s="121">
        <v>0.0013177243678121806</v>
      </c>
      <c r="E518" s="121">
        <v>1.895844869314992</v>
      </c>
      <c r="F518" s="86" t="s">
        <v>3009</v>
      </c>
      <c r="G518" s="86" t="b">
        <v>0</v>
      </c>
      <c r="H518" s="86" t="b">
        <v>0</v>
      </c>
      <c r="I518" s="86" t="b">
        <v>0</v>
      </c>
      <c r="J518" s="86" t="b">
        <v>0</v>
      </c>
      <c r="K518" s="86" t="b">
        <v>0</v>
      </c>
      <c r="L518" s="86" t="b">
        <v>0</v>
      </c>
    </row>
    <row r="519" spans="1:12" ht="15">
      <c r="A519" s="86" t="s">
        <v>2896</v>
      </c>
      <c r="B519" s="86" t="s">
        <v>247</v>
      </c>
      <c r="C519" s="86">
        <v>2</v>
      </c>
      <c r="D519" s="121">
        <v>0.0013177243678121806</v>
      </c>
      <c r="E519" s="121">
        <v>3.126293790693266</v>
      </c>
      <c r="F519" s="86" t="s">
        <v>3009</v>
      </c>
      <c r="G519" s="86" t="b">
        <v>0</v>
      </c>
      <c r="H519" s="86" t="b">
        <v>0</v>
      </c>
      <c r="I519" s="86" t="b">
        <v>0</v>
      </c>
      <c r="J519" s="86" t="b">
        <v>0</v>
      </c>
      <c r="K519" s="86" t="b">
        <v>0</v>
      </c>
      <c r="L519" s="86" t="b">
        <v>0</v>
      </c>
    </row>
    <row r="520" spans="1:12" ht="15">
      <c r="A520" s="86" t="s">
        <v>247</v>
      </c>
      <c r="B520" s="86" t="s">
        <v>2897</v>
      </c>
      <c r="C520" s="86">
        <v>2</v>
      </c>
      <c r="D520" s="121">
        <v>0.0013177243678121806</v>
      </c>
      <c r="E520" s="121">
        <v>3.126293790693266</v>
      </c>
      <c r="F520" s="86" t="s">
        <v>3009</v>
      </c>
      <c r="G520" s="86" t="b">
        <v>0</v>
      </c>
      <c r="H520" s="86" t="b">
        <v>0</v>
      </c>
      <c r="I520" s="86" t="b">
        <v>0</v>
      </c>
      <c r="J520" s="86" t="b">
        <v>0</v>
      </c>
      <c r="K520" s="86" t="b">
        <v>0</v>
      </c>
      <c r="L520" s="86" t="b">
        <v>0</v>
      </c>
    </row>
    <row r="521" spans="1:12" ht="15">
      <c r="A521" s="86" t="s">
        <v>2897</v>
      </c>
      <c r="B521" s="86" t="s">
        <v>2898</v>
      </c>
      <c r="C521" s="86">
        <v>2</v>
      </c>
      <c r="D521" s="121">
        <v>0.0013177243678121806</v>
      </c>
      <c r="E521" s="121">
        <v>3.126293790693266</v>
      </c>
      <c r="F521" s="86" t="s">
        <v>3009</v>
      </c>
      <c r="G521" s="86" t="b">
        <v>0</v>
      </c>
      <c r="H521" s="86" t="b">
        <v>0</v>
      </c>
      <c r="I521" s="86" t="b">
        <v>0</v>
      </c>
      <c r="J521" s="86" t="b">
        <v>0</v>
      </c>
      <c r="K521" s="86" t="b">
        <v>0</v>
      </c>
      <c r="L521" s="86" t="b">
        <v>0</v>
      </c>
    </row>
    <row r="522" spans="1:12" ht="15">
      <c r="A522" s="86" t="s">
        <v>2898</v>
      </c>
      <c r="B522" s="86" t="s">
        <v>2899</v>
      </c>
      <c r="C522" s="86">
        <v>2</v>
      </c>
      <c r="D522" s="121">
        <v>0.0013177243678121806</v>
      </c>
      <c r="E522" s="121">
        <v>3.126293790693266</v>
      </c>
      <c r="F522" s="86" t="s">
        <v>3009</v>
      </c>
      <c r="G522" s="86" t="b">
        <v>0</v>
      </c>
      <c r="H522" s="86" t="b">
        <v>0</v>
      </c>
      <c r="I522" s="86" t="b">
        <v>0</v>
      </c>
      <c r="J522" s="86" t="b">
        <v>0</v>
      </c>
      <c r="K522" s="86" t="b">
        <v>0</v>
      </c>
      <c r="L522" s="86" t="b">
        <v>0</v>
      </c>
    </row>
    <row r="523" spans="1:12" ht="15">
      <c r="A523" s="86" t="s">
        <v>2899</v>
      </c>
      <c r="B523" s="86" t="s">
        <v>2900</v>
      </c>
      <c r="C523" s="86">
        <v>2</v>
      </c>
      <c r="D523" s="121">
        <v>0.0013177243678121806</v>
      </c>
      <c r="E523" s="121">
        <v>3.126293790693266</v>
      </c>
      <c r="F523" s="86" t="s">
        <v>3009</v>
      </c>
      <c r="G523" s="86" t="b">
        <v>0</v>
      </c>
      <c r="H523" s="86" t="b">
        <v>0</v>
      </c>
      <c r="I523" s="86" t="b">
        <v>0</v>
      </c>
      <c r="J523" s="86" t="b">
        <v>0</v>
      </c>
      <c r="K523" s="86" t="b">
        <v>0</v>
      </c>
      <c r="L523" s="86" t="b">
        <v>0</v>
      </c>
    </row>
    <row r="524" spans="1:12" ht="15">
      <c r="A524" s="86" t="s">
        <v>2900</v>
      </c>
      <c r="B524" s="86" t="s">
        <v>2178</v>
      </c>
      <c r="C524" s="86">
        <v>2</v>
      </c>
      <c r="D524" s="121">
        <v>0.0013177243678121806</v>
      </c>
      <c r="E524" s="121">
        <v>2.3481425403096226</v>
      </c>
      <c r="F524" s="86" t="s">
        <v>3009</v>
      </c>
      <c r="G524" s="86" t="b">
        <v>0</v>
      </c>
      <c r="H524" s="86" t="b">
        <v>0</v>
      </c>
      <c r="I524" s="86" t="b">
        <v>0</v>
      </c>
      <c r="J524" s="86" t="b">
        <v>0</v>
      </c>
      <c r="K524" s="86" t="b">
        <v>0</v>
      </c>
      <c r="L524" s="86" t="b">
        <v>0</v>
      </c>
    </row>
    <row r="525" spans="1:12" ht="15">
      <c r="A525" s="86" t="s">
        <v>2180</v>
      </c>
      <c r="B525" s="86" t="s">
        <v>2182</v>
      </c>
      <c r="C525" s="86">
        <v>2</v>
      </c>
      <c r="D525" s="121">
        <v>0.0013177243678121806</v>
      </c>
      <c r="E525" s="121">
        <v>1.5699912899259787</v>
      </c>
      <c r="F525" s="86" t="s">
        <v>3009</v>
      </c>
      <c r="G525" s="86" t="b">
        <v>0</v>
      </c>
      <c r="H525" s="86" t="b">
        <v>0</v>
      </c>
      <c r="I525" s="86" t="b">
        <v>0</v>
      </c>
      <c r="J525" s="86" t="b">
        <v>0</v>
      </c>
      <c r="K525" s="86" t="b">
        <v>0</v>
      </c>
      <c r="L525" s="86" t="b">
        <v>0</v>
      </c>
    </row>
    <row r="526" spans="1:12" ht="15">
      <c r="A526" s="86" t="s">
        <v>305</v>
      </c>
      <c r="B526" s="86" t="s">
        <v>2666</v>
      </c>
      <c r="C526" s="86">
        <v>2</v>
      </c>
      <c r="D526" s="121">
        <v>0.0013177243678121806</v>
      </c>
      <c r="E526" s="121">
        <v>2.330413773349191</v>
      </c>
      <c r="F526" s="86" t="s">
        <v>3009</v>
      </c>
      <c r="G526" s="86" t="b">
        <v>0</v>
      </c>
      <c r="H526" s="86" t="b">
        <v>0</v>
      </c>
      <c r="I526" s="86" t="b">
        <v>0</v>
      </c>
      <c r="J526" s="86" t="b">
        <v>0</v>
      </c>
      <c r="K526" s="86" t="b">
        <v>0</v>
      </c>
      <c r="L526" s="86" t="b">
        <v>0</v>
      </c>
    </row>
    <row r="527" spans="1:12" ht="15">
      <c r="A527" s="86" t="s">
        <v>2188</v>
      </c>
      <c r="B527" s="86" t="s">
        <v>2190</v>
      </c>
      <c r="C527" s="86">
        <v>2</v>
      </c>
      <c r="D527" s="121">
        <v>0.0013177243678121806</v>
      </c>
      <c r="E527" s="121">
        <v>1.3481425403096223</v>
      </c>
      <c r="F527" s="86" t="s">
        <v>3009</v>
      </c>
      <c r="G527" s="86" t="b">
        <v>0</v>
      </c>
      <c r="H527" s="86" t="b">
        <v>0</v>
      </c>
      <c r="I527" s="86" t="b">
        <v>0</v>
      </c>
      <c r="J527" s="86" t="b">
        <v>0</v>
      </c>
      <c r="K527" s="86" t="b">
        <v>0</v>
      </c>
      <c r="L527" s="86" t="b">
        <v>0</v>
      </c>
    </row>
    <row r="528" spans="1:12" ht="15">
      <c r="A528" s="86" t="s">
        <v>2760</v>
      </c>
      <c r="B528" s="86" t="s">
        <v>305</v>
      </c>
      <c r="C528" s="86">
        <v>2</v>
      </c>
      <c r="D528" s="121">
        <v>0.0013177243678121806</v>
      </c>
      <c r="E528" s="121">
        <v>2.552262522965547</v>
      </c>
      <c r="F528" s="86" t="s">
        <v>3009</v>
      </c>
      <c r="G528" s="86" t="b">
        <v>0</v>
      </c>
      <c r="H528" s="86" t="b">
        <v>0</v>
      </c>
      <c r="I528" s="86" t="b">
        <v>0</v>
      </c>
      <c r="J528" s="86" t="b">
        <v>0</v>
      </c>
      <c r="K528" s="86" t="b">
        <v>0</v>
      </c>
      <c r="L528" s="86" t="b">
        <v>0</v>
      </c>
    </row>
    <row r="529" spans="1:12" ht="15">
      <c r="A529" s="86" t="s">
        <v>2188</v>
      </c>
      <c r="B529" s="86" t="s">
        <v>2649</v>
      </c>
      <c r="C529" s="86">
        <v>2</v>
      </c>
      <c r="D529" s="121">
        <v>0.0013177243678121806</v>
      </c>
      <c r="E529" s="121">
        <v>1.5699912899259787</v>
      </c>
      <c r="F529" s="86" t="s">
        <v>3009</v>
      </c>
      <c r="G529" s="86" t="b">
        <v>0</v>
      </c>
      <c r="H529" s="86" t="b">
        <v>0</v>
      </c>
      <c r="I529" s="86" t="b">
        <v>0</v>
      </c>
      <c r="J529" s="86" t="b">
        <v>0</v>
      </c>
      <c r="K529" s="86" t="b">
        <v>0</v>
      </c>
      <c r="L529" s="86" t="b">
        <v>0</v>
      </c>
    </row>
    <row r="530" spans="1:12" ht="15">
      <c r="A530" s="86" t="s">
        <v>2649</v>
      </c>
      <c r="B530" s="86" t="s">
        <v>2667</v>
      </c>
      <c r="C530" s="86">
        <v>2</v>
      </c>
      <c r="D530" s="121">
        <v>0.0013177243678121806</v>
      </c>
      <c r="E530" s="121">
        <v>2.330413773349191</v>
      </c>
      <c r="F530" s="86" t="s">
        <v>3009</v>
      </c>
      <c r="G530" s="86" t="b">
        <v>0</v>
      </c>
      <c r="H530" s="86" t="b">
        <v>0</v>
      </c>
      <c r="I530" s="86" t="b">
        <v>0</v>
      </c>
      <c r="J530" s="86" t="b">
        <v>0</v>
      </c>
      <c r="K530" s="86" t="b">
        <v>0</v>
      </c>
      <c r="L530" s="86" t="b">
        <v>0</v>
      </c>
    </row>
    <row r="531" spans="1:12" ht="15">
      <c r="A531" s="86" t="s">
        <v>2667</v>
      </c>
      <c r="B531" s="86" t="s">
        <v>2192</v>
      </c>
      <c r="C531" s="86">
        <v>2</v>
      </c>
      <c r="D531" s="121">
        <v>0.0013177243678121806</v>
      </c>
      <c r="E531" s="121">
        <v>1.9502025316375848</v>
      </c>
      <c r="F531" s="86" t="s">
        <v>3009</v>
      </c>
      <c r="G531" s="86" t="b">
        <v>0</v>
      </c>
      <c r="H531" s="86" t="b">
        <v>0</v>
      </c>
      <c r="I531" s="86" t="b">
        <v>0</v>
      </c>
      <c r="J531" s="86" t="b">
        <v>0</v>
      </c>
      <c r="K531" s="86" t="b">
        <v>0</v>
      </c>
      <c r="L531" s="86" t="b">
        <v>0</v>
      </c>
    </row>
    <row r="532" spans="1:12" ht="15">
      <c r="A532" s="86" t="s">
        <v>305</v>
      </c>
      <c r="B532" s="86" t="s">
        <v>2190</v>
      </c>
      <c r="C532" s="86">
        <v>2</v>
      </c>
      <c r="D532" s="121">
        <v>0.0013177243678121806</v>
      </c>
      <c r="E532" s="121">
        <v>2.0293837776852097</v>
      </c>
      <c r="F532" s="86" t="s">
        <v>3009</v>
      </c>
      <c r="G532" s="86" t="b">
        <v>0</v>
      </c>
      <c r="H532" s="86" t="b">
        <v>0</v>
      </c>
      <c r="I532" s="86" t="b">
        <v>0</v>
      </c>
      <c r="J532" s="86" t="b">
        <v>0</v>
      </c>
      <c r="K532" s="86" t="b">
        <v>0</v>
      </c>
      <c r="L532" s="86" t="b">
        <v>0</v>
      </c>
    </row>
    <row r="533" spans="1:12" ht="15">
      <c r="A533" s="86" t="s">
        <v>2203</v>
      </c>
      <c r="B533" s="86" t="s">
        <v>2906</v>
      </c>
      <c r="C533" s="86">
        <v>2</v>
      </c>
      <c r="D533" s="121">
        <v>0.0013177243678121806</v>
      </c>
      <c r="E533" s="121">
        <v>2.251232527301566</v>
      </c>
      <c r="F533" s="86" t="s">
        <v>3009</v>
      </c>
      <c r="G533" s="86" t="b">
        <v>0</v>
      </c>
      <c r="H533" s="86" t="b">
        <v>0</v>
      </c>
      <c r="I533" s="86" t="b">
        <v>0</v>
      </c>
      <c r="J533" s="86" t="b">
        <v>1</v>
      </c>
      <c r="K533" s="86" t="b">
        <v>0</v>
      </c>
      <c r="L533" s="86" t="b">
        <v>0</v>
      </c>
    </row>
    <row r="534" spans="1:12" ht="15">
      <c r="A534" s="86" t="s">
        <v>2906</v>
      </c>
      <c r="B534" s="86" t="s">
        <v>2907</v>
      </c>
      <c r="C534" s="86">
        <v>2</v>
      </c>
      <c r="D534" s="121">
        <v>0.0013177243678121806</v>
      </c>
      <c r="E534" s="121">
        <v>3.126293790693266</v>
      </c>
      <c r="F534" s="86" t="s">
        <v>3009</v>
      </c>
      <c r="G534" s="86" t="b">
        <v>1</v>
      </c>
      <c r="H534" s="86" t="b">
        <v>0</v>
      </c>
      <c r="I534" s="86" t="b">
        <v>0</v>
      </c>
      <c r="J534" s="86" t="b">
        <v>0</v>
      </c>
      <c r="K534" s="86" t="b">
        <v>0</v>
      </c>
      <c r="L534" s="86" t="b">
        <v>0</v>
      </c>
    </row>
    <row r="535" spans="1:12" ht="15">
      <c r="A535" s="86" t="s">
        <v>2907</v>
      </c>
      <c r="B535" s="86" t="s">
        <v>2908</v>
      </c>
      <c r="C535" s="86">
        <v>2</v>
      </c>
      <c r="D535" s="121">
        <v>0.0013177243678121806</v>
      </c>
      <c r="E535" s="121">
        <v>3.126293790693266</v>
      </c>
      <c r="F535" s="86" t="s">
        <v>3009</v>
      </c>
      <c r="G535" s="86" t="b">
        <v>0</v>
      </c>
      <c r="H535" s="86" t="b">
        <v>0</v>
      </c>
      <c r="I535" s="86" t="b">
        <v>0</v>
      </c>
      <c r="J535" s="86" t="b">
        <v>0</v>
      </c>
      <c r="K535" s="86" t="b">
        <v>0</v>
      </c>
      <c r="L535" s="86" t="b">
        <v>0</v>
      </c>
    </row>
    <row r="536" spans="1:12" ht="15">
      <c r="A536" s="86" t="s">
        <v>2647</v>
      </c>
      <c r="B536" s="86" t="s">
        <v>2635</v>
      </c>
      <c r="C536" s="86">
        <v>2</v>
      </c>
      <c r="D536" s="121">
        <v>0.0013177243678121806</v>
      </c>
      <c r="E536" s="121">
        <v>2.105104491623328</v>
      </c>
      <c r="F536" s="86" t="s">
        <v>3009</v>
      </c>
      <c r="G536" s="86" t="b">
        <v>0</v>
      </c>
      <c r="H536" s="86" t="b">
        <v>0</v>
      </c>
      <c r="I536" s="86" t="b">
        <v>0</v>
      </c>
      <c r="J536" s="86" t="b">
        <v>0</v>
      </c>
      <c r="K536" s="86" t="b">
        <v>0</v>
      </c>
      <c r="L536" s="86" t="b">
        <v>0</v>
      </c>
    </row>
    <row r="537" spans="1:12" ht="15">
      <c r="A537" s="86" t="s">
        <v>2635</v>
      </c>
      <c r="B537" s="86" t="s">
        <v>2230</v>
      </c>
      <c r="C537" s="86">
        <v>2</v>
      </c>
      <c r="D537" s="121">
        <v>0.0013177243678121806</v>
      </c>
      <c r="E537" s="121">
        <v>2.184285737670953</v>
      </c>
      <c r="F537" s="86" t="s">
        <v>3009</v>
      </c>
      <c r="G537" s="86" t="b">
        <v>0</v>
      </c>
      <c r="H537" s="86" t="b">
        <v>0</v>
      </c>
      <c r="I537" s="86" t="b">
        <v>0</v>
      </c>
      <c r="J537" s="86" t="b">
        <v>0</v>
      </c>
      <c r="K537" s="86" t="b">
        <v>0</v>
      </c>
      <c r="L537" s="86" t="b">
        <v>0</v>
      </c>
    </row>
    <row r="538" spans="1:12" ht="15">
      <c r="A538" s="86" t="s">
        <v>2230</v>
      </c>
      <c r="B538" s="86" t="s">
        <v>2703</v>
      </c>
      <c r="C538" s="86">
        <v>2</v>
      </c>
      <c r="D538" s="121">
        <v>0.0013177243678121806</v>
      </c>
      <c r="E538" s="121">
        <v>2.427323786357247</v>
      </c>
      <c r="F538" s="86" t="s">
        <v>3009</v>
      </c>
      <c r="G538" s="86" t="b">
        <v>0</v>
      </c>
      <c r="H538" s="86" t="b">
        <v>0</v>
      </c>
      <c r="I538" s="86" t="b">
        <v>0</v>
      </c>
      <c r="J538" s="86" t="b">
        <v>0</v>
      </c>
      <c r="K538" s="86" t="b">
        <v>0</v>
      </c>
      <c r="L538" s="86" t="b">
        <v>0</v>
      </c>
    </row>
    <row r="539" spans="1:12" ht="15">
      <c r="A539" s="86" t="s">
        <v>2703</v>
      </c>
      <c r="B539" s="86" t="s">
        <v>2909</v>
      </c>
      <c r="C539" s="86">
        <v>2</v>
      </c>
      <c r="D539" s="121">
        <v>0.0013177243678121806</v>
      </c>
      <c r="E539" s="121">
        <v>2.825263795029285</v>
      </c>
      <c r="F539" s="86" t="s">
        <v>3009</v>
      </c>
      <c r="G539" s="86" t="b">
        <v>0</v>
      </c>
      <c r="H539" s="86" t="b">
        <v>0</v>
      </c>
      <c r="I539" s="86" t="b">
        <v>0</v>
      </c>
      <c r="J539" s="86" t="b">
        <v>1</v>
      </c>
      <c r="K539" s="86" t="b">
        <v>0</v>
      </c>
      <c r="L539" s="86" t="b">
        <v>0</v>
      </c>
    </row>
    <row r="540" spans="1:12" ht="15">
      <c r="A540" s="86" t="s">
        <v>2909</v>
      </c>
      <c r="B540" s="86" t="s">
        <v>2910</v>
      </c>
      <c r="C540" s="86">
        <v>2</v>
      </c>
      <c r="D540" s="121">
        <v>0.0013177243678121806</v>
      </c>
      <c r="E540" s="121">
        <v>3.126293790693266</v>
      </c>
      <c r="F540" s="86" t="s">
        <v>3009</v>
      </c>
      <c r="G540" s="86" t="b">
        <v>1</v>
      </c>
      <c r="H540" s="86" t="b">
        <v>0</v>
      </c>
      <c r="I540" s="86" t="b">
        <v>0</v>
      </c>
      <c r="J540" s="86" t="b">
        <v>0</v>
      </c>
      <c r="K540" s="86" t="b">
        <v>0</v>
      </c>
      <c r="L540" s="86" t="b">
        <v>0</v>
      </c>
    </row>
    <row r="541" spans="1:12" ht="15">
      <c r="A541" s="86" t="s">
        <v>2911</v>
      </c>
      <c r="B541" s="86" t="s">
        <v>2212</v>
      </c>
      <c r="C541" s="86">
        <v>2</v>
      </c>
      <c r="D541" s="121">
        <v>0.0013177243678121806</v>
      </c>
      <c r="E541" s="121">
        <v>2.524233799365304</v>
      </c>
      <c r="F541" s="86" t="s">
        <v>3009</v>
      </c>
      <c r="G541" s="86" t="b">
        <v>0</v>
      </c>
      <c r="H541" s="86" t="b">
        <v>0</v>
      </c>
      <c r="I541" s="86" t="b">
        <v>0</v>
      </c>
      <c r="J541" s="86" t="b">
        <v>0</v>
      </c>
      <c r="K541" s="86" t="b">
        <v>0</v>
      </c>
      <c r="L541" s="86" t="b">
        <v>0</v>
      </c>
    </row>
    <row r="542" spans="1:12" ht="15">
      <c r="A542" s="86" t="s">
        <v>2212</v>
      </c>
      <c r="B542" s="86" t="s">
        <v>2212</v>
      </c>
      <c r="C542" s="86">
        <v>2</v>
      </c>
      <c r="D542" s="121">
        <v>0.0013177243678121806</v>
      </c>
      <c r="E542" s="121">
        <v>1.9221738080373414</v>
      </c>
      <c r="F542" s="86" t="s">
        <v>3009</v>
      </c>
      <c r="G542" s="86" t="b">
        <v>0</v>
      </c>
      <c r="H542" s="86" t="b">
        <v>0</v>
      </c>
      <c r="I542" s="86" t="b">
        <v>0</v>
      </c>
      <c r="J542" s="86" t="b">
        <v>0</v>
      </c>
      <c r="K542" s="86" t="b">
        <v>0</v>
      </c>
      <c r="L542" s="86" t="b">
        <v>0</v>
      </c>
    </row>
    <row r="543" spans="1:12" ht="15">
      <c r="A543" s="86" t="s">
        <v>2212</v>
      </c>
      <c r="B543" s="86" t="s">
        <v>2181</v>
      </c>
      <c r="C543" s="86">
        <v>2</v>
      </c>
      <c r="D543" s="121">
        <v>0.0013177243678121806</v>
      </c>
      <c r="E543" s="121">
        <v>1.825263795029285</v>
      </c>
      <c r="F543" s="86" t="s">
        <v>3009</v>
      </c>
      <c r="G543" s="86" t="b">
        <v>0</v>
      </c>
      <c r="H543" s="86" t="b">
        <v>0</v>
      </c>
      <c r="I543" s="86" t="b">
        <v>0</v>
      </c>
      <c r="J543" s="86" t="b">
        <v>0</v>
      </c>
      <c r="K543" s="86" t="b">
        <v>0</v>
      </c>
      <c r="L543" s="86" t="b">
        <v>0</v>
      </c>
    </row>
    <row r="544" spans="1:12" ht="15">
      <c r="A544" s="86" t="s">
        <v>2181</v>
      </c>
      <c r="B544" s="86" t="s">
        <v>2761</v>
      </c>
      <c r="C544" s="86">
        <v>2</v>
      </c>
      <c r="D544" s="121">
        <v>0.0013177243678121806</v>
      </c>
      <c r="E544" s="121">
        <v>2.251232527301566</v>
      </c>
      <c r="F544" s="86" t="s">
        <v>3009</v>
      </c>
      <c r="G544" s="86" t="b">
        <v>0</v>
      </c>
      <c r="H544" s="86" t="b">
        <v>0</v>
      </c>
      <c r="I544" s="86" t="b">
        <v>0</v>
      </c>
      <c r="J544" s="86" t="b">
        <v>0</v>
      </c>
      <c r="K544" s="86" t="b">
        <v>0</v>
      </c>
      <c r="L544" s="86" t="b">
        <v>0</v>
      </c>
    </row>
    <row r="545" spans="1:12" ht="15">
      <c r="A545" s="86" t="s">
        <v>2761</v>
      </c>
      <c r="B545" s="86" t="s">
        <v>2186</v>
      </c>
      <c r="C545" s="86">
        <v>2</v>
      </c>
      <c r="D545" s="121">
        <v>0.0013177243678121806</v>
      </c>
      <c r="E545" s="121">
        <v>1.719753610259311</v>
      </c>
      <c r="F545" s="86" t="s">
        <v>3009</v>
      </c>
      <c r="G545" s="86" t="b">
        <v>0</v>
      </c>
      <c r="H545" s="86" t="b">
        <v>0</v>
      </c>
      <c r="I545" s="86" t="b">
        <v>0</v>
      </c>
      <c r="J545" s="86" t="b">
        <v>0</v>
      </c>
      <c r="K545" s="86" t="b">
        <v>0</v>
      </c>
      <c r="L545" s="86" t="b">
        <v>0</v>
      </c>
    </row>
    <row r="546" spans="1:12" ht="15">
      <c r="A546" s="86" t="s">
        <v>2186</v>
      </c>
      <c r="B546" s="86" t="s">
        <v>2233</v>
      </c>
      <c r="C546" s="86">
        <v>2</v>
      </c>
      <c r="D546" s="121">
        <v>0.0013177243678121806</v>
      </c>
      <c r="E546" s="121">
        <v>1.3391876976566959</v>
      </c>
      <c r="F546" s="86" t="s">
        <v>3009</v>
      </c>
      <c r="G546" s="86" t="b">
        <v>0</v>
      </c>
      <c r="H546" s="86" t="b">
        <v>0</v>
      </c>
      <c r="I546" s="86" t="b">
        <v>0</v>
      </c>
      <c r="J546" s="86" t="b">
        <v>0</v>
      </c>
      <c r="K546" s="86" t="b">
        <v>0</v>
      </c>
      <c r="L546" s="86" t="b">
        <v>0</v>
      </c>
    </row>
    <row r="547" spans="1:12" ht="15">
      <c r="A547" s="86" t="s">
        <v>2233</v>
      </c>
      <c r="B547" s="86" t="s">
        <v>2762</v>
      </c>
      <c r="C547" s="86">
        <v>2</v>
      </c>
      <c r="D547" s="121">
        <v>0.0013177243678121806</v>
      </c>
      <c r="E547" s="121">
        <v>2.406134487287309</v>
      </c>
      <c r="F547" s="86" t="s">
        <v>3009</v>
      </c>
      <c r="G547" s="86" t="b">
        <v>0</v>
      </c>
      <c r="H547" s="86" t="b">
        <v>0</v>
      </c>
      <c r="I547" s="86" t="b">
        <v>0</v>
      </c>
      <c r="J547" s="86" t="b">
        <v>0</v>
      </c>
      <c r="K547" s="86" t="b">
        <v>0</v>
      </c>
      <c r="L547" s="86" t="b">
        <v>0</v>
      </c>
    </row>
    <row r="548" spans="1:12" ht="15">
      <c r="A548" s="86" t="s">
        <v>2167</v>
      </c>
      <c r="B548" s="86" t="s">
        <v>2182</v>
      </c>
      <c r="C548" s="86">
        <v>2</v>
      </c>
      <c r="D548" s="121">
        <v>0.0013177243678121806</v>
      </c>
      <c r="E548" s="121">
        <v>0.5592674245342056</v>
      </c>
      <c r="F548" s="86" t="s">
        <v>3009</v>
      </c>
      <c r="G548" s="86" t="b">
        <v>0</v>
      </c>
      <c r="H548" s="86" t="b">
        <v>0</v>
      </c>
      <c r="I548" s="86" t="b">
        <v>0</v>
      </c>
      <c r="J548" s="86" t="b">
        <v>0</v>
      </c>
      <c r="K548" s="86" t="b">
        <v>0</v>
      </c>
      <c r="L548" s="86" t="b">
        <v>0</v>
      </c>
    </row>
    <row r="549" spans="1:12" ht="15">
      <c r="A549" s="86" t="s">
        <v>2227</v>
      </c>
      <c r="B549" s="86" t="s">
        <v>2228</v>
      </c>
      <c r="C549" s="86">
        <v>2</v>
      </c>
      <c r="D549" s="121">
        <v>0.0013177243678121806</v>
      </c>
      <c r="E549" s="121">
        <v>3.126293790693266</v>
      </c>
      <c r="F549" s="86" t="s">
        <v>3009</v>
      </c>
      <c r="G549" s="86" t="b">
        <v>0</v>
      </c>
      <c r="H549" s="86" t="b">
        <v>0</v>
      </c>
      <c r="I549" s="86" t="b">
        <v>0</v>
      </c>
      <c r="J549" s="86" t="b">
        <v>1</v>
      </c>
      <c r="K549" s="86" t="b">
        <v>0</v>
      </c>
      <c r="L549" s="86" t="b">
        <v>0</v>
      </c>
    </row>
    <row r="550" spans="1:12" ht="15">
      <c r="A550" s="86" t="s">
        <v>2228</v>
      </c>
      <c r="B550" s="86" t="s">
        <v>2145</v>
      </c>
      <c r="C550" s="86">
        <v>2</v>
      </c>
      <c r="D550" s="121">
        <v>0.0013177243678121806</v>
      </c>
      <c r="E550" s="121">
        <v>2.649172535973604</v>
      </c>
      <c r="F550" s="86" t="s">
        <v>3009</v>
      </c>
      <c r="G550" s="86" t="b">
        <v>1</v>
      </c>
      <c r="H550" s="86" t="b">
        <v>0</v>
      </c>
      <c r="I550" s="86" t="b">
        <v>0</v>
      </c>
      <c r="J550" s="86" t="b">
        <v>0</v>
      </c>
      <c r="K550" s="86" t="b">
        <v>0</v>
      </c>
      <c r="L550" s="86" t="b">
        <v>0</v>
      </c>
    </row>
    <row r="551" spans="1:12" ht="15">
      <c r="A551" s="86" t="s">
        <v>2145</v>
      </c>
      <c r="B551" s="86" t="s">
        <v>2229</v>
      </c>
      <c r="C551" s="86">
        <v>2</v>
      </c>
      <c r="D551" s="121">
        <v>0.0013177243678121806</v>
      </c>
      <c r="E551" s="121">
        <v>1.87102128558996</v>
      </c>
      <c r="F551" s="86" t="s">
        <v>3009</v>
      </c>
      <c r="G551" s="86" t="b">
        <v>0</v>
      </c>
      <c r="H551" s="86" t="b">
        <v>0</v>
      </c>
      <c r="I551" s="86" t="b">
        <v>0</v>
      </c>
      <c r="J551" s="86" t="b">
        <v>0</v>
      </c>
      <c r="K551" s="86" t="b">
        <v>0</v>
      </c>
      <c r="L551" s="86" t="b">
        <v>0</v>
      </c>
    </row>
    <row r="552" spans="1:12" ht="15">
      <c r="A552" s="86" t="s">
        <v>2229</v>
      </c>
      <c r="B552" s="86" t="s">
        <v>2230</v>
      </c>
      <c r="C552" s="86">
        <v>2</v>
      </c>
      <c r="D552" s="121">
        <v>0.0013177243678121806</v>
      </c>
      <c r="E552" s="121">
        <v>1.9502025316375848</v>
      </c>
      <c r="F552" s="86" t="s">
        <v>3009</v>
      </c>
      <c r="G552" s="86" t="b">
        <v>0</v>
      </c>
      <c r="H552" s="86" t="b">
        <v>0</v>
      </c>
      <c r="I552" s="86" t="b">
        <v>0</v>
      </c>
      <c r="J552" s="86" t="b">
        <v>0</v>
      </c>
      <c r="K552" s="86" t="b">
        <v>0</v>
      </c>
      <c r="L552" s="86" t="b">
        <v>0</v>
      </c>
    </row>
    <row r="553" spans="1:12" ht="15">
      <c r="A553" s="86" t="s">
        <v>2230</v>
      </c>
      <c r="B553" s="86" t="s">
        <v>2231</v>
      </c>
      <c r="C553" s="86">
        <v>2</v>
      </c>
      <c r="D553" s="121">
        <v>0.0013177243678121806</v>
      </c>
      <c r="E553" s="121">
        <v>2.7283537820212285</v>
      </c>
      <c r="F553" s="86" t="s">
        <v>3009</v>
      </c>
      <c r="G553" s="86" t="b">
        <v>0</v>
      </c>
      <c r="H553" s="86" t="b">
        <v>0</v>
      </c>
      <c r="I553" s="86" t="b">
        <v>0</v>
      </c>
      <c r="J553" s="86" t="b">
        <v>1</v>
      </c>
      <c r="K553" s="86" t="b">
        <v>0</v>
      </c>
      <c r="L553" s="86" t="b">
        <v>0</v>
      </c>
    </row>
    <row r="554" spans="1:12" ht="15">
      <c r="A554" s="86" t="s">
        <v>2231</v>
      </c>
      <c r="B554" s="86" t="s">
        <v>2916</v>
      </c>
      <c r="C554" s="86">
        <v>2</v>
      </c>
      <c r="D554" s="121">
        <v>0.0013177243678121806</v>
      </c>
      <c r="E554" s="121">
        <v>3.126293790693266</v>
      </c>
      <c r="F554" s="86" t="s">
        <v>3009</v>
      </c>
      <c r="G554" s="86" t="b">
        <v>1</v>
      </c>
      <c r="H554" s="86" t="b">
        <v>0</v>
      </c>
      <c r="I554" s="86" t="b">
        <v>0</v>
      </c>
      <c r="J554" s="86" t="b">
        <v>0</v>
      </c>
      <c r="K554" s="86" t="b">
        <v>0</v>
      </c>
      <c r="L554" s="86" t="b">
        <v>0</v>
      </c>
    </row>
    <row r="555" spans="1:12" ht="15">
      <c r="A555" s="86" t="s">
        <v>2916</v>
      </c>
      <c r="B555" s="86" t="s">
        <v>2204</v>
      </c>
      <c r="C555" s="86">
        <v>2</v>
      </c>
      <c r="D555" s="121">
        <v>0.0013177243678121806</v>
      </c>
      <c r="E555" s="121">
        <v>2.5822257463429903</v>
      </c>
      <c r="F555" s="86" t="s">
        <v>3009</v>
      </c>
      <c r="G555" s="86" t="b">
        <v>0</v>
      </c>
      <c r="H555" s="86" t="b">
        <v>0</v>
      </c>
      <c r="I555" s="86" t="b">
        <v>0</v>
      </c>
      <c r="J555" s="86" t="b">
        <v>0</v>
      </c>
      <c r="K555" s="86" t="b">
        <v>0</v>
      </c>
      <c r="L555" s="86" t="b">
        <v>0</v>
      </c>
    </row>
    <row r="556" spans="1:12" ht="15">
      <c r="A556" s="86" t="s">
        <v>2204</v>
      </c>
      <c r="B556" s="86" t="s">
        <v>2917</v>
      </c>
      <c r="C556" s="86">
        <v>2</v>
      </c>
      <c r="D556" s="121">
        <v>0.0013177243678121806</v>
      </c>
      <c r="E556" s="121">
        <v>2.524233799365304</v>
      </c>
      <c r="F556" s="86" t="s">
        <v>3009</v>
      </c>
      <c r="G556" s="86" t="b">
        <v>0</v>
      </c>
      <c r="H556" s="86" t="b">
        <v>0</v>
      </c>
      <c r="I556" s="86" t="b">
        <v>0</v>
      </c>
      <c r="J556" s="86" t="b">
        <v>0</v>
      </c>
      <c r="K556" s="86" t="b">
        <v>0</v>
      </c>
      <c r="L556" s="86" t="b">
        <v>0</v>
      </c>
    </row>
    <row r="557" spans="1:12" ht="15">
      <c r="A557" s="86" t="s">
        <v>2917</v>
      </c>
      <c r="B557" s="86" t="s">
        <v>2226</v>
      </c>
      <c r="C557" s="86">
        <v>2</v>
      </c>
      <c r="D557" s="121">
        <v>0.0013177243678121806</v>
      </c>
      <c r="E557" s="121">
        <v>2.9502025316375846</v>
      </c>
      <c r="F557" s="86" t="s">
        <v>3009</v>
      </c>
      <c r="G557" s="86" t="b">
        <v>0</v>
      </c>
      <c r="H557" s="86" t="b">
        <v>0</v>
      </c>
      <c r="I557" s="86" t="b">
        <v>0</v>
      </c>
      <c r="J557" s="86" t="b">
        <v>0</v>
      </c>
      <c r="K557" s="86" t="b">
        <v>0</v>
      </c>
      <c r="L557" s="86" t="b">
        <v>0</v>
      </c>
    </row>
    <row r="558" spans="1:12" ht="15">
      <c r="A558" s="86" t="s">
        <v>2226</v>
      </c>
      <c r="B558" s="86" t="s">
        <v>2918</v>
      </c>
      <c r="C558" s="86">
        <v>2</v>
      </c>
      <c r="D558" s="121">
        <v>0.0013177243678121806</v>
      </c>
      <c r="E558" s="121">
        <v>2.9502025316375846</v>
      </c>
      <c r="F558" s="86" t="s">
        <v>3009</v>
      </c>
      <c r="G558" s="86" t="b">
        <v>0</v>
      </c>
      <c r="H558" s="86" t="b">
        <v>0</v>
      </c>
      <c r="I558" s="86" t="b">
        <v>0</v>
      </c>
      <c r="J558" s="86" t="b">
        <v>1</v>
      </c>
      <c r="K558" s="86" t="b">
        <v>0</v>
      </c>
      <c r="L558" s="86" t="b">
        <v>0</v>
      </c>
    </row>
    <row r="559" spans="1:12" ht="15">
      <c r="A559" s="86" t="s">
        <v>2918</v>
      </c>
      <c r="B559" s="86" t="s">
        <v>2764</v>
      </c>
      <c r="C559" s="86">
        <v>2</v>
      </c>
      <c r="D559" s="121">
        <v>0.0013177243678121806</v>
      </c>
      <c r="E559" s="121">
        <v>2.9502025316375846</v>
      </c>
      <c r="F559" s="86" t="s">
        <v>3009</v>
      </c>
      <c r="G559" s="86" t="b">
        <v>1</v>
      </c>
      <c r="H559" s="86" t="b">
        <v>0</v>
      </c>
      <c r="I559" s="86" t="b">
        <v>0</v>
      </c>
      <c r="J559" s="86" t="b">
        <v>0</v>
      </c>
      <c r="K559" s="86" t="b">
        <v>0</v>
      </c>
      <c r="L559" s="86" t="b">
        <v>0</v>
      </c>
    </row>
    <row r="560" spans="1:12" ht="15">
      <c r="A560" s="86" t="s">
        <v>2764</v>
      </c>
      <c r="B560" s="86" t="s">
        <v>2919</v>
      </c>
      <c r="C560" s="86">
        <v>2</v>
      </c>
      <c r="D560" s="121">
        <v>0.0013177243678121806</v>
      </c>
      <c r="E560" s="121">
        <v>2.9502025316375846</v>
      </c>
      <c r="F560" s="86" t="s">
        <v>3009</v>
      </c>
      <c r="G560" s="86" t="b">
        <v>0</v>
      </c>
      <c r="H560" s="86" t="b">
        <v>0</v>
      </c>
      <c r="I560" s="86" t="b">
        <v>0</v>
      </c>
      <c r="J560" s="86" t="b">
        <v>0</v>
      </c>
      <c r="K560" s="86" t="b">
        <v>0</v>
      </c>
      <c r="L560" s="86" t="b">
        <v>0</v>
      </c>
    </row>
    <row r="561" spans="1:12" ht="15">
      <c r="A561" s="86" t="s">
        <v>2919</v>
      </c>
      <c r="B561" s="86" t="s">
        <v>2920</v>
      </c>
      <c r="C561" s="86">
        <v>2</v>
      </c>
      <c r="D561" s="121">
        <v>0.0013177243678121806</v>
      </c>
      <c r="E561" s="121">
        <v>3.126293790693266</v>
      </c>
      <c r="F561" s="86" t="s">
        <v>3009</v>
      </c>
      <c r="G561" s="86" t="b">
        <v>0</v>
      </c>
      <c r="H561" s="86" t="b">
        <v>0</v>
      </c>
      <c r="I561" s="86" t="b">
        <v>0</v>
      </c>
      <c r="J561" s="86" t="b">
        <v>1</v>
      </c>
      <c r="K561" s="86" t="b">
        <v>0</v>
      </c>
      <c r="L561" s="86" t="b">
        <v>0</v>
      </c>
    </row>
    <row r="562" spans="1:12" ht="15">
      <c r="A562" s="86" t="s">
        <v>2920</v>
      </c>
      <c r="B562" s="86" t="s">
        <v>2921</v>
      </c>
      <c r="C562" s="86">
        <v>2</v>
      </c>
      <c r="D562" s="121">
        <v>0.0013177243678121806</v>
      </c>
      <c r="E562" s="121">
        <v>3.126293790693266</v>
      </c>
      <c r="F562" s="86" t="s">
        <v>3009</v>
      </c>
      <c r="G562" s="86" t="b">
        <v>1</v>
      </c>
      <c r="H562" s="86" t="b">
        <v>0</v>
      </c>
      <c r="I562" s="86" t="b">
        <v>0</v>
      </c>
      <c r="J562" s="86" t="b">
        <v>0</v>
      </c>
      <c r="K562" s="86" t="b">
        <v>0</v>
      </c>
      <c r="L562" s="86" t="b">
        <v>0</v>
      </c>
    </row>
    <row r="563" spans="1:12" ht="15">
      <c r="A563" s="86" t="s">
        <v>2921</v>
      </c>
      <c r="B563" s="86" t="s">
        <v>2922</v>
      </c>
      <c r="C563" s="86">
        <v>2</v>
      </c>
      <c r="D563" s="121">
        <v>0.0013177243678121806</v>
      </c>
      <c r="E563" s="121">
        <v>3.126293790693266</v>
      </c>
      <c r="F563" s="86" t="s">
        <v>3009</v>
      </c>
      <c r="G563" s="86" t="b">
        <v>0</v>
      </c>
      <c r="H563" s="86" t="b">
        <v>0</v>
      </c>
      <c r="I563" s="86" t="b">
        <v>0</v>
      </c>
      <c r="J563" s="86" t="b">
        <v>0</v>
      </c>
      <c r="K563" s="86" t="b">
        <v>0</v>
      </c>
      <c r="L563" s="86" t="b">
        <v>0</v>
      </c>
    </row>
    <row r="564" spans="1:12" ht="15">
      <c r="A564" s="86" t="s">
        <v>2922</v>
      </c>
      <c r="B564" s="86" t="s">
        <v>2923</v>
      </c>
      <c r="C564" s="86">
        <v>2</v>
      </c>
      <c r="D564" s="121">
        <v>0.0013177243678121806</v>
      </c>
      <c r="E564" s="121">
        <v>3.126293790693266</v>
      </c>
      <c r="F564" s="86" t="s">
        <v>3009</v>
      </c>
      <c r="G564" s="86" t="b">
        <v>0</v>
      </c>
      <c r="H564" s="86" t="b">
        <v>0</v>
      </c>
      <c r="I564" s="86" t="b">
        <v>0</v>
      </c>
      <c r="J564" s="86" t="b">
        <v>0</v>
      </c>
      <c r="K564" s="86" t="b">
        <v>0</v>
      </c>
      <c r="L564" s="86" t="b">
        <v>0</v>
      </c>
    </row>
    <row r="565" spans="1:12" ht="15">
      <c r="A565" s="86" t="s">
        <v>2923</v>
      </c>
      <c r="B565" s="86" t="s">
        <v>2924</v>
      </c>
      <c r="C565" s="86">
        <v>2</v>
      </c>
      <c r="D565" s="121">
        <v>0.0013177243678121806</v>
      </c>
      <c r="E565" s="121">
        <v>3.126293790693266</v>
      </c>
      <c r="F565" s="86" t="s">
        <v>3009</v>
      </c>
      <c r="G565" s="86" t="b">
        <v>0</v>
      </c>
      <c r="H565" s="86" t="b">
        <v>0</v>
      </c>
      <c r="I565" s="86" t="b">
        <v>0</v>
      </c>
      <c r="J565" s="86" t="b">
        <v>0</v>
      </c>
      <c r="K565" s="86" t="b">
        <v>0</v>
      </c>
      <c r="L565" s="86" t="b">
        <v>0</v>
      </c>
    </row>
    <row r="566" spans="1:12" ht="15">
      <c r="A566" s="86" t="s">
        <v>2924</v>
      </c>
      <c r="B566" s="86" t="s">
        <v>2925</v>
      </c>
      <c r="C566" s="86">
        <v>2</v>
      </c>
      <c r="D566" s="121">
        <v>0.0013177243678121806</v>
      </c>
      <c r="E566" s="121">
        <v>3.126293790693266</v>
      </c>
      <c r="F566" s="86" t="s">
        <v>3009</v>
      </c>
      <c r="G566" s="86" t="b">
        <v>0</v>
      </c>
      <c r="H566" s="86" t="b">
        <v>0</v>
      </c>
      <c r="I566" s="86" t="b">
        <v>0</v>
      </c>
      <c r="J566" s="86" t="b">
        <v>0</v>
      </c>
      <c r="K566" s="86" t="b">
        <v>0</v>
      </c>
      <c r="L566" s="86" t="b">
        <v>0</v>
      </c>
    </row>
    <row r="567" spans="1:12" ht="15">
      <c r="A567" s="86" t="s">
        <v>2925</v>
      </c>
      <c r="B567" s="86" t="s">
        <v>2167</v>
      </c>
      <c r="C567" s="86">
        <v>2</v>
      </c>
      <c r="D567" s="121">
        <v>0.0013177243678121806</v>
      </c>
      <c r="E567" s="121">
        <v>1.2689612942619977</v>
      </c>
      <c r="F567" s="86" t="s">
        <v>3009</v>
      </c>
      <c r="G567" s="86" t="b">
        <v>0</v>
      </c>
      <c r="H567" s="86" t="b">
        <v>0</v>
      </c>
      <c r="I567" s="86" t="b">
        <v>0</v>
      </c>
      <c r="J567" s="86" t="b">
        <v>0</v>
      </c>
      <c r="K567" s="86" t="b">
        <v>0</v>
      </c>
      <c r="L567" s="86" t="b">
        <v>0</v>
      </c>
    </row>
    <row r="568" spans="1:12" ht="15">
      <c r="A568" s="86" t="s">
        <v>2167</v>
      </c>
      <c r="B568" s="86" t="s">
        <v>2926</v>
      </c>
      <c r="C568" s="86">
        <v>2</v>
      </c>
      <c r="D568" s="121">
        <v>0.0013177243678121806</v>
      </c>
      <c r="E568" s="121">
        <v>1.5135099339735305</v>
      </c>
      <c r="F568" s="86" t="s">
        <v>3009</v>
      </c>
      <c r="G568" s="86" t="b">
        <v>0</v>
      </c>
      <c r="H568" s="86" t="b">
        <v>0</v>
      </c>
      <c r="I568" s="86" t="b">
        <v>0</v>
      </c>
      <c r="J568" s="86" t="b">
        <v>0</v>
      </c>
      <c r="K568" s="86" t="b">
        <v>0</v>
      </c>
      <c r="L568" s="86" t="b">
        <v>0</v>
      </c>
    </row>
    <row r="569" spans="1:12" ht="15">
      <c r="A569" s="86" t="s">
        <v>299</v>
      </c>
      <c r="B569" s="86" t="s">
        <v>2167</v>
      </c>
      <c r="C569" s="86">
        <v>2</v>
      </c>
      <c r="D569" s="121">
        <v>0.0013177243678121806</v>
      </c>
      <c r="E569" s="121">
        <v>0.3395423685477049</v>
      </c>
      <c r="F569" s="86" t="s">
        <v>3009</v>
      </c>
      <c r="G569" s="86" t="b">
        <v>0</v>
      </c>
      <c r="H569" s="86" t="b">
        <v>0</v>
      </c>
      <c r="I569" s="86" t="b">
        <v>0</v>
      </c>
      <c r="J569" s="86" t="b">
        <v>0</v>
      </c>
      <c r="K569" s="86" t="b">
        <v>0</v>
      </c>
      <c r="L569" s="86" t="b">
        <v>0</v>
      </c>
    </row>
    <row r="570" spans="1:12" ht="15">
      <c r="A570" s="86" t="s">
        <v>2168</v>
      </c>
      <c r="B570" s="86" t="s">
        <v>2622</v>
      </c>
      <c r="C570" s="86">
        <v>2</v>
      </c>
      <c r="D570" s="121">
        <v>0.0013177243678121806</v>
      </c>
      <c r="E570" s="121">
        <v>1.084901105535041</v>
      </c>
      <c r="F570" s="86" t="s">
        <v>3009</v>
      </c>
      <c r="G570" s="86" t="b">
        <v>0</v>
      </c>
      <c r="H570" s="86" t="b">
        <v>0</v>
      </c>
      <c r="I570" s="86" t="b">
        <v>0</v>
      </c>
      <c r="J570" s="86" t="b">
        <v>0</v>
      </c>
      <c r="K570" s="86" t="b">
        <v>0</v>
      </c>
      <c r="L570" s="86" t="b">
        <v>0</v>
      </c>
    </row>
    <row r="571" spans="1:12" ht="15">
      <c r="A571" s="86" t="s">
        <v>2622</v>
      </c>
      <c r="B571" s="86" t="s">
        <v>263</v>
      </c>
      <c r="C571" s="86">
        <v>2</v>
      </c>
      <c r="D571" s="121">
        <v>0.0013177243678121806</v>
      </c>
      <c r="E571" s="121">
        <v>1.5522625229655471</v>
      </c>
      <c r="F571" s="86" t="s">
        <v>3009</v>
      </c>
      <c r="G571" s="86" t="b">
        <v>0</v>
      </c>
      <c r="H571" s="86" t="b">
        <v>0</v>
      </c>
      <c r="I571" s="86" t="b">
        <v>0</v>
      </c>
      <c r="J571" s="86" t="b">
        <v>0</v>
      </c>
      <c r="K571" s="86" t="b">
        <v>0</v>
      </c>
      <c r="L571" s="86" t="b">
        <v>0</v>
      </c>
    </row>
    <row r="572" spans="1:12" ht="15">
      <c r="A572" s="86" t="s">
        <v>263</v>
      </c>
      <c r="B572" s="86" t="s">
        <v>2927</v>
      </c>
      <c r="C572" s="86">
        <v>2</v>
      </c>
      <c r="D572" s="121">
        <v>0.0013177243678121806</v>
      </c>
      <c r="E572" s="121">
        <v>1.9502025316375848</v>
      </c>
      <c r="F572" s="86" t="s">
        <v>3009</v>
      </c>
      <c r="G572" s="86" t="b">
        <v>0</v>
      </c>
      <c r="H572" s="86" t="b">
        <v>0</v>
      </c>
      <c r="I572" s="86" t="b">
        <v>0</v>
      </c>
      <c r="J572" s="86" t="b">
        <v>0</v>
      </c>
      <c r="K572" s="86" t="b">
        <v>0</v>
      </c>
      <c r="L572" s="86" t="b">
        <v>0</v>
      </c>
    </row>
    <row r="573" spans="1:12" ht="15">
      <c r="A573" s="86" t="s">
        <v>2927</v>
      </c>
      <c r="B573" s="86" t="s">
        <v>2765</v>
      </c>
      <c r="C573" s="86">
        <v>2</v>
      </c>
      <c r="D573" s="121">
        <v>0.0013177243678121806</v>
      </c>
      <c r="E573" s="121">
        <v>2.9502025316375846</v>
      </c>
      <c r="F573" s="86" t="s">
        <v>3009</v>
      </c>
      <c r="G573" s="86" t="b">
        <v>0</v>
      </c>
      <c r="H573" s="86" t="b">
        <v>0</v>
      </c>
      <c r="I573" s="86" t="b">
        <v>0</v>
      </c>
      <c r="J573" s="86" t="b">
        <v>0</v>
      </c>
      <c r="K573" s="86" t="b">
        <v>0</v>
      </c>
      <c r="L573" s="86" t="b">
        <v>0</v>
      </c>
    </row>
    <row r="574" spans="1:12" ht="15">
      <c r="A574" s="86" t="s">
        <v>2672</v>
      </c>
      <c r="B574" s="86" t="s">
        <v>2928</v>
      </c>
      <c r="C574" s="86">
        <v>2</v>
      </c>
      <c r="D574" s="121">
        <v>0.0013177243678121806</v>
      </c>
      <c r="E574" s="121">
        <v>2.7283537820212285</v>
      </c>
      <c r="F574" s="86" t="s">
        <v>3009</v>
      </c>
      <c r="G574" s="86" t="b">
        <v>0</v>
      </c>
      <c r="H574" s="86" t="b">
        <v>0</v>
      </c>
      <c r="I574" s="86" t="b">
        <v>0</v>
      </c>
      <c r="J574" s="86" t="b">
        <v>0</v>
      </c>
      <c r="K574" s="86" t="b">
        <v>0</v>
      </c>
      <c r="L574" s="86" t="b">
        <v>0</v>
      </c>
    </row>
    <row r="575" spans="1:12" ht="15">
      <c r="A575" s="86" t="s">
        <v>2928</v>
      </c>
      <c r="B575" s="86" t="s">
        <v>2619</v>
      </c>
      <c r="C575" s="86">
        <v>2</v>
      </c>
      <c r="D575" s="121">
        <v>0.0013177243678121806</v>
      </c>
      <c r="E575" s="121">
        <v>2.3859311011990223</v>
      </c>
      <c r="F575" s="86" t="s">
        <v>3009</v>
      </c>
      <c r="G575" s="86" t="b">
        <v>0</v>
      </c>
      <c r="H575" s="86" t="b">
        <v>0</v>
      </c>
      <c r="I575" s="86" t="b">
        <v>0</v>
      </c>
      <c r="J575" s="86" t="b">
        <v>0</v>
      </c>
      <c r="K575" s="86" t="b">
        <v>0</v>
      </c>
      <c r="L575" s="86" t="b">
        <v>0</v>
      </c>
    </row>
    <row r="576" spans="1:12" ht="15">
      <c r="A576" s="86" t="s">
        <v>2619</v>
      </c>
      <c r="B576" s="86" t="s">
        <v>2616</v>
      </c>
      <c r="C576" s="86">
        <v>2</v>
      </c>
      <c r="D576" s="121">
        <v>0.0013177243678121806</v>
      </c>
      <c r="E576" s="121">
        <v>1.6077798508153784</v>
      </c>
      <c r="F576" s="86" t="s">
        <v>3009</v>
      </c>
      <c r="G576" s="86" t="b">
        <v>0</v>
      </c>
      <c r="H576" s="86" t="b">
        <v>0</v>
      </c>
      <c r="I576" s="86" t="b">
        <v>0</v>
      </c>
      <c r="J576" s="86" t="b">
        <v>0</v>
      </c>
      <c r="K576" s="86" t="b">
        <v>0</v>
      </c>
      <c r="L576" s="86" t="b">
        <v>0</v>
      </c>
    </row>
    <row r="577" spans="1:12" ht="15">
      <c r="A577" s="86" t="s">
        <v>2176</v>
      </c>
      <c r="B577" s="86" t="s">
        <v>2611</v>
      </c>
      <c r="C577" s="86">
        <v>2</v>
      </c>
      <c r="D577" s="121">
        <v>0.0013177243678121806</v>
      </c>
      <c r="E577" s="121">
        <v>0.9649257884582911</v>
      </c>
      <c r="F577" s="86" t="s">
        <v>3009</v>
      </c>
      <c r="G577" s="86" t="b">
        <v>0</v>
      </c>
      <c r="H577" s="86" t="b">
        <v>0</v>
      </c>
      <c r="I577" s="86" t="b">
        <v>0</v>
      </c>
      <c r="J577" s="86" t="b">
        <v>0</v>
      </c>
      <c r="K577" s="86" t="b">
        <v>0</v>
      </c>
      <c r="L577" s="86" t="b">
        <v>0</v>
      </c>
    </row>
    <row r="578" spans="1:12" ht="15">
      <c r="A578" s="86" t="s">
        <v>2614</v>
      </c>
      <c r="B578" s="86" t="s">
        <v>2650</v>
      </c>
      <c r="C578" s="86">
        <v>2</v>
      </c>
      <c r="D578" s="121">
        <v>0.0013177243678121806</v>
      </c>
      <c r="E578" s="121">
        <v>1.836259179330748</v>
      </c>
      <c r="F578" s="86" t="s">
        <v>3009</v>
      </c>
      <c r="G578" s="86" t="b">
        <v>0</v>
      </c>
      <c r="H578" s="86" t="b">
        <v>0</v>
      </c>
      <c r="I578" s="86" t="b">
        <v>0</v>
      </c>
      <c r="J578" s="86" t="b">
        <v>0</v>
      </c>
      <c r="K578" s="86" t="b">
        <v>0</v>
      </c>
      <c r="L578" s="86" t="b">
        <v>0</v>
      </c>
    </row>
    <row r="579" spans="1:12" ht="15">
      <c r="A579" s="86" t="s">
        <v>2650</v>
      </c>
      <c r="B579" s="86" t="s">
        <v>2929</v>
      </c>
      <c r="C579" s="86">
        <v>2</v>
      </c>
      <c r="D579" s="121">
        <v>0.0013177243678121806</v>
      </c>
      <c r="E579" s="121">
        <v>2.649172535973604</v>
      </c>
      <c r="F579" s="86" t="s">
        <v>3009</v>
      </c>
      <c r="G579" s="86" t="b">
        <v>0</v>
      </c>
      <c r="H579" s="86" t="b">
        <v>0</v>
      </c>
      <c r="I579" s="86" t="b">
        <v>0</v>
      </c>
      <c r="J579" s="86" t="b">
        <v>0</v>
      </c>
      <c r="K579" s="86" t="b">
        <v>0</v>
      </c>
      <c r="L579" s="86" t="b">
        <v>0</v>
      </c>
    </row>
    <row r="580" spans="1:12" ht="15">
      <c r="A580" s="86" t="s">
        <v>299</v>
      </c>
      <c r="B580" s="86" t="s">
        <v>2198</v>
      </c>
      <c r="C580" s="86">
        <v>2</v>
      </c>
      <c r="D580" s="121">
        <v>0.0013177243678121806</v>
      </c>
      <c r="E580" s="121">
        <v>1.5436623512036296</v>
      </c>
      <c r="F580" s="86" t="s">
        <v>3009</v>
      </c>
      <c r="G580" s="86" t="b">
        <v>0</v>
      </c>
      <c r="H580" s="86" t="b">
        <v>0</v>
      </c>
      <c r="I580" s="86" t="b">
        <v>0</v>
      </c>
      <c r="J580" s="86" t="b">
        <v>0</v>
      </c>
      <c r="K580" s="86" t="b">
        <v>0</v>
      </c>
      <c r="L580" s="86" t="b">
        <v>0</v>
      </c>
    </row>
    <row r="581" spans="1:12" ht="15">
      <c r="A581" s="86" t="s">
        <v>2198</v>
      </c>
      <c r="B581" s="86" t="s">
        <v>2168</v>
      </c>
      <c r="C581" s="86">
        <v>2</v>
      </c>
      <c r="D581" s="121">
        <v>0.0013177243678121806</v>
      </c>
      <c r="E581" s="121">
        <v>1.0057198594874162</v>
      </c>
      <c r="F581" s="86" t="s">
        <v>3009</v>
      </c>
      <c r="G581" s="86" t="b">
        <v>0</v>
      </c>
      <c r="H581" s="86" t="b">
        <v>0</v>
      </c>
      <c r="I581" s="86" t="b">
        <v>0</v>
      </c>
      <c r="J581" s="86" t="b">
        <v>0</v>
      </c>
      <c r="K581" s="86" t="b">
        <v>0</v>
      </c>
      <c r="L581" s="86" t="b">
        <v>0</v>
      </c>
    </row>
    <row r="582" spans="1:12" ht="15">
      <c r="A582" s="86" t="s">
        <v>2168</v>
      </c>
      <c r="B582" s="86" t="s">
        <v>2612</v>
      </c>
      <c r="C582" s="86">
        <v>2</v>
      </c>
      <c r="D582" s="121">
        <v>0.0013177243678121806</v>
      </c>
      <c r="E582" s="121">
        <v>0.854452184156767</v>
      </c>
      <c r="F582" s="86" t="s">
        <v>3009</v>
      </c>
      <c r="G582" s="86" t="b">
        <v>0</v>
      </c>
      <c r="H582" s="86" t="b">
        <v>0</v>
      </c>
      <c r="I582" s="86" t="b">
        <v>0</v>
      </c>
      <c r="J582" s="86" t="b">
        <v>0</v>
      </c>
      <c r="K582" s="86" t="b">
        <v>0</v>
      </c>
      <c r="L582" s="86" t="b">
        <v>0</v>
      </c>
    </row>
    <row r="583" spans="1:12" ht="15">
      <c r="A583" s="86" t="s">
        <v>2612</v>
      </c>
      <c r="B583" s="86" t="s">
        <v>2673</v>
      </c>
      <c r="C583" s="86">
        <v>2</v>
      </c>
      <c r="D583" s="121">
        <v>0.0013177243678121806</v>
      </c>
      <c r="E583" s="121">
        <v>1.7989348563069356</v>
      </c>
      <c r="F583" s="86" t="s">
        <v>3009</v>
      </c>
      <c r="G583" s="86" t="b">
        <v>0</v>
      </c>
      <c r="H583" s="86" t="b">
        <v>0</v>
      </c>
      <c r="I583" s="86" t="b">
        <v>0</v>
      </c>
      <c r="J583" s="86" t="b">
        <v>0</v>
      </c>
      <c r="K583" s="86" t="b">
        <v>0</v>
      </c>
      <c r="L583" s="86" t="b">
        <v>0</v>
      </c>
    </row>
    <row r="584" spans="1:12" ht="15">
      <c r="A584" s="86" t="s">
        <v>2673</v>
      </c>
      <c r="B584" s="86" t="s">
        <v>2930</v>
      </c>
      <c r="C584" s="86">
        <v>2</v>
      </c>
      <c r="D584" s="121">
        <v>0.0013177243678121806</v>
      </c>
      <c r="E584" s="121">
        <v>2.7283537820212285</v>
      </c>
      <c r="F584" s="86" t="s">
        <v>3009</v>
      </c>
      <c r="G584" s="86" t="b">
        <v>0</v>
      </c>
      <c r="H584" s="86" t="b">
        <v>0</v>
      </c>
      <c r="I584" s="86" t="b">
        <v>0</v>
      </c>
      <c r="J584" s="86" t="b">
        <v>0</v>
      </c>
      <c r="K584" s="86" t="b">
        <v>0</v>
      </c>
      <c r="L584" s="86" t="b">
        <v>0</v>
      </c>
    </row>
    <row r="585" spans="1:12" ht="15">
      <c r="A585" s="86" t="s">
        <v>2930</v>
      </c>
      <c r="B585" s="86" t="s">
        <v>2931</v>
      </c>
      <c r="C585" s="86">
        <v>2</v>
      </c>
      <c r="D585" s="121">
        <v>0.0013177243678121806</v>
      </c>
      <c r="E585" s="121">
        <v>3.126293790693266</v>
      </c>
      <c r="F585" s="86" t="s">
        <v>3009</v>
      </c>
      <c r="G585" s="86" t="b">
        <v>0</v>
      </c>
      <c r="H585" s="86" t="b">
        <v>0</v>
      </c>
      <c r="I585" s="86" t="b">
        <v>0</v>
      </c>
      <c r="J585" s="86" t="b">
        <v>0</v>
      </c>
      <c r="K585" s="86" t="b">
        <v>0</v>
      </c>
      <c r="L585" s="86" t="b">
        <v>0</v>
      </c>
    </row>
    <row r="586" spans="1:12" ht="15">
      <c r="A586" s="86" t="s">
        <v>2931</v>
      </c>
      <c r="B586" s="86" t="s">
        <v>2224</v>
      </c>
      <c r="C586" s="86">
        <v>2</v>
      </c>
      <c r="D586" s="121">
        <v>0.0013177243678121806</v>
      </c>
      <c r="E586" s="121">
        <v>2.524233799365304</v>
      </c>
      <c r="F586" s="86" t="s">
        <v>3009</v>
      </c>
      <c r="G586" s="86" t="b">
        <v>0</v>
      </c>
      <c r="H586" s="86" t="b">
        <v>0</v>
      </c>
      <c r="I586" s="86" t="b">
        <v>0</v>
      </c>
      <c r="J586" s="86" t="b">
        <v>0</v>
      </c>
      <c r="K586" s="86" t="b">
        <v>0</v>
      </c>
      <c r="L586" s="86" t="b">
        <v>0</v>
      </c>
    </row>
    <row r="587" spans="1:12" ht="15">
      <c r="A587" s="86" t="s">
        <v>2224</v>
      </c>
      <c r="B587" s="86" t="s">
        <v>2932</v>
      </c>
      <c r="C587" s="86">
        <v>2</v>
      </c>
      <c r="D587" s="121">
        <v>0.0013177243678121806</v>
      </c>
      <c r="E587" s="121">
        <v>2.281195750679009</v>
      </c>
      <c r="F587" s="86" t="s">
        <v>3009</v>
      </c>
      <c r="G587" s="86" t="b">
        <v>0</v>
      </c>
      <c r="H587" s="86" t="b">
        <v>0</v>
      </c>
      <c r="I587" s="86" t="b">
        <v>0</v>
      </c>
      <c r="J587" s="86" t="b">
        <v>0</v>
      </c>
      <c r="K587" s="86" t="b">
        <v>0</v>
      </c>
      <c r="L587" s="86" t="b">
        <v>0</v>
      </c>
    </row>
    <row r="588" spans="1:12" ht="15">
      <c r="A588" s="86" t="s">
        <v>2932</v>
      </c>
      <c r="B588" s="86" t="s">
        <v>2933</v>
      </c>
      <c r="C588" s="86">
        <v>2</v>
      </c>
      <c r="D588" s="121">
        <v>0.0013177243678121806</v>
      </c>
      <c r="E588" s="121">
        <v>3.126293790693266</v>
      </c>
      <c r="F588" s="86" t="s">
        <v>3009</v>
      </c>
      <c r="G588" s="86" t="b">
        <v>0</v>
      </c>
      <c r="H588" s="86" t="b">
        <v>0</v>
      </c>
      <c r="I588" s="86" t="b">
        <v>0</v>
      </c>
      <c r="J588" s="86" t="b">
        <v>0</v>
      </c>
      <c r="K588" s="86" t="b">
        <v>0</v>
      </c>
      <c r="L588" s="86" t="b">
        <v>0</v>
      </c>
    </row>
    <row r="589" spans="1:12" ht="15">
      <c r="A589" s="86" t="s">
        <v>2933</v>
      </c>
      <c r="B589" s="86" t="s">
        <v>2934</v>
      </c>
      <c r="C589" s="86">
        <v>2</v>
      </c>
      <c r="D589" s="121">
        <v>0.0013177243678121806</v>
      </c>
      <c r="E589" s="121">
        <v>3.126293790693266</v>
      </c>
      <c r="F589" s="86" t="s">
        <v>3009</v>
      </c>
      <c r="G589" s="86" t="b">
        <v>0</v>
      </c>
      <c r="H589" s="86" t="b">
        <v>0</v>
      </c>
      <c r="I589" s="86" t="b">
        <v>0</v>
      </c>
      <c r="J589" s="86" t="b">
        <v>0</v>
      </c>
      <c r="K589" s="86" t="b">
        <v>0</v>
      </c>
      <c r="L589" s="86" t="b">
        <v>0</v>
      </c>
    </row>
    <row r="590" spans="1:12" ht="15">
      <c r="A590" s="86" t="s">
        <v>2934</v>
      </c>
      <c r="B590" s="86" t="s">
        <v>2935</v>
      </c>
      <c r="C590" s="86">
        <v>2</v>
      </c>
      <c r="D590" s="121">
        <v>0.0013177243678121806</v>
      </c>
      <c r="E590" s="121">
        <v>3.126293790693266</v>
      </c>
      <c r="F590" s="86" t="s">
        <v>3009</v>
      </c>
      <c r="G590" s="86" t="b">
        <v>0</v>
      </c>
      <c r="H590" s="86" t="b">
        <v>0</v>
      </c>
      <c r="I590" s="86" t="b">
        <v>0</v>
      </c>
      <c r="J590" s="86" t="b">
        <v>0</v>
      </c>
      <c r="K590" s="86" t="b">
        <v>0</v>
      </c>
      <c r="L590" s="86" t="b">
        <v>0</v>
      </c>
    </row>
    <row r="591" spans="1:12" ht="15">
      <c r="A591" s="86" t="s">
        <v>2935</v>
      </c>
      <c r="B591" s="86" t="s">
        <v>2936</v>
      </c>
      <c r="C591" s="86">
        <v>2</v>
      </c>
      <c r="D591" s="121">
        <v>0.0013177243678121806</v>
      </c>
      <c r="E591" s="121">
        <v>3.126293790693266</v>
      </c>
      <c r="F591" s="86" t="s">
        <v>3009</v>
      </c>
      <c r="G591" s="86" t="b">
        <v>0</v>
      </c>
      <c r="H591" s="86" t="b">
        <v>0</v>
      </c>
      <c r="I591" s="86" t="b">
        <v>0</v>
      </c>
      <c r="J591" s="86" t="b">
        <v>0</v>
      </c>
      <c r="K591" s="86" t="b">
        <v>0</v>
      </c>
      <c r="L591" s="86" t="b">
        <v>0</v>
      </c>
    </row>
    <row r="592" spans="1:12" ht="15">
      <c r="A592" s="86" t="s">
        <v>2936</v>
      </c>
      <c r="B592" s="86" t="s">
        <v>2169</v>
      </c>
      <c r="C592" s="86">
        <v>2</v>
      </c>
      <c r="D592" s="121">
        <v>0.0013177243678121806</v>
      </c>
      <c r="E592" s="121">
        <v>1.825263795029285</v>
      </c>
      <c r="F592" s="86" t="s">
        <v>3009</v>
      </c>
      <c r="G592" s="86" t="b">
        <v>0</v>
      </c>
      <c r="H592" s="86" t="b">
        <v>0</v>
      </c>
      <c r="I592" s="86" t="b">
        <v>0</v>
      </c>
      <c r="J592" s="86" t="b">
        <v>0</v>
      </c>
      <c r="K592" s="86" t="b">
        <v>0</v>
      </c>
      <c r="L592" s="86" t="b">
        <v>0</v>
      </c>
    </row>
    <row r="593" spans="1:12" ht="15">
      <c r="A593" s="86" t="s">
        <v>2174</v>
      </c>
      <c r="B593" s="86" t="s">
        <v>2607</v>
      </c>
      <c r="C593" s="86">
        <v>2</v>
      </c>
      <c r="D593" s="121">
        <v>0.0013177243678121806</v>
      </c>
      <c r="E593" s="121">
        <v>0.7506301767323806</v>
      </c>
      <c r="F593" s="86" t="s">
        <v>3009</v>
      </c>
      <c r="G593" s="86" t="b">
        <v>0</v>
      </c>
      <c r="H593" s="86" t="b">
        <v>0</v>
      </c>
      <c r="I593" s="86" t="b">
        <v>0</v>
      </c>
      <c r="J593" s="86" t="b">
        <v>0</v>
      </c>
      <c r="K593" s="86" t="b">
        <v>0</v>
      </c>
      <c r="L593" s="86" t="b">
        <v>0</v>
      </c>
    </row>
    <row r="594" spans="1:12" ht="15">
      <c r="A594" s="86" t="s">
        <v>2607</v>
      </c>
      <c r="B594" s="86" t="s">
        <v>2175</v>
      </c>
      <c r="C594" s="86">
        <v>2</v>
      </c>
      <c r="D594" s="121">
        <v>0.0013177243678121806</v>
      </c>
      <c r="E594" s="121">
        <v>0.8225579016533598</v>
      </c>
      <c r="F594" s="86" t="s">
        <v>3009</v>
      </c>
      <c r="G594" s="86" t="b">
        <v>0</v>
      </c>
      <c r="H594" s="86" t="b">
        <v>0</v>
      </c>
      <c r="I594" s="86" t="b">
        <v>0</v>
      </c>
      <c r="J594" s="86" t="b">
        <v>0</v>
      </c>
      <c r="K594" s="86" t="b">
        <v>0</v>
      </c>
      <c r="L594" s="86" t="b">
        <v>0</v>
      </c>
    </row>
    <row r="595" spans="1:12" ht="15">
      <c r="A595" s="86" t="s">
        <v>2171</v>
      </c>
      <c r="B595" s="86" t="s">
        <v>2173</v>
      </c>
      <c r="C595" s="86">
        <v>2</v>
      </c>
      <c r="D595" s="121">
        <v>0.0013177243678121806</v>
      </c>
      <c r="E595" s="121">
        <v>0.568786588787608</v>
      </c>
      <c r="F595" s="86" t="s">
        <v>3009</v>
      </c>
      <c r="G595" s="86" t="b">
        <v>0</v>
      </c>
      <c r="H595" s="86" t="b">
        <v>0</v>
      </c>
      <c r="I595" s="86" t="b">
        <v>0</v>
      </c>
      <c r="J595" s="86" t="b">
        <v>0</v>
      </c>
      <c r="K595" s="86" t="b">
        <v>0</v>
      </c>
      <c r="L595" s="86" t="b">
        <v>0</v>
      </c>
    </row>
    <row r="596" spans="1:12" ht="15">
      <c r="A596" s="86" t="s">
        <v>2609</v>
      </c>
      <c r="B596" s="86" t="s">
        <v>2176</v>
      </c>
      <c r="C596" s="86">
        <v>2</v>
      </c>
      <c r="D596" s="121">
        <v>0.0013177243678121806</v>
      </c>
      <c r="E596" s="121">
        <v>0.9649257884582911</v>
      </c>
      <c r="F596" s="86" t="s">
        <v>3009</v>
      </c>
      <c r="G596" s="86" t="b">
        <v>0</v>
      </c>
      <c r="H596" s="86" t="b">
        <v>0</v>
      </c>
      <c r="I596" s="86" t="b">
        <v>0</v>
      </c>
      <c r="J596" s="86" t="b">
        <v>0</v>
      </c>
      <c r="K596" s="86" t="b">
        <v>0</v>
      </c>
      <c r="L596" s="86" t="b">
        <v>0</v>
      </c>
    </row>
    <row r="597" spans="1:12" ht="15">
      <c r="A597" s="86" t="s">
        <v>2176</v>
      </c>
      <c r="B597" s="86" t="s">
        <v>2167</v>
      </c>
      <c r="C597" s="86">
        <v>2</v>
      </c>
      <c r="D597" s="121">
        <v>0.0013177243678121806</v>
      </c>
      <c r="E597" s="121">
        <v>0.10759329202702274</v>
      </c>
      <c r="F597" s="86" t="s">
        <v>3009</v>
      </c>
      <c r="G597" s="86" t="b">
        <v>0</v>
      </c>
      <c r="H597" s="86" t="b">
        <v>0</v>
      </c>
      <c r="I597" s="86" t="b">
        <v>0</v>
      </c>
      <c r="J597" s="86" t="b">
        <v>0</v>
      </c>
      <c r="K597" s="86" t="b">
        <v>0</v>
      </c>
      <c r="L597" s="86" t="b">
        <v>0</v>
      </c>
    </row>
    <row r="598" spans="1:12" ht="15">
      <c r="A598" s="86" t="s">
        <v>2167</v>
      </c>
      <c r="B598" s="86" t="s">
        <v>2608</v>
      </c>
      <c r="C598" s="86">
        <v>2</v>
      </c>
      <c r="D598" s="121">
        <v>0.0013177243678121806</v>
      </c>
      <c r="E598" s="121">
        <v>0.4343286879259057</v>
      </c>
      <c r="F598" s="86" t="s">
        <v>3009</v>
      </c>
      <c r="G598" s="86" t="b">
        <v>0</v>
      </c>
      <c r="H598" s="86" t="b">
        <v>0</v>
      </c>
      <c r="I598" s="86" t="b">
        <v>0</v>
      </c>
      <c r="J598" s="86" t="b">
        <v>0</v>
      </c>
      <c r="K598" s="86" t="b">
        <v>0</v>
      </c>
      <c r="L598" s="86" t="b">
        <v>0</v>
      </c>
    </row>
    <row r="599" spans="1:12" ht="15">
      <c r="A599" s="86" t="s">
        <v>295</v>
      </c>
      <c r="B599" s="86" t="s">
        <v>2219</v>
      </c>
      <c r="C599" s="86">
        <v>2</v>
      </c>
      <c r="D599" s="121">
        <v>0.0013177243678121806</v>
      </c>
      <c r="E599" s="121">
        <v>1.2811957506790093</v>
      </c>
      <c r="F599" s="86" t="s">
        <v>3009</v>
      </c>
      <c r="G599" s="86" t="b">
        <v>0</v>
      </c>
      <c r="H599" s="86" t="b">
        <v>0</v>
      </c>
      <c r="I599" s="86" t="b">
        <v>0</v>
      </c>
      <c r="J599" s="86" t="b">
        <v>0</v>
      </c>
      <c r="K599" s="86" t="b">
        <v>0</v>
      </c>
      <c r="L599" s="86" t="b">
        <v>0</v>
      </c>
    </row>
    <row r="600" spans="1:12" ht="15">
      <c r="A600" s="86" t="s">
        <v>2219</v>
      </c>
      <c r="B600" s="86" t="s">
        <v>2937</v>
      </c>
      <c r="C600" s="86">
        <v>2</v>
      </c>
      <c r="D600" s="121">
        <v>0.0013177243678121806</v>
      </c>
      <c r="E600" s="121">
        <v>2.2232038037013226</v>
      </c>
      <c r="F600" s="86" t="s">
        <v>3009</v>
      </c>
      <c r="G600" s="86" t="b">
        <v>0</v>
      </c>
      <c r="H600" s="86" t="b">
        <v>0</v>
      </c>
      <c r="I600" s="86" t="b">
        <v>0</v>
      </c>
      <c r="J600" s="86" t="b">
        <v>0</v>
      </c>
      <c r="K600" s="86" t="b">
        <v>0</v>
      </c>
      <c r="L600" s="86" t="b">
        <v>0</v>
      </c>
    </row>
    <row r="601" spans="1:12" ht="15">
      <c r="A601" s="86" t="s">
        <v>2937</v>
      </c>
      <c r="B601" s="86" t="s">
        <v>2938</v>
      </c>
      <c r="C601" s="86">
        <v>2</v>
      </c>
      <c r="D601" s="121">
        <v>0.0013177243678121806</v>
      </c>
      <c r="E601" s="121">
        <v>3.126293790693266</v>
      </c>
      <c r="F601" s="86" t="s">
        <v>3009</v>
      </c>
      <c r="G601" s="86" t="b">
        <v>0</v>
      </c>
      <c r="H601" s="86" t="b">
        <v>0</v>
      </c>
      <c r="I601" s="86" t="b">
        <v>0</v>
      </c>
      <c r="J601" s="86" t="b">
        <v>0</v>
      </c>
      <c r="K601" s="86" t="b">
        <v>0</v>
      </c>
      <c r="L601" s="86" t="b">
        <v>0</v>
      </c>
    </row>
    <row r="602" spans="1:12" ht="15">
      <c r="A602" s="86" t="s">
        <v>2938</v>
      </c>
      <c r="B602" s="86" t="s">
        <v>295</v>
      </c>
      <c r="C602" s="86">
        <v>2</v>
      </c>
      <c r="D602" s="121">
        <v>0.0013177243678121806</v>
      </c>
      <c r="E602" s="121">
        <v>2.3859311011990223</v>
      </c>
      <c r="F602" s="86" t="s">
        <v>3009</v>
      </c>
      <c r="G602" s="86" t="b">
        <v>0</v>
      </c>
      <c r="H602" s="86" t="b">
        <v>0</v>
      </c>
      <c r="I602" s="86" t="b">
        <v>0</v>
      </c>
      <c r="J602" s="86" t="b">
        <v>0</v>
      </c>
      <c r="K602" s="86" t="b">
        <v>0</v>
      </c>
      <c r="L602" s="86" t="b">
        <v>0</v>
      </c>
    </row>
    <row r="603" spans="1:12" ht="15">
      <c r="A603" s="86" t="s">
        <v>295</v>
      </c>
      <c r="B603" s="86" t="s">
        <v>2939</v>
      </c>
      <c r="C603" s="86">
        <v>2</v>
      </c>
      <c r="D603" s="121">
        <v>0.0013177243678121806</v>
      </c>
      <c r="E603" s="121">
        <v>2.126293790693266</v>
      </c>
      <c r="F603" s="86" t="s">
        <v>3009</v>
      </c>
      <c r="G603" s="86" t="b">
        <v>0</v>
      </c>
      <c r="H603" s="86" t="b">
        <v>0</v>
      </c>
      <c r="I603" s="86" t="b">
        <v>0</v>
      </c>
      <c r="J603" s="86" t="b">
        <v>0</v>
      </c>
      <c r="K603" s="86" t="b">
        <v>0</v>
      </c>
      <c r="L603" s="86" t="b">
        <v>0</v>
      </c>
    </row>
    <row r="604" spans="1:12" ht="15">
      <c r="A604" s="86" t="s">
        <v>2939</v>
      </c>
      <c r="B604" s="86" t="s">
        <v>2169</v>
      </c>
      <c r="C604" s="86">
        <v>2</v>
      </c>
      <c r="D604" s="121">
        <v>0.0013177243678121806</v>
      </c>
      <c r="E604" s="121">
        <v>1.825263795029285</v>
      </c>
      <c r="F604" s="86" t="s">
        <v>3009</v>
      </c>
      <c r="G604" s="86" t="b">
        <v>0</v>
      </c>
      <c r="H604" s="86" t="b">
        <v>0</v>
      </c>
      <c r="I604" s="86" t="b">
        <v>0</v>
      </c>
      <c r="J604" s="86" t="b">
        <v>0</v>
      </c>
      <c r="K604" s="86" t="b">
        <v>0</v>
      </c>
      <c r="L604" s="86" t="b">
        <v>0</v>
      </c>
    </row>
    <row r="605" spans="1:12" ht="15">
      <c r="A605" s="86" t="s">
        <v>2169</v>
      </c>
      <c r="B605" s="86" t="s">
        <v>2940</v>
      </c>
      <c r="C605" s="86">
        <v>2</v>
      </c>
      <c r="D605" s="121">
        <v>0.0013177243678121806</v>
      </c>
      <c r="E605" s="121">
        <v>1.825263795029285</v>
      </c>
      <c r="F605" s="86" t="s">
        <v>3009</v>
      </c>
      <c r="G605" s="86" t="b">
        <v>0</v>
      </c>
      <c r="H605" s="86" t="b">
        <v>0</v>
      </c>
      <c r="I605" s="86" t="b">
        <v>0</v>
      </c>
      <c r="J605" s="86" t="b">
        <v>0</v>
      </c>
      <c r="K605" s="86" t="b">
        <v>0</v>
      </c>
      <c r="L605" s="86" t="b">
        <v>0</v>
      </c>
    </row>
    <row r="606" spans="1:12" ht="15">
      <c r="A606" s="86" t="s">
        <v>2940</v>
      </c>
      <c r="B606" s="86" t="s">
        <v>2612</v>
      </c>
      <c r="C606" s="86">
        <v>2</v>
      </c>
      <c r="D606" s="121">
        <v>0.0013177243678121806</v>
      </c>
      <c r="E606" s="121">
        <v>2.196874864978973</v>
      </c>
      <c r="F606" s="86" t="s">
        <v>3009</v>
      </c>
      <c r="G606" s="86" t="b">
        <v>0</v>
      </c>
      <c r="H606" s="86" t="b">
        <v>0</v>
      </c>
      <c r="I606" s="86" t="b">
        <v>0</v>
      </c>
      <c r="J606" s="86" t="b">
        <v>0</v>
      </c>
      <c r="K606" s="86" t="b">
        <v>0</v>
      </c>
      <c r="L606" s="86" t="b">
        <v>0</v>
      </c>
    </row>
    <row r="607" spans="1:12" ht="15">
      <c r="A607" s="86" t="s">
        <v>2612</v>
      </c>
      <c r="B607" s="86" t="s">
        <v>2607</v>
      </c>
      <c r="C607" s="86">
        <v>2</v>
      </c>
      <c r="D607" s="121">
        <v>0.0013177243678121806</v>
      </c>
      <c r="E607" s="121">
        <v>1.0999648519709169</v>
      </c>
      <c r="F607" s="86" t="s">
        <v>3009</v>
      </c>
      <c r="G607" s="86" t="b">
        <v>0</v>
      </c>
      <c r="H607" s="86" t="b">
        <v>0</v>
      </c>
      <c r="I607" s="86" t="b">
        <v>0</v>
      </c>
      <c r="J607" s="86" t="b">
        <v>0</v>
      </c>
      <c r="K607" s="86" t="b">
        <v>0</v>
      </c>
      <c r="L607" s="86" t="b">
        <v>0</v>
      </c>
    </row>
    <row r="608" spans="1:12" ht="15">
      <c r="A608" s="86" t="s">
        <v>2174</v>
      </c>
      <c r="B608" s="86" t="s">
        <v>2176</v>
      </c>
      <c r="C608" s="86">
        <v>2</v>
      </c>
      <c r="D608" s="121">
        <v>0.0013177243678121806</v>
      </c>
      <c r="E608" s="121">
        <v>0.6861721875054622</v>
      </c>
      <c r="F608" s="86" t="s">
        <v>3009</v>
      </c>
      <c r="G608" s="86" t="b">
        <v>0</v>
      </c>
      <c r="H608" s="86" t="b">
        <v>0</v>
      </c>
      <c r="I608" s="86" t="b">
        <v>0</v>
      </c>
      <c r="J608" s="86" t="b">
        <v>0</v>
      </c>
      <c r="K608" s="86" t="b">
        <v>0</v>
      </c>
      <c r="L608" s="86" t="b">
        <v>0</v>
      </c>
    </row>
    <row r="609" spans="1:12" ht="15">
      <c r="A609" s="86" t="s">
        <v>2176</v>
      </c>
      <c r="B609" s="86" t="s">
        <v>2175</v>
      </c>
      <c r="C609" s="86">
        <v>2</v>
      </c>
      <c r="D609" s="121">
        <v>0.0013177243678121806</v>
      </c>
      <c r="E609" s="121">
        <v>0.7218877397719967</v>
      </c>
      <c r="F609" s="86" t="s">
        <v>3009</v>
      </c>
      <c r="G609" s="86" t="b">
        <v>0</v>
      </c>
      <c r="H609" s="86" t="b">
        <v>0</v>
      </c>
      <c r="I609" s="86" t="b">
        <v>0</v>
      </c>
      <c r="J609" s="86" t="b">
        <v>0</v>
      </c>
      <c r="K609" s="86" t="b">
        <v>0</v>
      </c>
      <c r="L609" s="86" t="b">
        <v>0</v>
      </c>
    </row>
    <row r="610" spans="1:12" ht="15">
      <c r="A610" s="86" t="s">
        <v>2609</v>
      </c>
      <c r="B610" s="86" t="s">
        <v>2692</v>
      </c>
      <c r="C610" s="86">
        <v>2</v>
      </c>
      <c r="D610" s="121">
        <v>0.0013177243678121806</v>
      </c>
      <c r="E610" s="121">
        <v>1.825263795029285</v>
      </c>
      <c r="F610" s="86" t="s">
        <v>3009</v>
      </c>
      <c r="G610" s="86" t="b">
        <v>0</v>
      </c>
      <c r="H610" s="86" t="b">
        <v>0</v>
      </c>
      <c r="I610" s="86" t="b">
        <v>0</v>
      </c>
      <c r="J610" s="86" t="b">
        <v>0</v>
      </c>
      <c r="K610" s="86" t="b">
        <v>0</v>
      </c>
      <c r="L610" s="86" t="b">
        <v>0</v>
      </c>
    </row>
    <row r="611" spans="1:12" ht="15">
      <c r="A611" s="86" t="s">
        <v>2692</v>
      </c>
      <c r="B611" s="86" t="s">
        <v>2618</v>
      </c>
      <c r="C611" s="86">
        <v>2</v>
      </c>
      <c r="D611" s="121">
        <v>0.0013177243678121806</v>
      </c>
      <c r="E611" s="121">
        <v>2.084901105535041</v>
      </c>
      <c r="F611" s="86" t="s">
        <v>3009</v>
      </c>
      <c r="G611" s="86" t="b">
        <v>0</v>
      </c>
      <c r="H611" s="86" t="b">
        <v>0</v>
      </c>
      <c r="I611" s="86" t="b">
        <v>0</v>
      </c>
      <c r="J611" s="86" t="b">
        <v>0</v>
      </c>
      <c r="K611" s="86" t="b">
        <v>0</v>
      </c>
      <c r="L611" s="86" t="b">
        <v>0</v>
      </c>
    </row>
    <row r="612" spans="1:12" ht="15">
      <c r="A612" s="86" t="s">
        <v>2941</v>
      </c>
      <c r="B612" s="86" t="s">
        <v>2612</v>
      </c>
      <c r="C612" s="86">
        <v>2</v>
      </c>
      <c r="D612" s="121">
        <v>0.0013177243678121806</v>
      </c>
      <c r="E612" s="121">
        <v>2.196874864978973</v>
      </c>
      <c r="F612" s="86" t="s">
        <v>3009</v>
      </c>
      <c r="G612" s="86" t="b">
        <v>0</v>
      </c>
      <c r="H612" s="86" t="b">
        <v>0</v>
      </c>
      <c r="I612" s="86" t="b">
        <v>0</v>
      </c>
      <c r="J612" s="86" t="b">
        <v>0</v>
      </c>
      <c r="K612" s="86" t="b">
        <v>0</v>
      </c>
      <c r="L612" s="86" t="b">
        <v>0</v>
      </c>
    </row>
    <row r="613" spans="1:12" ht="15">
      <c r="A613" s="86" t="s">
        <v>2615</v>
      </c>
      <c r="B613" s="86" t="s">
        <v>2942</v>
      </c>
      <c r="C613" s="86">
        <v>2</v>
      </c>
      <c r="D613" s="121">
        <v>0.0013177243678121806</v>
      </c>
      <c r="E613" s="121">
        <v>2.3133804340504103</v>
      </c>
      <c r="F613" s="86" t="s">
        <v>3009</v>
      </c>
      <c r="G613" s="86" t="b">
        <v>0</v>
      </c>
      <c r="H613" s="86" t="b">
        <v>0</v>
      </c>
      <c r="I613" s="86" t="b">
        <v>0</v>
      </c>
      <c r="J613" s="86" t="b">
        <v>0</v>
      </c>
      <c r="K613" s="86" t="b">
        <v>0</v>
      </c>
      <c r="L613" s="86" t="b">
        <v>0</v>
      </c>
    </row>
    <row r="614" spans="1:12" ht="15">
      <c r="A614" s="86" t="s">
        <v>2942</v>
      </c>
      <c r="B614" s="86" t="s">
        <v>2943</v>
      </c>
      <c r="C614" s="86">
        <v>2</v>
      </c>
      <c r="D614" s="121">
        <v>0.0013177243678121806</v>
      </c>
      <c r="E614" s="121">
        <v>3.126293790693266</v>
      </c>
      <c r="F614" s="86" t="s">
        <v>3009</v>
      </c>
      <c r="G614" s="86" t="b">
        <v>0</v>
      </c>
      <c r="H614" s="86" t="b">
        <v>0</v>
      </c>
      <c r="I614" s="86" t="b">
        <v>0</v>
      </c>
      <c r="J614" s="86" t="b">
        <v>0</v>
      </c>
      <c r="K614" s="86" t="b">
        <v>0</v>
      </c>
      <c r="L614" s="86" t="b">
        <v>0</v>
      </c>
    </row>
    <row r="615" spans="1:12" ht="15">
      <c r="A615" s="86" t="s">
        <v>2943</v>
      </c>
      <c r="B615" s="86" t="s">
        <v>2640</v>
      </c>
      <c r="C615" s="86">
        <v>2</v>
      </c>
      <c r="D615" s="121">
        <v>0.0013177243678121806</v>
      </c>
      <c r="E615" s="121">
        <v>2.649172535973604</v>
      </c>
      <c r="F615" s="86" t="s">
        <v>3009</v>
      </c>
      <c r="G615" s="86" t="b">
        <v>0</v>
      </c>
      <c r="H615" s="86" t="b">
        <v>0</v>
      </c>
      <c r="I615" s="86" t="b">
        <v>0</v>
      </c>
      <c r="J615" s="86" t="b">
        <v>0</v>
      </c>
      <c r="K615" s="86" t="b">
        <v>0</v>
      </c>
      <c r="L615" s="86" t="b">
        <v>0</v>
      </c>
    </row>
    <row r="616" spans="1:12" ht="15">
      <c r="A616" s="86" t="s">
        <v>295</v>
      </c>
      <c r="B616" s="86" t="s">
        <v>2944</v>
      </c>
      <c r="C616" s="86">
        <v>2</v>
      </c>
      <c r="D616" s="121">
        <v>0.0013177243678121806</v>
      </c>
      <c r="E616" s="121">
        <v>2.126293790693266</v>
      </c>
      <c r="F616" s="86" t="s">
        <v>3009</v>
      </c>
      <c r="G616" s="86" t="b">
        <v>0</v>
      </c>
      <c r="H616" s="86" t="b">
        <v>0</v>
      </c>
      <c r="I616" s="86" t="b">
        <v>0</v>
      </c>
      <c r="J616" s="86" t="b">
        <v>0</v>
      </c>
      <c r="K616" s="86" t="b">
        <v>0</v>
      </c>
      <c r="L616" s="86" t="b">
        <v>0</v>
      </c>
    </row>
    <row r="617" spans="1:12" ht="15">
      <c r="A617" s="86" t="s">
        <v>2944</v>
      </c>
      <c r="B617" s="86" t="s">
        <v>2945</v>
      </c>
      <c r="C617" s="86">
        <v>2</v>
      </c>
      <c r="D617" s="121">
        <v>0.0013177243678121806</v>
      </c>
      <c r="E617" s="121">
        <v>3.126293790693266</v>
      </c>
      <c r="F617" s="86" t="s">
        <v>3009</v>
      </c>
      <c r="G617" s="86" t="b">
        <v>0</v>
      </c>
      <c r="H617" s="86" t="b">
        <v>0</v>
      </c>
      <c r="I617" s="86" t="b">
        <v>0</v>
      </c>
      <c r="J617" s="86" t="b">
        <v>0</v>
      </c>
      <c r="K617" s="86" t="b">
        <v>0</v>
      </c>
      <c r="L617" s="86" t="b">
        <v>0</v>
      </c>
    </row>
    <row r="618" spans="1:12" ht="15">
      <c r="A618" s="86" t="s">
        <v>2945</v>
      </c>
      <c r="B618" s="86" t="s">
        <v>2722</v>
      </c>
      <c r="C618" s="86">
        <v>2</v>
      </c>
      <c r="D618" s="121">
        <v>0.0013177243678121806</v>
      </c>
      <c r="E618" s="121">
        <v>2.825263795029285</v>
      </c>
      <c r="F618" s="86" t="s">
        <v>3009</v>
      </c>
      <c r="G618" s="86" t="b">
        <v>0</v>
      </c>
      <c r="H618" s="86" t="b">
        <v>0</v>
      </c>
      <c r="I618" s="86" t="b">
        <v>0</v>
      </c>
      <c r="J618" s="86" t="b">
        <v>0</v>
      </c>
      <c r="K618" s="86" t="b">
        <v>0</v>
      </c>
      <c r="L618" s="86" t="b">
        <v>0</v>
      </c>
    </row>
    <row r="619" spans="1:12" ht="15">
      <c r="A619" s="86" t="s">
        <v>2722</v>
      </c>
      <c r="B619" s="86" t="s">
        <v>2946</v>
      </c>
      <c r="C619" s="86">
        <v>2</v>
      </c>
      <c r="D619" s="121">
        <v>0.0013177243678121806</v>
      </c>
      <c r="E619" s="121">
        <v>2.825263795029285</v>
      </c>
      <c r="F619" s="86" t="s">
        <v>3009</v>
      </c>
      <c r="G619" s="86" t="b">
        <v>0</v>
      </c>
      <c r="H619" s="86" t="b">
        <v>0</v>
      </c>
      <c r="I619" s="86" t="b">
        <v>0</v>
      </c>
      <c r="J619" s="86" t="b">
        <v>0</v>
      </c>
      <c r="K619" s="86" t="b">
        <v>0</v>
      </c>
      <c r="L619" s="86" t="b">
        <v>0</v>
      </c>
    </row>
    <row r="620" spans="1:12" ht="15">
      <c r="A620" s="86" t="s">
        <v>2946</v>
      </c>
      <c r="B620" s="86" t="s">
        <v>2722</v>
      </c>
      <c r="C620" s="86">
        <v>2</v>
      </c>
      <c r="D620" s="121">
        <v>0.0013177243678121806</v>
      </c>
      <c r="E620" s="121">
        <v>2.825263795029285</v>
      </c>
      <c r="F620" s="86" t="s">
        <v>3009</v>
      </c>
      <c r="G620" s="86" t="b">
        <v>0</v>
      </c>
      <c r="H620" s="86" t="b">
        <v>0</v>
      </c>
      <c r="I620" s="86" t="b">
        <v>0</v>
      </c>
      <c r="J620" s="86" t="b">
        <v>0</v>
      </c>
      <c r="K620" s="86" t="b">
        <v>0</v>
      </c>
      <c r="L620" s="86" t="b">
        <v>0</v>
      </c>
    </row>
    <row r="621" spans="1:12" ht="15">
      <c r="A621" s="86" t="s">
        <v>2722</v>
      </c>
      <c r="B621" s="86" t="s">
        <v>2691</v>
      </c>
      <c r="C621" s="86">
        <v>2</v>
      </c>
      <c r="D621" s="121">
        <v>0.0013177243678121806</v>
      </c>
      <c r="E621" s="121">
        <v>2.524233799365304</v>
      </c>
      <c r="F621" s="86" t="s">
        <v>3009</v>
      </c>
      <c r="G621" s="86" t="b">
        <v>0</v>
      </c>
      <c r="H621" s="86" t="b">
        <v>0</v>
      </c>
      <c r="I621" s="86" t="b">
        <v>0</v>
      </c>
      <c r="J621" s="86" t="b">
        <v>0</v>
      </c>
      <c r="K621" s="86" t="b">
        <v>0</v>
      </c>
      <c r="L621" s="86" t="b">
        <v>0</v>
      </c>
    </row>
    <row r="622" spans="1:12" ht="15">
      <c r="A622" s="86" t="s">
        <v>2691</v>
      </c>
      <c r="B622" s="86" t="s">
        <v>2947</v>
      </c>
      <c r="C622" s="86">
        <v>2</v>
      </c>
      <c r="D622" s="121">
        <v>0.0013177243678121806</v>
      </c>
      <c r="E622" s="121">
        <v>2.825263795029285</v>
      </c>
      <c r="F622" s="86" t="s">
        <v>3009</v>
      </c>
      <c r="G622" s="86" t="b">
        <v>0</v>
      </c>
      <c r="H622" s="86" t="b">
        <v>0</v>
      </c>
      <c r="I622" s="86" t="b">
        <v>0</v>
      </c>
      <c r="J622" s="86" t="b">
        <v>0</v>
      </c>
      <c r="K622" s="86" t="b">
        <v>0</v>
      </c>
      <c r="L622" s="86" t="b">
        <v>0</v>
      </c>
    </row>
    <row r="623" spans="1:12" ht="15">
      <c r="A623" s="86" t="s">
        <v>2947</v>
      </c>
      <c r="B623" s="86" t="s">
        <v>2234</v>
      </c>
      <c r="C623" s="86">
        <v>2</v>
      </c>
      <c r="D623" s="121">
        <v>0.0013177243678121806</v>
      </c>
      <c r="E623" s="121">
        <v>2.649172535973604</v>
      </c>
      <c r="F623" s="86" t="s">
        <v>3009</v>
      </c>
      <c r="G623" s="86" t="b">
        <v>0</v>
      </c>
      <c r="H623" s="86" t="b">
        <v>0</v>
      </c>
      <c r="I623" s="86" t="b">
        <v>0</v>
      </c>
      <c r="J623" s="86" t="b">
        <v>0</v>
      </c>
      <c r="K623" s="86" t="b">
        <v>0</v>
      </c>
      <c r="L623" s="86" t="b">
        <v>0</v>
      </c>
    </row>
    <row r="624" spans="1:12" ht="15">
      <c r="A624" s="86" t="s">
        <v>2234</v>
      </c>
      <c r="B624" s="86" t="s">
        <v>2948</v>
      </c>
      <c r="C624" s="86">
        <v>2</v>
      </c>
      <c r="D624" s="121">
        <v>0.0013177243678121806</v>
      </c>
      <c r="E624" s="121">
        <v>2.649172535973604</v>
      </c>
      <c r="F624" s="86" t="s">
        <v>3009</v>
      </c>
      <c r="G624" s="86" t="b">
        <v>0</v>
      </c>
      <c r="H624" s="86" t="b">
        <v>0</v>
      </c>
      <c r="I624" s="86" t="b">
        <v>0</v>
      </c>
      <c r="J624" s="86" t="b">
        <v>0</v>
      </c>
      <c r="K624" s="86" t="b">
        <v>0</v>
      </c>
      <c r="L624" s="86" t="b">
        <v>0</v>
      </c>
    </row>
    <row r="625" spans="1:12" ht="15">
      <c r="A625" s="86" t="s">
        <v>2948</v>
      </c>
      <c r="B625" s="86" t="s">
        <v>2949</v>
      </c>
      <c r="C625" s="86">
        <v>2</v>
      </c>
      <c r="D625" s="121">
        <v>0.0013177243678121806</v>
      </c>
      <c r="E625" s="121">
        <v>3.126293790693266</v>
      </c>
      <c r="F625" s="86" t="s">
        <v>3009</v>
      </c>
      <c r="G625" s="86" t="b">
        <v>0</v>
      </c>
      <c r="H625" s="86" t="b">
        <v>0</v>
      </c>
      <c r="I625" s="86" t="b">
        <v>0</v>
      </c>
      <c r="J625" s="86" t="b">
        <v>0</v>
      </c>
      <c r="K625" s="86" t="b">
        <v>0</v>
      </c>
      <c r="L625" s="86" t="b">
        <v>0</v>
      </c>
    </row>
    <row r="626" spans="1:12" ht="15">
      <c r="A626" s="86" t="s">
        <v>2949</v>
      </c>
      <c r="B626" s="86" t="s">
        <v>2950</v>
      </c>
      <c r="C626" s="86">
        <v>2</v>
      </c>
      <c r="D626" s="121">
        <v>0.0013177243678121806</v>
      </c>
      <c r="E626" s="121">
        <v>3.126293790693266</v>
      </c>
      <c r="F626" s="86" t="s">
        <v>3009</v>
      </c>
      <c r="G626" s="86" t="b">
        <v>0</v>
      </c>
      <c r="H626" s="86" t="b">
        <v>0</v>
      </c>
      <c r="I626" s="86" t="b">
        <v>0</v>
      </c>
      <c r="J626" s="86" t="b">
        <v>0</v>
      </c>
      <c r="K626" s="86" t="b">
        <v>1</v>
      </c>
      <c r="L626" s="86" t="b">
        <v>0</v>
      </c>
    </row>
    <row r="627" spans="1:12" ht="15">
      <c r="A627" s="86" t="s">
        <v>2950</v>
      </c>
      <c r="B627" s="86" t="s">
        <v>2607</v>
      </c>
      <c r="C627" s="86">
        <v>2</v>
      </c>
      <c r="D627" s="121">
        <v>0.0013177243678121806</v>
      </c>
      <c r="E627" s="121">
        <v>2.0293837776852097</v>
      </c>
      <c r="F627" s="86" t="s">
        <v>3009</v>
      </c>
      <c r="G627" s="86" t="b">
        <v>0</v>
      </c>
      <c r="H627" s="86" t="b">
        <v>1</v>
      </c>
      <c r="I627" s="86" t="b">
        <v>0</v>
      </c>
      <c r="J627" s="86" t="b">
        <v>0</v>
      </c>
      <c r="K627" s="86" t="b">
        <v>0</v>
      </c>
      <c r="L627" s="86" t="b">
        <v>0</v>
      </c>
    </row>
    <row r="628" spans="1:12" ht="15">
      <c r="A628" s="86" t="s">
        <v>295</v>
      </c>
      <c r="B628" s="86" t="s">
        <v>2951</v>
      </c>
      <c r="C628" s="86">
        <v>2</v>
      </c>
      <c r="D628" s="121">
        <v>0.0013177243678121806</v>
      </c>
      <c r="E628" s="121">
        <v>2.126293790693266</v>
      </c>
      <c r="F628" s="86" t="s">
        <v>3009</v>
      </c>
      <c r="G628" s="86" t="b">
        <v>0</v>
      </c>
      <c r="H628" s="86" t="b">
        <v>0</v>
      </c>
      <c r="I628" s="86" t="b">
        <v>0</v>
      </c>
      <c r="J628" s="86" t="b">
        <v>0</v>
      </c>
      <c r="K628" s="86" t="b">
        <v>0</v>
      </c>
      <c r="L628" s="86" t="b">
        <v>0</v>
      </c>
    </row>
    <row r="629" spans="1:12" ht="15">
      <c r="A629" s="86" t="s">
        <v>2951</v>
      </c>
      <c r="B629" s="86" t="s">
        <v>2607</v>
      </c>
      <c r="C629" s="86">
        <v>2</v>
      </c>
      <c r="D629" s="121">
        <v>0.0013177243678121806</v>
      </c>
      <c r="E629" s="121">
        <v>2.0293837776852097</v>
      </c>
      <c r="F629" s="86" t="s">
        <v>3009</v>
      </c>
      <c r="G629" s="86" t="b">
        <v>0</v>
      </c>
      <c r="H629" s="86" t="b">
        <v>0</v>
      </c>
      <c r="I629" s="86" t="b">
        <v>0</v>
      </c>
      <c r="J629" s="86" t="b">
        <v>0</v>
      </c>
      <c r="K629" s="86" t="b">
        <v>0</v>
      </c>
      <c r="L629" s="86" t="b">
        <v>0</v>
      </c>
    </row>
    <row r="630" spans="1:12" ht="15">
      <c r="A630" s="86" t="s">
        <v>2607</v>
      </c>
      <c r="B630" s="86" t="s">
        <v>2224</v>
      </c>
      <c r="C630" s="86">
        <v>2</v>
      </c>
      <c r="D630" s="121">
        <v>0.0013177243678121806</v>
      </c>
      <c r="E630" s="121">
        <v>1.4635359590116919</v>
      </c>
      <c r="F630" s="86" t="s">
        <v>3009</v>
      </c>
      <c r="G630" s="86" t="b">
        <v>0</v>
      </c>
      <c r="H630" s="86" t="b">
        <v>0</v>
      </c>
      <c r="I630" s="86" t="b">
        <v>0</v>
      </c>
      <c r="J630" s="86" t="b">
        <v>0</v>
      </c>
      <c r="K630" s="86" t="b">
        <v>0</v>
      </c>
      <c r="L630" s="86" t="b">
        <v>0</v>
      </c>
    </row>
    <row r="631" spans="1:12" ht="15">
      <c r="A631" s="86" t="s">
        <v>2224</v>
      </c>
      <c r="B631" s="86" t="s">
        <v>2612</v>
      </c>
      <c r="C631" s="86">
        <v>2</v>
      </c>
      <c r="D631" s="121">
        <v>0.0013177243678121806</v>
      </c>
      <c r="E631" s="121">
        <v>1.3517768249647164</v>
      </c>
      <c r="F631" s="86" t="s">
        <v>3009</v>
      </c>
      <c r="G631" s="86" t="b">
        <v>0</v>
      </c>
      <c r="H631" s="86" t="b">
        <v>0</v>
      </c>
      <c r="I631" s="86" t="b">
        <v>0</v>
      </c>
      <c r="J631" s="86" t="b">
        <v>0</v>
      </c>
      <c r="K631" s="86" t="b">
        <v>0</v>
      </c>
      <c r="L631" s="86" t="b">
        <v>0</v>
      </c>
    </row>
    <row r="632" spans="1:12" ht="15">
      <c r="A632" s="86" t="s">
        <v>2612</v>
      </c>
      <c r="B632" s="86" t="s">
        <v>2640</v>
      </c>
      <c r="C632" s="86">
        <v>2</v>
      </c>
      <c r="D632" s="121">
        <v>0.0013177243678121806</v>
      </c>
      <c r="E632" s="121">
        <v>1.719753610259311</v>
      </c>
      <c r="F632" s="86" t="s">
        <v>3009</v>
      </c>
      <c r="G632" s="86" t="b">
        <v>0</v>
      </c>
      <c r="H632" s="86" t="b">
        <v>0</v>
      </c>
      <c r="I632" s="86" t="b">
        <v>0</v>
      </c>
      <c r="J632" s="86" t="b">
        <v>0</v>
      </c>
      <c r="K632" s="86" t="b">
        <v>0</v>
      </c>
      <c r="L632" s="86" t="b">
        <v>0</v>
      </c>
    </row>
    <row r="633" spans="1:12" ht="15">
      <c r="A633" s="86" t="s">
        <v>2640</v>
      </c>
      <c r="B633" s="86" t="s">
        <v>294</v>
      </c>
      <c r="C633" s="86">
        <v>2</v>
      </c>
      <c r="D633" s="121">
        <v>0.0013177243678121806</v>
      </c>
      <c r="E633" s="121">
        <v>1.9959600221982599</v>
      </c>
      <c r="F633" s="86" t="s">
        <v>3009</v>
      </c>
      <c r="G633" s="86" t="b">
        <v>0</v>
      </c>
      <c r="H633" s="86" t="b">
        <v>0</v>
      </c>
      <c r="I633" s="86" t="b">
        <v>0</v>
      </c>
      <c r="J633" s="86" t="b">
        <v>0</v>
      </c>
      <c r="K633" s="86" t="b">
        <v>0</v>
      </c>
      <c r="L633" s="86" t="b">
        <v>0</v>
      </c>
    </row>
    <row r="634" spans="1:12" ht="15">
      <c r="A634" s="86" t="s">
        <v>294</v>
      </c>
      <c r="B634" s="86" t="s">
        <v>295</v>
      </c>
      <c r="C634" s="86">
        <v>2</v>
      </c>
      <c r="D634" s="121">
        <v>0.0013177243678121806</v>
      </c>
      <c r="E634" s="121">
        <v>1.7327185874236786</v>
      </c>
      <c r="F634" s="86" t="s">
        <v>3009</v>
      </c>
      <c r="G634" s="86" t="b">
        <v>0</v>
      </c>
      <c r="H634" s="86" t="b">
        <v>0</v>
      </c>
      <c r="I634" s="86" t="b">
        <v>0</v>
      </c>
      <c r="J634" s="86" t="b">
        <v>0</v>
      </c>
      <c r="K634" s="86" t="b">
        <v>0</v>
      </c>
      <c r="L634" s="86" t="b">
        <v>0</v>
      </c>
    </row>
    <row r="635" spans="1:12" ht="15">
      <c r="A635" s="86" t="s">
        <v>295</v>
      </c>
      <c r="B635" s="86" t="s">
        <v>2952</v>
      </c>
      <c r="C635" s="86">
        <v>2</v>
      </c>
      <c r="D635" s="121">
        <v>0.0013177243678121806</v>
      </c>
      <c r="E635" s="121">
        <v>2.126293790693266</v>
      </c>
      <c r="F635" s="86" t="s">
        <v>3009</v>
      </c>
      <c r="G635" s="86" t="b">
        <v>0</v>
      </c>
      <c r="H635" s="86" t="b">
        <v>0</v>
      </c>
      <c r="I635" s="86" t="b">
        <v>0</v>
      </c>
      <c r="J635" s="86" t="b">
        <v>0</v>
      </c>
      <c r="K635" s="86" t="b">
        <v>0</v>
      </c>
      <c r="L635" s="86" t="b">
        <v>0</v>
      </c>
    </row>
    <row r="636" spans="1:12" ht="15">
      <c r="A636" s="86" t="s">
        <v>2952</v>
      </c>
      <c r="B636" s="86" t="s">
        <v>2953</v>
      </c>
      <c r="C636" s="86">
        <v>2</v>
      </c>
      <c r="D636" s="121">
        <v>0.0013177243678121806</v>
      </c>
      <c r="E636" s="121">
        <v>3.126293790693266</v>
      </c>
      <c r="F636" s="86" t="s">
        <v>3009</v>
      </c>
      <c r="G636" s="86" t="b">
        <v>0</v>
      </c>
      <c r="H636" s="86" t="b">
        <v>0</v>
      </c>
      <c r="I636" s="86" t="b">
        <v>0</v>
      </c>
      <c r="J636" s="86" t="b">
        <v>0</v>
      </c>
      <c r="K636" s="86" t="b">
        <v>0</v>
      </c>
      <c r="L636" s="86" t="b">
        <v>0</v>
      </c>
    </row>
    <row r="637" spans="1:12" ht="15">
      <c r="A637" s="86" t="s">
        <v>2953</v>
      </c>
      <c r="B637" s="86" t="s">
        <v>2620</v>
      </c>
      <c r="C637" s="86">
        <v>2</v>
      </c>
      <c r="D637" s="121">
        <v>0.0013177243678121806</v>
      </c>
      <c r="E637" s="121">
        <v>2.427323786357247</v>
      </c>
      <c r="F637" s="86" t="s">
        <v>3009</v>
      </c>
      <c r="G637" s="86" t="b">
        <v>0</v>
      </c>
      <c r="H637" s="86" t="b">
        <v>0</v>
      </c>
      <c r="I637" s="86" t="b">
        <v>0</v>
      </c>
      <c r="J637" s="86" t="b">
        <v>0</v>
      </c>
      <c r="K637" s="86" t="b">
        <v>0</v>
      </c>
      <c r="L637" s="86" t="b">
        <v>0</v>
      </c>
    </row>
    <row r="638" spans="1:12" ht="15">
      <c r="A638" s="86" t="s">
        <v>2620</v>
      </c>
      <c r="B638" s="86" t="s">
        <v>2954</v>
      </c>
      <c r="C638" s="86">
        <v>2</v>
      </c>
      <c r="D638" s="121">
        <v>0.0013177243678121806</v>
      </c>
      <c r="E638" s="121">
        <v>2.427323786357247</v>
      </c>
      <c r="F638" s="86" t="s">
        <v>3009</v>
      </c>
      <c r="G638" s="86" t="b">
        <v>0</v>
      </c>
      <c r="H638" s="86" t="b">
        <v>0</v>
      </c>
      <c r="I638" s="86" t="b">
        <v>0</v>
      </c>
      <c r="J638" s="86" t="b">
        <v>0</v>
      </c>
      <c r="K638" s="86" t="b">
        <v>0</v>
      </c>
      <c r="L638" s="86" t="b">
        <v>0</v>
      </c>
    </row>
    <row r="639" spans="1:12" ht="15">
      <c r="A639" s="86" t="s">
        <v>2954</v>
      </c>
      <c r="B639" s="86" t="s">
        <v>2955</v>
      </c>
      <c r="C639" s="86">
        <v>2</v>
      </c>
      <c r="D639" s="121">
        <v>0.0013177243678121806</v>
      </c>
      <c r="E639" s="121">
        <v>3.126293790693266</v>
      </c>
      <c r="F639" s="86" t="s">
        <v>3009</v>
      </c>
      <c r="G639" s="86" t="b">
        <v>0</v>
      </c>
      <c r="H639" s="86" t="b">
        <v>0</v>
      </c>
      <c r="I639" s="86" t="b">
        <v>0</v>
      </c>
      <c r="J639" s="86" t="b">
        <v>0</v>
      </c>
      <c r="K639" s="86" t="b">
        <v>0</v>
      </c>
      <c r="L639" s="86" t="b">
        <v>0</v>
      </c>
    </row>
    <row r="640" spans="1:12" ht="15">
      <c r="A640" s="86" t="s">
        <v>2955</v>
      </c>
      <c r="B640" s="86" t="s">
        <v>2956</v>
      </c>
      <c r="C640" s="86">
        <v>2</v>
      </c>
      <c r="D640" s="121">
        <v>0.0013177243678121806</v>
      </c>
      <c r="E640" s="121">
        <v>3.126293790693266</v>
      </c>
      <c r="F640" s="86" t="s">
        <v>3009</v>
      </c>
      <c r="G640" s="86" t="b">
        <v>0</v>
      </c>
      <c r="H640" s="86" t="b">
        <v>0</v>
      </c>
      <c r="I640" s="86" t="b">
        <v>0</v>
      </c>
      <c r="J640" s="86" t="b">
        <v>0</v>
      </c>
      <c r="K640" s="86" t="b">
        <v>0</v>
      </c>
      <c r="L640" s="86" t="b">
        <v>0</v>
      </c>
    </row>
    <row r="641" spans="1:12" ht="15">
      <c r="A641" s="86" t="s">
        <v>2956</v>
      </c>
      <c r="B641" s="86" t="s">
        <v>2617</v>
      </c>
      <c r="C641" s="86">
        <v>2</v>
      </c>
      <c r="D641" s="121">
        <v>0.0013177243678121806</v>
      </c>
      <c r="E641" s="121">
        <v>2.3859311011990223</v>
      </c>
      <c r="F641" s="86" t="s">
        <v>3009</v>
      </c>
      <c r="G641" s="86" t="b">
        <v>0</v>
      </c>
      <c r="H641" s="86" t="b">
        <v>0</v>
      </c>
      <c r="I641" s="86" t="b">
        <v>0</v>
      </c>
      <c r="J641" s="86" t="b">
        <v>0</v>
      </c>
      <c r="K641" s="86" t="b">
        <v>0</v>
      </c>
      <c r="L641" s="86" t="b">
        <v>0</v>
      </c>
    </row>
    <row r="642" spans="1:12" ht="15">
      <c r="A642" s="86" t="s">
        <v>2169</v>
      </c>
      <c r="B642" s="86" t="s">
        <v>2607</v>
      </c>
      <c r="C642" s="86">
        <v>2</v>
      </c>
      <c r="D642" s="121">
        <v>0.0013177243678121806</v>
      </c>
      <c r="E642" s="121">
        <v>0.7283537820212285</v>
      </c>
      <c r="F642" s="86" t="s">
        <v>3009</v>
      </c>
      <c r="G642" s="86" t="b">
        <v>0</v>
      </c>
      <c r="H642" s="86" t="b">
        <v>0</v>
      </c>
      <c r="I642" s="86" t="b">
        <v>0</v>
      </c>
      <c r="J642" s="86" t="b">
        <v>0</v>
      </c>
      <c r="K642" s="86" t="b">
        <v>0</v>
      </c>
      <c r="L642" s="86" t="b">
        <v>0</v>
      </c>
    </row>
    <row r="643" spans="1:12" ht="15">
      <c r="A643" s="86" t="s">
        <v>2957</v>
      </c>
      <c r="B643" s="86" t="s">
        <v>2958</v>
      </c>
      <c r="C643" s="86">
        <v>2</v>
      </c>
      <c r="D643" s="121">
        <v>0.0013177243678121806</v>
      </c>
      <c r="E643" s="121">
        <v>3.126293790693266</v>
      </c>
      <c r="F643" s="86" t="s">
        <v>3009</v>
      </c>
      <c r="G643" s="86" t="b">
        <v>1</v>
      </c>
      <c r="H643" s="86" t="b">
        <v>0</v>
      </c>
      <c r="I643" s="86" t="b">
        <v>0</v>
      </c>
      <c r="J643" s="86" t="b">
        <v>0</v>
      </c>
      <c r="K643" s="86" t="b">
        <v>0</v>
      </c>
      <c r="L643" s="86" t="b">
        <v>0</v>
      </c>
    </row>
    <row r="644" spans="1:12" ht="15">
      <c r="A644" s="86" t="s">
        <v>2187</v>
      </c>
      <c r="B644" s="86" t="s">
        <v>2960</v>
      </c>
      <c r="C644" s="86">
        <v>2</v>
      </c>
      <c r="D644" s="121">
        <v>0.0013177243678121806</v>
      </c>
      <c r="E644" s="121">
        <v>2.251232527301566</v>
      </c>
      <c r="F644" s="86" t="s">
        <v>3009</v>
      </c>
      <c r="G644" s="86" t="b">
        <v>0</v>
      </c>
      <c r="H644" s="86" t="b">
        <v>0</v>
      </c>
      <c r="I644" s="86" t="b">
        <v>0</v>
      </c>
      <c r="J644" s="86" t="b">
        <v>0</v>
      </c>
      <c r="K644" s="86" t="b">
        <v>0</v>
      </c>
      <c r="L644" s="86" t="b">
        <v>0</v>
      </c>
    </row>
    <row r="645" spans="1:12" ht="15">
      <c r="A645" s="86" t="s">
        <v>2960</v>
      </c>
      <c r="B645" s="86" t="s">
        <v>2961</v>
      </c>
      <c r="C645" s="86">
        <v>2</v>
      </c>
      <c r="D645" s="121">
        <v>0.0013177243678121806</v>
      </c>
      <c r="E645" s="121">
        <v>3.126293790693266</v>
      </c>
      <c r="F645" s="86" t="s">
        <v>3009</v>
      </c>
      <c r="G645" s="86" t="b">
        <v>0</v>
      </c>
      <c r="H645" s="86" t="b">
        <v>0</v>
      </c>
      <c r="I645" s="86" t="b">
        <v>0</v>
      </c>
      <c r="J645" s="86" t="b">
        <v>0</v>
      </c>
      <c r="K645" s="86" t="b">
        <v>0</v>
      </c>
      <c r="L645" s="86" t="b">
        <v>0</v>
      </c>
    </row>
    <row r="646" spans="1:12" ht="15">
      <c r="A646" s="86" t="s">
        <v>2961</v>
      </c>
      <c r="B646" s="86" t="s">
        <v>2962</v>
      </c>
      <c r="C646" s="86">
        <v>2</v>
      </c>
      <c r="D646" s="121">
        <v>0.0013177243678121806</v>
      </c>
      <c r="E646" s="121">
        <v>3.126293790693266</v>
      </c>
      <c r="F646" s="86" t="s">
        <v>3009</v>
      </c>
      <c r="G646" s="86" t="b">
        <v>0</v>
      </c>
      <c r="H646" s="86" t="b">
        <v>0</v>
      </c>
      <c r="I646" s="86" t="b">
        <v>0</v>
      </c>
      <c r="J646" s="86" t="b">
        <v>0</v>
      </c>
      <c r="K646" s="86" t="b">
        <v>0</v>
      </c>
      <c r="L646" s="86" t="b">
        <v>0</v>
      </c>
    </row>
    <row r="647" spans="1:12" ht="15">
      <c r="A647" s="86" t="s">
        <v>2962</v>
      </c>
      <c r="B647" s="86" t="s">
        <v>2759</v>
      </c>
      <c r="C647" s="86">
        <v>2</v>
      </c>
      <c r="D647" s="121">
        <v>0.0013177243678121806</v>
      </c>
      <c r="E647" s="121">
        <v>2.9502025316375846</v>
      </c>
      <c r="F647" s="86" t="s">
        <v>3009</v>
      </c>
      <c r="G647" s="86" t="b">
        <v>0</v>
      </c>
      <c r="H647" s="86" t="b">
        <v>0</v>
      </c>
      <c r="I647" s="86" t="b">
        <v>0</v>
      </c>
      <c r="J647" s="86" t="b">
        <v>0</v>
      </c>
      <c r="K647" s="86" t="b">
        <v>0</v>
      </c>
      <c r="L647" s="86" t="b">
        <v>0</v>
      </c>
    </row>
    <row r="648" spans="1:12" ht="15">
      <c r="A648" s="86" t="s">
        <v>2759</v>
      </c>
      <c r="B648" s="86" t="s">
        <v>2743</v>
      </c>
      <c r="C648" s="86">
        <v>2</v>
      </c>
      <c r="D648" s="121">
        <v>0.0013177243678121806</v>
      </c>
      <c r="E648" s="121">
        <v>2.7741112725819037</v>
      </c>
      <c r="F648" s="86" t="s">
        <v>3009</v>
      </c>
      <c r="G648" s="86" t="b">
        <v>0</v>
      </c>
      <c r="H648" s="86" t="b">
        <v>0</v>
      </c>
      <c r="I648" s="86" t="b">
        <v>0</v>
      </c>
      <c r="J648" s="86" t="b">
        <v>0</v>
      </c>
      <c r="K648" s="86" t="b">
        <v>0</v>
      </c>
      <c r="L648" s="86" t="b">
        <v>0</v>
      </c>
    </row>
    <row r="649" spans="1:12" ht="15">
      <c r="A649" s="86" t="s">
        <v>2743</v>
      </c>
      <c r="B649" s="86" t="s">
        <v>2632</v>
      </c>
      <c r="C649" s="86">
        <v>2</v>
      </c>
      <c r="D649" s="121">
        <v>0.0013177243678121806</v>
      </c>
      <c r="E649" s="121">
        <v>2.406134487287309</v>
      </c>
      <c r="F649" s="86" t="s">
        <v>3009</v>
      </c>
      <c r="G649" s="86" t="b">
        <v>0</v>
      </c>
      <c r="H649" s="86" t="b">
        <v>0</v>
      </c>
      <c r="I649" s="86" t="b">
        <v>0</v>
      </c>
      <c r="J649" s="86" t="b">
        <v>0</v>
      </c>
      <c r="K649" s="86" t="b">
        <v>0</v>
      </c>
      <c r="L649" s="86" t="b">
        <v>0</v>
      </c>
    </row>
    <row r="650" spans="1:12" ht="15">
      <c r="A650" s="86" t="s">
        <v>2632</v>
      </c>
      <c r="B650" s="86" t="s">
        <v>233</v>
      </c>
      <c r="C650" s="86">
        <v>2</v>
      </c>
      <c r="D650" s="121">
        <v>0.0013177243678121806</v>
      </c>
      <c r="E650" s="121">
        <v>2.5822257463429903</v>
      </c>
      <c r="F650" s="86" t="s">
        <v>3009</v>
      </c>
      <c r="G650" s="86" t="b">
        <v>0</v>
      </c>
      <c r="H650" s="86" t="b">
        <v>0</v>
      </c>
      <c r="I650" s="86" t="b">
        <v>0</v>
      </c>
      <c r="J650" s="86" t="b">
        <v>0</v>
      </c>
      <c r="K650" s="86" t="b">
        <v>0</v>
      </c>
      <c r="L650" s="86" t="b">
        <v>0</v>
      </c>
    </row>
    <row r="651" spans="1:12" ht="15">
      <c r="A651" s="86" t="s">
        <v>233</v>
      </c>
      <c r="B651" s="86" t="s">
        <v>2167</v>
      </c>
      <c r="C651" s="86">
        <v>2</v>
      </c>
      <c r="D651" s="121">
        <v>0.0013177243678121806</v>
      </c>
      <c r="E651" s="121">
        <v>1.2689612942619977</v>
      </c>
      <c r="F651" s="86" t="s">
        <v>3009</v>
      </c>
      <c r="G651" s="86" t="b">
        <v>0</v>
      </c>
      <c r="H651" s="86" t="b">
        <v>0</v>
      </c>
      <c r="I651" s="86" t="b">
        <v>0</v>
      </c>
      <c r="J651" s="86" t="b">
        <v>0</v>
      </c>
      <c r="K651" s="86" t="b">
        <v>0</v>
      </c>
      <c r="L651" s="86" t="b">
        <v>0</v>
      </c>
    </row>
    <row r="652" spans="1:12" ht="15">
      <c r="A652" s="86" t="s">
        <v>2167</v>
      </c>
      <c r="B652" s="86" t="s">
        <v>2963</v>
      </c>
      <c r="C652" s="86">
        <v>2</v>
      </c>
      <c r="D652" s="121">
        <v>0.0013177243678121806</v>
      </c>
      <c r="E652" s="121">
        <v>1.5135099339735305</v>
      </c>
      <c r="F652" s="86" t="s">
        <v>3009</v>
      </c>
      <c r="G652" s="86" t="b">
        <v>0</v>
      </c>
      <c r="H652" s="86" t="b">
        <v>0</v>
      </c>
      <c r="I652" s="86" t="b">
        <v>0</v>
      </c>
      <c r="J652" s="86" t="b">
        <v>0</v>
      </c>
      <c r="K652" s="86" t="b">
        <v>0</v>
      </c>
      <c r="L652" s="86" t="b">
        <v>0</v>
      </c>
    </row>
    <row r="653" spans="1:12" ht="15">
      <c r="A653" s="86" t="s">
        <v>2963</v>
      </c>
      <c r="B653" s="86" t="s">
        <v>2964</v>
      </c>
      <c r="C653" s="86">
        <v>2</v>
      </c>
      <c r="D653" s="121">
        <v>0.0013177243678121806</v>
      </c>
      <c r="E653" s="121">
        <v>3.126293790693266</v>
      </c>
      <c r="F653" s="86" t="s">
        <v>3009</v>
      </c>
      <c r="G653" s="86" t="b">
        <v>0</v>
      </c>
      <c r="H653" s="86" t="b">
        <v>0</v>
      </c>
      <c r="I653" s="86" t="b">
        <v>0</v>
      </c>
      <c r="J653" s="86" t="b">
        <v>0</v>
      </c>
      <c r="K653" s="86" t="b">
        <v>0</v>
      </c>
      <c r="L653" s="86" t="b">
        <v>0</v>
      </c>
    </row>
    <row r="654" spans="1:12" ht="15">
      <c r="A654" s="86" t="s">
        <v>2964</v>
      </c>
      <c r="B654" s="86" t="s">
        <v>2202</v>
      </c>
      <c r="C654" s="86">
        <v>2</v>
      </c>
      <c r="D654" s="121">
        <v>0.0013177243678121806</v>
      </c>
      <c r="E654" s="121">
        <v>2.649172535973604</v>
      </c>
      <c r="F654" s="86" t="s">
        <v>3009</v>
      </c>
      <c r="G654" s="86" t="b">
        <v>0</v>
      </c>
      <c r="H654" s="86" t="b">
        <v>0</v>
      </c>
      <c r="I654" s="86" t="b">
        <v>0</v>
      </c>
      <c r="J654" s="86" t="b">
        <v>0</v>
      </c>
      <c r="K654" s="86" t="b">
        <v>0</v>
      </c>
      <c r="L654" s="86" t="b">
        <v>0</v>
      </c>
    </row>
    <row r="655" spans="1:12" ht="15">
      <c r="A655" s="86" t="s">
        <v>2966</v>
      </c>
      <c r="B655" s="86" t="s">
        <v>2724</v>
      </c>
      <c r="C655" s="86">
        <v>2</v>
      </c>
      <c r="D655" s="121">
        <v>0.0013177243678121806</v>
      </c>
      <c r="E655" s="121">
        <v>2.825263795029285</v>
      </c>
      <c r="F655" s="86" t="s">
        <v>3009</v>
      </c>
      <c r="G655" s="86" t="b">
        <v>0</v>
      </c>
      <c r="H655" s="86" t="b">
        <v>0</v>
      </c>
      <c r="I655" s="86" t="b">
        <v>0</v>
      </c>
      <c r="J655" s="86" t="b">
        <v>0</v>
      </c>
      <c r="K655" s="86" t="b">
        <v>0</v>
      </c>
      <c r="L655" s="86" t="b">
        <v>0</v>
      </c>
    </row>
    <row r="656" spans="1:12" ht="15">
      <c r="A656" s="86" t="s">
        <v>2724</v>
      </c>
      <c r="B656" s="86" t="s">
        <v>2098</v>
      </c>
      <c r="C656" s="86">
        <v>2</v>
      </c>
      <c r="D656" s="121">
        <v>0.0013177243678121806</v>
      </c>
      <c r="E656" s="121">
        <v>1.9221738080373414</v>
      </c>
      <c r="F656" s="86" t="s">
        <v>3009</v>
      </c>
      <c r="G656" s="86" t="b">
        <v>0</v>
      </c>
      <c r="H656" s="86" t="b">
        <v>0</v>
      </c>
      <c r="I656" s="86" t="b">
        <v>0</v>
      </c>
      <c r="J656" s="86" t="b">
        <v>0</v>
      </c>
      <c r="K656" s="86" t="b">
        <v>1</v>
      </c>
      <c r="L656" s="86" t="b">
        <v>0</v>
      </c>
    </row>
    <row r="657" spans="1:12" ht="15">
      <c r="A657" s="86" t="s">
        <v>2648</v>
      </c>
      <c r="B657" s="86" t="s">
        <v>2219</v>
      </c>
      <c r="C657" s="86">
        <v>2</v>
      </c>
      <c r="D657" s="121">
        <v>0.0013177243678121806</v>
      </c>
      <c r="E657" s="121">
        <v>1.8040744959593467</v>
      </c>
      <c r="F657" s="86" t="s">
        <v>3009</v>
      </c>
      <c r="G657" s="86" t="b">
        <v>0</v>
      </c>
      <c r="H657" s="86" t="b">
        <v>0</v>
      </c>
      <c r="I657" s="86" t="b">
        <v>0</v>
      </c>
      <c r="J657" s="86" t="b">
        <v>0</v>
      </c>
      <c r="K657" s="86" t="b">
        <v>0</v>
      </c>
      <c r="L657" s="86" t="b">
        <v>0</v>
      </c>
    </row>
    <row r="658" spans="1:12" ht="15">
      <c r="A658" s="86" t="s">
        <v>2219</v>
      </c>
      <c r="B658" s="86" t="s">
        <v>2967</v>
      </c>
      <c r="C658" s="86">
        <v>2</v>
      </c>
      <c r="D658" s="121">
        <v>0.0013177243678121806</v>
      </c>
      <c r="E658" s="121">
        <v>2.2232038037013226</v>
      </c>
      <c r="F658" s="86" t="s">
        <v>3009</v>
      </c>
      <c r="G658" s="86" t="b">
        <v>0</v>
      </c>
      <c r="H658" s="86" t="b">
        <v>0</v>
      </c>
      <c r="I658" s="86" t="b">
        <v>0</v>
      </c>
      <c r="J658" s="86" t="b">
        <v>0</v>
      </c>
      <c r="K658" s="86" t="b">
        <v>0</v>
      </c>
      <c r="L658" s="86" t="b">
        <v>0</v>
      </c>
    </row>
    <row r="659" spans="1:12" ht="15">
      <c r="A659" s="86" t="s">
        <v>2967</v>
      </c>
      <c r="B659" s="86" t="s">
        <v>2219</v>
      </c>
      <c r="C659" s="86">
        <v>2</v>
      </c>
      <c r="D659" s="121">
        <v>0.0013177243678121806</v>
      </c>
      <c r="E659" s="121">
        <v>2.281195750679009</v>
      </c>
      <c r="F659" s="86" t="s">
        <v>3009</v>
      </c>
      <c r="G659" s="86" t="b">
        <v>0</v>
      </c>
      <c r="H659" s="86" t="b">
        <v>0</v>
      </c>
      <c r="I659" s="86" t="b">
        <v>0</v>
      </c>
      <c r="J659" s="86" t="b">
        <v>0</v>
      </c>
      <c r="K659" s="86" t="b">
        <v>0</v>
      </c>
      <c r="L659" s="86" t="b">
        <v>0</v>
      </c>
    </row>
    <row r="660" spans="1:12" ht="15">
      <c r="A660" s="86" t="s">
        <v>2219</v>
      </c>
      <c r="B660" s="86" t="s">
        <v>2968</v>
      </c>
      <c r="C660" s="86">
        <v>2</v>
      </c>
      <c r="D660" s="121">
        <v>0.0013177243678121806</v>
      </c>
      <c r="E660" s="121">
        <v>2.2232038037013226</v>
      </c>
      <c r="F660" s="86" t="s">
        <v>3009</v>
      </c>
      <c r="G660" s="86" t="b">
        <v>0</v>
      </c>
      <c r="H660" s="86" t="b">
        <v>0</v>
      </c>
      <c r="I660" s="86" t="b">
        <v>0</v>
      </c>
      <c r="J660" s="86" t="b">
        <v>0</v>
      </c>
      <c r="K660" s="86" t="b">
        <v>0</v>
      </c>
      <c r="L660" s="86" t="b">
        <v>0</v>
      </c>
    </row>
    <row r="661" spans="1:12" ht="15">
      <c r="A661" s="86" t="s">
        <v>2968</v>
      </c>
      <c r="B661" s="86" t="s">
        <v>2969</v>
      </c>
      <c r="C661" s="86">
        <v>2</v>
      </c>
      <c r="D661" s="121">
        <v>0.0013177243678121806</v>
      </c>
      <c r="E661" s="121">
        <v>3.126293790693266</v>
      </c>
      <c r="F661" s="86" t="s">
        <v>3009</v>
      </c>
      <c r="G661" s="86" t="b">
        <v>0</v>
      </c>
      <c r="H661" s="86" t="b">
        <v>0</v>
      </c>
      <c r="I661" s="86" t="b">
        <v>0</v>
      </c>
      <c r="J661" s="86" t="b">
        <v>0</v>
      </c>
      <c r="K661" s="86" t="b">
        <v>0</v>
      </c>
      <c r="L661" s="86" t="b">
        <v>0</v>
      </c>
    </row>
    <row r="662" spans="1:12" ht="15">
      <c r="A662" s="86" t="s">
        <v>2969</v>
      </c>
      <c r="B662" s="86" t="s">
        <v>2191</v>
      </c>
      <c r="C662" s="86">
        <v>2</v>
      </c>
      <c r="D662" s="121">
        <v>0.0013177243678121806</v>
      </c>
      <c r="E662" s="121">
        <v>2.3481425403096226</v>
      </c>
      <c r="F662" s="86" t="s">
        <v>3009</v>
      </c>
      <c r="G662" s="86" t="b">
        <v>0</v>
      </c>
      <c r="H662" s="86" t="b">
        <v>0</v>
      </c>
      <c r="I662" s="86" t="b">
        <v>0</v>
      </c>
      <c r="J662" s="86" t="b">
        <v>0</v>
      </c>
      <c r="K662" s="86" t="b">
        <v>0</v>
      </c>
      <c r="L662" s="86" t="b">
        <v>0</v>
      </c>
    </row>
    <row r="663" spans="1:12" ht="15">
      <c r="A663" s="86" t="s">
        <v>2188</v>
      </c>
      <c r="B663" s="86" t="s">
        <v>2970</v>
      </c>
      <c r="C663" s="86">
        <v>2</v>
      </c>
      <c r="D663" s="121">
        <v>0.0013177243678121806</v>
      </c>
      <c r="E663" s="121">
        <v>2.0471125446456413</v>
      </c>
      <c r="F663" s="86" t="s">
        <v>3009</v>
      </c>
      <c r="G663" s="86" t="b">
        <v>0</v>
      </c>
      <c r="H663" s="86" t="b">
        <v>0</v>
      </c>
      <c r="I663" s="86" t="b">
        <v>0</v>
      </c>
      <c r="J663" s="86" t="b">
        <v>0</v>
      </c>
      <c r="K663" s="86" t="b">
        <v>0</v>
      </c>
      <c r="L663" s="86" t="b">
        <v>0</v>
      </c>
    </row>
    <row r="664" spans="1:12" ht="15">
      <c r="A664" s="86" t="s">
        <v>2970</v>
      </c>
      <c r="B664" s="86" t="s">
        <v>2186</v>
      </c>
      <c r="C664" s="86">
        <v>2</v>
      </c>
      <c r="D664" s="121">
        <v>0.0013177243678121806</v>
      </c>
      <c r="E664" s="121">
        <v>1.895844869314992</v>
      </c>
      <c r="F664" s="86" t="s">
        <v>3009</v>
      </c>
      <c r="G664" s="86" t="b">
        <v>0</v>
      </c>
      <c r="H664" s="86" t="b">
        <v>0</v>
      </c>
      <c r="I664" s="86" t="b">
        <v>0</v>
      </c>
      <c r="J664" s="86" t="b">
        <v>0</v>
      </c>
      <c r="K664" s="86" t="b">
        <v>0</v>
      </c>
      <c r="L664" s="86" t="b">
        <v>0</v>
      </c>
    </row>
    <row r="665" spans="1:12" ht="15">
      <c r="A665" s="86" t="s">
        <v>2167</v>
      </c>
      <c r="B665" s="86" t="s">
        <v>2763</v>
      </c>
      <c r="C665" s="86">
        <v>2</v>
      </c>
      <c r="D665" s="121">
        <v>0.0013177243678121806</v>
      </c>
      <c r="E665" s="121">
        <v>1.3374186749178494</v>
      </c>
      <c r="F665" s="86" t="s">
        <v>3009</v>
      </c>
      <c r="G665" s="86" t="b">
        <v>0</v>
      </c>
      <c r="H665" s="86" t="b">
        <v>0</v>
      </c>
      <c r="I665" s="86" t="b">
        <v>0</v>
      </c>
      <c r="J665" s="86" t="b">
        <v>0</v>
      </c>
      <c r="K665" s="86" t="b">
        <v>0</v>
      </c>
      <c r="L665" s="86" t="b">
        <v>0</v>
      </c>
    </row>
    <row r="666" spans="1:12" ht="15">
      <c r="A666" s="86" t="s">
        <v>2235</v>
      </c>
      <c r="B666" s="86" t="s">
        <v>2233</v>
      </c>
      <c r="C666" s="86">
        <v>2</v>
      </c>
      <c r="D666" s="121">
        <v>0.0013177243678121806</v>
      </c>
      <c r="E666" s="121">
        <v>1.980165755015028</v>
      </c>
      <c r="F666" s="86" t="s">
        <v>3009</v>
      </c>
      <c r="G666" s="86" t="b">
        <v>1</v>
      </c>
      <c r="H666" s="86" t="b">
        <v>0</v>
      </c>
      <c r="I666" s="86" t="b">
        <v>0</v>
      </c>
      <c r="J666" s="86" t="b">
        <v>0</v>
      </c>
      <c r="K666" s="86" t="b">
        <v>0</v>
      </c>
      <c r="L666" s="86" t="b">
        <v>0</v>
      </c>
    </row>
    <row r="667" spans="1:12" ht="15">
      <c r="A667" s="86" t="s">
        <v>2233</v>
      </c>
      <c r="B667" s="86" t="s">
        <v>2236</v>
      </c>
      <c r="C667" s="86">
        <v>2</v>
      </c>
      <c r="D667" s="121">
        <v>0.0013177243678121806</v>
      </c>
      <c r="E667" s="121">
        <v>2.5822257463429903</v>
      </c>
      <c r="F667" s="86" t="s">
        <v>3009</v>
      </c>
      <c r="G667" s="86" t="b">
        <v>0</v>
      </c>
      <c r="H667" s="86" t="b">
        <v>0</v>
      </c>
      <c r="I667" s="86" t="b">
        <v>0</v>
      </c>
      <c r="J667" s="86" t="b">
        <v>0</v>
      </c>
      <c r="K667" s="86" t="b">
        <v>0</v>
      </c>
      <c r="L667" s="86" t="b">
        <v>0</v>
      </c>
    </row>
    <row r="668" spans="1:12" ht="15">
      <c r="A668" s="86" t="s">
        <v>2236</v>
      </c>
      <c r="B668" s="86" t="s">
        <v>2229</v>
      </c>
      <c r="C668" s="86">
        <v>2</v>
      </c>
      <c r="D668" s="121">
        <v>0.0013177243678121806</v>
      </c>
      <c r="E668" s="121">
        <v>2.3481425403096226</v>
      </c>
      <c r="F668" s="86" t="s">
        <v>3009</v>
      </c>
      <c r="G668" s="86" t="b">
        <v>0</v>
      </c>
      <c r="H668" s="86" t="b">
        <v>0</v>
      </c>
      <c r="I668" s="86" t="b">
        <v>0</v>
      </c>
      <c r="J668" s="86" t="b">
        <v>0</v>
      </c>
      <c r="K668" s="86" t="b">
        <v>0</v>
      </c>
      <c r="L668" s="86" t="b">
        <v>0</v>
      </c>
    </row>
    <row r="669" spans="1:12" ht="15">
      <c r="A669" s="86" t="s">
        <v>2229</v>
      </c>
      <c r="B669" s="86" t="s">
        <v>2234</v>
      </c>
      <c r="C669" s="86">
        <v>2</v>
      </c>
      <c r="D669" s="121">
        <v>0.0013177243678121806</v>
      </c>
      <c r="E669" s="121">
        <v>1.87102128558996</v>
      </c>
      <c r="F669" s="86" t="s">
        <v>3009</v>
      </c>
      <c r="G669" s="86" t="b">
        <v>0</v>
      </c>
      <c r="H669" s="86" t="b">
        <v>0</v>
      </c>
      <c r="I669" s="86" t="b">
        <v>0</v>
      </c>
      <c r="J669" s="86" t="b">
        <v>0</v>
      </c>
      <c r="K669" s="86" t="b">
        <v>0</v>
      </c>
      <c r="L669" s="86" t="b">
        <v>0</v>
      </c>
    </row>
    <row r="670" spans="1:12" ht="15">
      <c r="A670" s="86" t="s">
        <v>2234</v>
      </c>
      <c r="B670" s="86" t="s">
        <v>2234</v>
      </c>
      <c r="C670" s="86">
        <v>2</v>
      </c>
      <c r="D670" s="121">
        <v>0.0013177243678121806</v>
      </c>
      <c r="E670" s="121">
        <v>2.172051281253941</v>
      </c>
      <c r="F670" s="86" t="s">
        <v>3009</v>
      </c>
      <c r="G670" s="86" t="b">
        <v>0</v>
      </c>
      <c r="H670" s="86" t="b">
        <v>0</v>
      </c>
      <c r="I670" s="86" t="b">
        <v>0</v>
      </c>
      <c r="J670" s="86" t="b">
        <v>0</v>
      </c>
      <c r="K670" s="86" t="b">
        <v>0</v>
      </c>
      <c r="L670" s="86" t="b">
        <v>0</v>
      </c>
    </row>
    <row r="671" spans="1:12" ht="15">
      <c r="A671" s="86" t="s">
        <v>2234</v>
      </c>
      <c r="B671" s="86" t="s">
        <v>2237</v>
      </c>
      <c r="C671" s="86">
        <v>2</v>
      </c>
      <c r="D671" s="121">
        <v>0.0013177243678121806</v>
      </c>
      <c r="E671" s="121">
        <v>2.649172535973604</v>
      </c>
      <c r="F671" s="86" t="s">
        <v>3009</v>
      </c>
      <c r="G671" s="86" t="b">
        <v>0</v>
      </c>
      <c r="H671" s="86" t="b">
        <v>0</v>
      </c>
      <c r="I671" s="86" t="b">
        <v>0</v>
      </c>
      <c r="J671" s="86" t="b">
        <v>0</v>
      </c>
      <c r="K671" s="86" t="b">
        <v>0</v>
      </c>
      <c r="L671" s="86" t="b">
        <v>0</v>
      </c>
    </row>
    <row r="672" spans="1:12" ht="15">
      <c r="A672" s="86" t="s">
        <v>2237</v>
      </c>
      <c r="B672" s="86" t="s">
        <v>2238</v>
      </c>
      <c r="C672" s="86">
        <v>2</v>
      </c>
      <c r="D672" s="121">
        <v>0.0013177243678121806</v>
      </c>
      <c r="E672" s="121">
        <v>2.825263795029285</v>
      </c>
      <c r="F672" s="86" t="s">
        <v>3009</v>
      </c>
      <c r="G672" s="86" t="b">
        <v>0</v>
      </c>
      <c r="H672" s="86" t="b">
        <v>0</v>
      </c>
      <c r="I672" s="86" t="b">
        <v>0</v>
      </c>
      <c r="J672" s="86" t="b">
        <v>0</v>
      </c>
      <c r="K672" s="86" t="b">
        <v>0</v>
      </c>
      <c r="L672" s="86" t="b">
        <v>0</v>
      </c>
    </row>
    <row r="673" spans="1:12" ht="15">
      <c r="A673" s="86" t="s">
        <v>2238</v>
      </c>
      <c r="B673" s="86" t="s">
        <v>2233</v>
      </c>
      <c r="C673" s="86">
        <v>2</v>
      </c>
      <c r="D673" s="121">
        <v>0.0013177243678121806</v>
      </c>
      <c r="E673" s="121">
        <v>2.281195750679009</v>
      </c>
      <c r="F673" s="86" t="s">
        <v>3009</v>
      </c>
      <c r="G673" s="86" t="b">
        <v>0</v>
      </c>
      <c r="H673" s="86" t="b">
        <v>0</v>
      </c>
      <c r="I673" s="86" t="b">
        <v>0</v>
      </c>
      <c r="J673" s="86" t="b">
        <v>0</v>
      </c>
      <c r="K673" s="86" t="b">
        <v>0</v>
      </c>
      <c r="L673" s="86" t="b">
        <v>0</v>
      </c>
    </row>
    <row r="674" spans="1:12" ht="15">
      <c r="A674" s="86" t="s">
        <v>2233</v>
      </c>
      <c r="B674" s="86" t="s">
        <v>2239</v>
      </c>
      <c r="C674" s="86">
        <v>2</v>
      </c>
      <c r="D674" s="121">
        <v>0.0013177243678121806</v>
      </c>
      <c r="E674" s="121">
        <v>2.5822257463429903</v>
      </c>
      <c r="F674" s="86" t="s">
        <v>3009</v>
      </c>
      <c r="G674" s="86" t="b">
        <v>0</v>
      </c>
      <c r="H674" s="86" t="b">
        <v>0</v>
      </c>
      <c r="I674" s="86" t="b">
        <v>0</v>
      </c>
      <c r="J674" s="86" t="b">
        <v>0</v>
      </c>
      <c r="K674" s="86" t="b">
        <v>0</v>
      </c>
      <c r="L674" s="86" t="b">
        <v>0</v>
      </c>
    </row>
    <row r="675" spans="1:12" ht="15">
      <c r="A675" s="86" t="s">
        <v>2239</v>
      </c>
      <c r="B675" s="86" t="s">
        <v>2240</v>
      </c>
      <c r="C675" s="86">
        <v>2</v>
      </c>
      <c r="D675" s="121">
        <v>0.0013177243678121806</v>
      </c>
      <c r="E675" s="121">
        <v>3.126293790693266</v>
      </c>
      <c r="F675" s="86" t="s">
        <v>3009</v>
      </c>
      <c r="G675" s="86" t="b">
        <v>0</v>
      </c>
      <c r="H675" s="86" t="b">
        <v>0</v>
      </c>
      <c r="I675" s="86" t="b">
        <v>0</v>
      </c>
      <c r="J675" s="86" t="b">
        <v>0</v>
      </c>
      <c r="K675" s="86" t="b">
        <v>0</v>
      </c>
      <c r="L675" s="86" t="b">
        <v>0</v>
      </c>
    </row>
    <row r="676" spans="1:12" ht="15">
      <c r="A676" s="86" t="s">
        <v>2240</v>
      </c>
      <c r="B676" s="86" t="s">
        <v>2241</v>
      </c>
      <c r="C676" s="86">
        <v>2</v>
      </c>
      <c r="D676" s="121">
        <v>0.0013177243678121806</v>
      </c>
      <c r="E676" s="121">
        <v>3.126293790693266</v>
      </c>
      <c r="F676" s="86" t="s">
        <v>3009</v>
      </c>
      <c r="G676" s="86" t="b">
        <v>0</v>
      </c>
      <c r="H676" s="86" t="b">
        <v>0</v>
      </c>
      <c r="I676" s="86" t="b">
        <v>0</v>
      </c>
      <c r="J676" s="86" t="b">
        <v>0</v>
      </c>
      <c r="K676" s="86" t="b">
        <v>0</v>
      </c>
      <c r="L676" s="86" t="b">
        <v>0</v>
      </c>
    </row>
    <row r="677" spans="1:12" ht="15">
      <c r="A677" s="86" t="s">
        <v>2241</v>
      </c>
      <c r="B677" s="86" t="s">
        <v>2971</v>
      </c>
      <c r="C677" s="86">
        <v>2</v>
      </c>
      <c r="D677" s="121">
        <v>0.0013177243678121806</v>
      </c>
      <c r="E677" s="121">
        <v>3.126293790693266</v>
      </c>
      <c r="F677" s="86" t="s">
        <v>3009</v>
      </c>
      <c r="G677" s="86" t="b">
        <v>0</v>
      </c>
      <c r="H677" s="86" t="b">
        <v>0</v>
      </c>
      <c r="I677" s="86" t="b">
        <v>0</v>
      </c>
      <c r="J677" s="86" t="b">
        <v>0</v>
      </c>
      <c r="K677" s="86" t="b">
        <v>0</v>
      </c>
      <c r="L677" s="86" t="b">
        <v>0</v>
      </c>
    </row>
    <row r="678" spans="1:12" ht="15">
      <c r="A678" s="86" t="s">
        <v>2971</v>
      </c>
      <c r="B678" s="86" t="s">
        <v>2972</v>
      </c>
      <c r="C678" s="86">
        <v>2</v>
      </c>
      <c r="D678" s="121">
        <v>0.0013177243678121806</v>
      </c>
      <c r="E678" s="121">
        <v>3.126293790693266</v>
      </c>
      <c r="F678" s="86" t="s">
        <v>3009</v>
      </c>
      <c r="G678" s="86" t="b">
        <v>0</v>
      </c>
      <c r="H678" s="86" t="b">
        <v>0</v>
      </c>
      <c r="I678" s="86" t="b">
        <v>0</v>
      </c>
      <c r="J678" s="86" t="b">
        <v>0</v>
      </c>
      <c r="K678" s="86" t="b">
        <v>0</v>
      </c>
      <c r="L678" s="86" t="b">
        <v>0</v>
      </c>
    </row>
    <row r="679" spans="1:12" ht="15">
      <c r="A679" s="86" t="s">
        <v>2972</v>
      </c>
      <c r="B679" s="86" t="s">
        <v>2973</v>
      </c>
      <c r="C679" s="86">
        <v>2</v>
      </c>
      <c r="D679" s="121">
        <v>0.0013177243678121806</v>
      </c>
      <c r="E679" s="121">
        <v>3.126293790693266</v>
      </c>
      <c r="F679" s="86" t="s">
        <v>3009</v>
      </c>
      <c r="G679" s="86" t="b">
        <v>0</v>
      </c>
      <c r="H679" s="86" t="b">
        <v>0</v>
      </c>
      <c r="I679" s="86" t="b">
        <v>0</v>
      </c>
      <c r="J679" s="86" t="b">
        <v>0</v>
      </c>
      <c r="K679" s="86" t="b">
        <v>0</v>
      </c>
      <c r="L679" s="86" t="b">
        <v>0</v>
      </c>
    </row>
    <row r="680" spans="1:12" ht="15">
      <c r="A680" s="86" t="s">
        <v>2973</v>
      </c>
      <c r="B680" s="86" t="s">
        <v>2974</v>
      </c>
      <c r="C680" s="86">
        <v>2</v>
      </c>
      <c r="D680" s="121">
        <v>0.0013177243678121806</v>
      </c>
      <c r="E680" s="121">
        <v>3.126293790693266</v>
      </c>
      <c r="F680" s="86" t="s">
        <v>3009</v>
      </c>
      <c r="G680" s="86" t="b">
        <v>0</v>
      </c>
      <c r="H680" s="86" t="b">
        <v>0</v>
      </c>
      <c r="I680" s="86" t="b">
        <v>0</v>
      </c>
      <c r="J680" s="86" t="b">
        <v>0</v>
      </c>
      <c r="K680" s="86" t="b">
        <v>0</v>
      </c>
      <c r="L680" s="86" t="b">
        <v>0</v>
      </c>
    </row>
    <row r="681" spans="1:12" ht="15">
      <c r="A681" s="86" t="s">
        <v>2974</v>
      </c>
      <c r="B681" s="86" t="s">
        <v>2975</v>
      </c>
      <c r="C681" s="86">
        <v>2</v>
      </c>
      <c r="D681" s="121">
        <v>0.0013177243678121806</v>
      </c>
      <c r="E681" s="121">
        <v>3.126293790693266</v>
      </c>
      <c r="F681" s="86" t="s">
        <v>3009</v>
      </c>
      <c r="G681" s="86" t="b">
        <v>0</v>
      </c>
      <c r="H681" s="86" t="b">
        <v>0</v>
      </c>
      <c r="I681" s="86" t="b">
        <v>0</v>
      </c>
      <c r="J681" s="86" t="b">
        <v>0</v>
      </c>
      <c r="K681" s="86" t="b">
        <v>0</v>
      </c>
      <c r="L681" s="86" t="b">
        <v>0</v>
      </c>
    </row>
    <row r="682" spans="1:12" ht="15">
      <c r="A682" s="86" t="s">
        <v>2975</v>
      </c>
      <c r="B682" s="86" t="s">
        <v>2117</v>
      </c>
      <c r="C682" s="86">
        <v>2</v>
      </c>
      <c r="D682" s="121">
        <v>0.0013177243678121806</v>
      </c>
      <c r="E682" s="121">
        <v>3.126293790693266</v>
      </c>
      <c r="F682" s="86" t="s">
        <v>3009</v>
      </c>
      <c r="G682" s="86" t="b">
        <v>0</v>
      </c>
      <c r="H682" s="86" t="b">
        <v>0</v>
      </c>
      <c r="I682" s="86" t="b">
        <v>0</v>
      </c>
      <c r="J682" s="86" t="b">
        <v>0</v>
      </c>
      <c r="K682" s="86" t="b">
        <v>0</v>
      </c>
      <c r="L682" s="86" t="b">
        <v>0</v>
      </c>
    </row>
    <row r="683" spans="1:12" ht="15">
      <c r="A683" s="86" t="s">
        <v>2117</v>
      </c>
      <c r="B683" s="86" t="s">
        <v>291</v>
      </c>
      <c r="C683" s="86">
        <v>2</v>
      </c>
      <c r="D683" s="121">
        <v>0.0013177243678121806</v>
      </c>
      <c r="E683" s="121">
        <v>3.126293790693266</v>
      </c>
      <c r="F683" s="86" t="s">
        <v>3009</v>
      </c>
      <c r="G683" s="86" t="b">
        <v>0</v>
      </c>
      <c r="H683" s="86" t="b">
        <v>0</v>
      </c>
      <c r="I683" s="86" t="b">
        <v>0</v>
      </c>
      <c r="J683" s="86" t="b">
        <v>0</v>
      </c>
      <c r="K683" s="86" t="b">
        <v>0</v>
      </c>
      <c r="L683" s="86" t="b">
        <v>0</v>
      </c>
    </row>
    <row r="684" spans="1:12" ht="15">
      <c r="A684" s="86" t="s">
        <v>291</v>
      </c>
      <c r="B684" s="86" t="s">
        <v>2976</v>
      </c>
      <c r="C684" s="86">
        <v>2</v>
      </c>
      <c r="D684" s="121">
        <v>0.0013177243678121806</v>
      </c>
      <c r="E684" s="121">
        <v>3.126293790693266</v>
      </c>
      <c r="F684" s="86" t="s">
        <v>3009</v>
      </c>
      <c r="G684" s="86" t="b">
        <v>0</v>
      </c>
      <c r="H684" s="86" t="b">
        <v>0</v>
      </c>
      <c r="I684" s="86" t="b">
        <v>0</v>
      </c>
      <c r="J684" s="86" t="b">
        <v>0</v>
      </c>
      <c r="K684" s="86" t="b">
        <v>0</v>
      </c>
      <c r="L684" s="86" t="b">
        <v>0</v>
      </c>
    </row>
    <row r="685" spans="1:12" ht="15">
      <c r="A685" s="86" t="s">
        <v>2976</v>
      </c>
      <c r="B685" s="86" t="s">
        <v>2186</v>
      </c>
      <c r="C685" s="86">
        <v>2</v>
      </c>
      <c r="D685" s="121">
        <v>0.0013177243678121806</v>
      </c>
      <c r="E685" s="121">
        <v>1.895844869314992</v>
      </c>
      <c r="F685" s="86" t="s">
        <v>3009</v>
      </c>
      <c r="G685" s="86" t="b">
        <v>0</v>
      </c>
      <c r="H685" s="86" t="b">
        <v>0</v>
      </c>
      <c r="I685" s="86" t="b">
        <v>0</v>
      </c>
      <c r="J685" s="86" t="b">
        <v>0</v>
      </c>
      <c r="K685" s="86" t="b">
        <v>0</v>
      </c>
      <c r="L685" s="86" t="b">
        <v>0</v>
      </c>
    </row>
    <row r="686" spans="1:12" ht="15">
      <c r="A686" s="86" t="s">
        <v>2167</v>
      </c>
      <c r="B686" s="86" t="s">
        <v>290</v>
      </c>
      <c r="C686" s="86">
        <v>2</v>
      </c>
      <c r="D686" s="121">
        <v>0.0013177243678121806</v>
      </c>
      <c r="E686" s="121">
        <v>1.5135099339735305</v>
      </c>
      <c r="F686" s="86" t="s">
        <v>3009</v>
      </c>
      <c r="G686" s="86" t="b">
        <v>0</v>
      </c>
      <c r="H686" s="86" t="b">
        <v>0</v>
      </c>
      <c r="I686" s="86" t="b">
        <v>0</v>
      </c>
      <c r="J686" s="86" t="b">
        <v>0</v>
      </c>
      <c r="K686" s="86" t="b">
        <v>0</v>
      </c>
      <c r="L686" s="86" t="b">
        <v>0</v>
      </c>
    </row>
    <row r="687" spans="1:12" ht="15">
      <c r="A687" s="86" t="s">
        <v>2194</v>
      </c>
      <c r="B687" s="86" t="s">
        <v>289</v>
      </c>
      <c r="C687" s="86">
        <v>2</v>
      </c>
      <c r="D687" s="121">
        <v>0.0013177243678121806</v>
      </c>
      <c r="E687" s="121">
        <v>2.5822257463429903</v>
      </c>
      <c r="F687" s="86" t="s">
        <v>3009</v>
      </c>
      <c r="G687" s="86" t="b">
        <v>0</v>
      </c>
      <c r="H687" s="86" t="b">
        <v>0</v>
      </c>
      <c r="I687" s="86" t="b">
        <v>0</v>
      </c>
      <c r="J687" s="86" t="b">
        <v>0</v>
      </c>
      <c r="K687" s="86" t="b">
        <v>0</v>
      </c>
      <c r="L687" s="86" t="b">
        <v>0</v>
      </c>
    </row>
    <row r="688" spans="1:12" ht="15">
      <c r="A688" s="86" t="s">
        <v>289</v>
      </c>
      <c r="B688" s="86" t="s">
        <v>283</v>
      </c>
      <c r="C688" s="86">
        <v>2</v>
      </c>
      <c r="D688" s="121">
        <v>0.0013177243678121806</v>
      </c>
      <c r="E688" s="121">
        <v>2.825263795029285</v>
      </c>
      <c r="F688" s="86" t="s">
        <v>3009</v>
      </c>
      <c r="G688" s="86" t="b">
        <v>0</v>
      </c>
      <c r="H688" s="86" t="b">
        <v>0</v>
      </c>
      <c r="I688" s="86" t="b">
        <v>0</v>
      </c>
      <c r="J688" s="86" t="b">
        <v>0</v>
      </c>
      <c r="K688" s="86" t="b">
        <v>0</v>
      </c>
      <c r="L688" s="86" t="b">
        <v>0</v>
      </c>
    </row>
    <row r="689" spans="1:12" ht="15">
      <c r="A689" s="86" t="s">
        <v>283</v>
      </c>
      <c r="B689" s="86" t="s">
        <v>2724</v>
      </c>
      <c r="C689" s="86">
        <v>2</v>
      </c>
      <c r="D689" s="121">
        <v>0.0013177243678121806</v>
      </c>
      <c r="E689" s="121">
        <v>2.524233799365304</v>
      </c>
      <c r="F689" s="86" t="s">
        <v>3009</v>
      </c>
      <c r="G689" s="86" t="b">
        <v>0</v>
      </c>
      <c r="H689" s="86" t="b">
        <v>0</v>
      </c>
      <c r="I689" s="86" t="b">
        <v>0</v>
      </c>
      <c r="J689" s="86" t="b">
        <v>0</v>
      </c>
      <c r="K689" s="86" t="b">
        <v>0</v>
      </c>
      <c r="L689" s="86" t="b">
        <v>0</v>
      </c>
    </row>
    <row r="690" spans="1:12" ht="15">
      <c r="A690" s="86" t="s">
        <v>2724</v>
      </c>
      <c r="B690" s="86" t="s">
        <v>2669</v>
      </c>
      <c r="C690" s="86">
        <v>2</v>
      </c>
      <c r="D690" s="121">
        <v>0.0013177243678121806</v>
      </c>
      <c r="E690" s="121">
        <v>2.427323786357247</v>
      </c>
      <c r="F690" s="86" t="s">
        <v>3009</v>
      </c>
      <c r="G690" s="86" t="b">
        <v>0</v>
      </c>
      <c r="H690" s="86" t="b">
        <v>0</v>
      </c>
      <c r="I690" s="86" t="b">
        <v>0</v>
      </c>
      <c r="J690" s="86" t="b">
        <v>0</v>
      </c>
      <c r="K690" s="86" t="b">
        <v>0</v>
      </c>
      <c r="L690" s="86" t="b">
        <v>0</v>
      </c>
    </row>
    <row r="691" spans="1:12" ht="15">
      <c r="A691" s="86" t="s">
        <v>2669</v>
      </c>
      <c r="B691" s="86" t="s">
        <v>2628</v>
      </c>
      <c r="C691" s="86">
        <v>2</v>
      </c>
      <c r="D691" s="121">
        <v>0.0013177243678121806</v>
      </c>
      <c r="E691" s="121">
        <v>2.126293790693266</v>
      </c>
      <c r="F691" s="86" t="s">
        <v>3009</v>
      </c>
      <c r="G691" s="86" t="b">
        <v>0</v>
      </c>
      <c r="H691" s="86" t="b">
        <v>0</v>
      </c>
      <c r="I691" s="86" t="b">
        <v>0</v>
      </c>
      <c r="J691" s="86" t="b">
        <v>0</v>
      </c>
      <c r="K691" s="86" t="b">
        <v>0</v>
      </c>
      <c r="L691" s="86" t="b">
        <v>0</v>
      </c>
    </row>
    <row r="692" spans="1:12" ht="15">
      <c r="A692" s="86" t="s">
        <v>2628</v>
      </c>
      <c r="B692" s="86" t="s">
        <v>2167</v>
      </c>
      <c r="C692" s="86">
        <v>2</v>
      </c>
      <c r="D692" s="121">
        <v>0.0013177243678121806</v>
      </c>
      <c r="E692" s="121">
        <v>0.6669013029340353</v>
      </c>
      <c r="F692" s="86" t="s">
        <v>3009</v>
      </c>
      <c r="G692" s="86" t="b">
        <v>0</v>
      </c>
      <c r="H692" s="86" t="b">
        <v>0</v>
      </c>
      <c r="I692" s="86" t="b">
        <v>0</v>
      </c>
      <c r="J692" s="86" t="b">
        <v>0</v>
      </c>
      <c r="K692" s="86" t="b">
        <v>0</v>
      </c>
      <c r="L692" s="86" t="b">
        <v>0</v>
      </c>
    </row>
    <row r="693" spans="1:12" ht="15">
      <c r="A693" s="86" t="s">
        <v>2167</v>
      </c>
      <c r="B693" s="86" t="s">
        <v>2229</v>
      </c>
      <c r="C693" s="86">
        <v>2</v>
      </c>
      <c r="D693" s="121">
        <v>0.0013177243678121806</v>
      </c>
      <c r="E693" s="121">
        <v>0.7353586835898869</v>
      </c>
      <c r="F693" s="86" t="s">
        <v>3009</v>
      </c>
      <c r="G693" s="86" t="b">
        <v>0</v>
      </c>
      <c r="H693" s="86" t="b">
        <v>0</v>
      </c>
      <c r="I693" s="86" t="b">
        <v>0</v>
      </c>
      <c r="J693" s="86" t="b">
        <v>0</v>
      </c>
      <c r="K693" s="86" t="b">
        <v>0</v>
      </c>
      <c r="L693" s="86" t="b">
        <v>0</v>
      </c>
    </row>
    <row r="694" spans="1:12" ht="15">
      <c r="A694" s="86" t="s">
        <v>2229</v>
      </c>
      <c r="B694" s="86" t="s">
        <v>2126</v>
      </c>
      <c r="C694" s="86">
        <v>2</v>
      </c>
      <c r="D694" s="121">
        <v>0.0013177243678121806</v>
      </c>
      <c r="E694" s="121">
        <v>1.6949300265342786</v>
      </c>
      <c r="F694" s="86" t="s">
        <v>3009</v>
      </c>
      <c r="G694" s="86" t="b">
        <v>0</v>
      </c>
      <c r="H694" s="86" t="b">
        <v>0</v>
      </c>
      <c r="I694" s="86" t="b">
        <v>0</v>
      </c>
      <c r="J694" s="86" t="b">
        <v>0</v>
      </c>
      <c r="K694" s="86" t="b">
        <v>0</v>
      </c>
      <c r="L694" s="86" t="b">
        <v>0</v>
      </c>
    </row>
    <row r="695" spans="1:12" ht="15">
      <c r="A695" s="86" t="s">
        <v>2126</v>
      </c>
      <c r="B695" s="86" t="s">
        <v>2977</v>
      </c>
      <c r="C695" s="86">
        <v>2</v>
      </c>
      <c r="D695" s="121">
        <v>0.0013177243678121806</v>
      </c>
      <c r="E695" s="121">
        <v>2.4730812769179225</v>
      </c>
      <c r="F695" s="86" t="s">
        <v>3009</v>
      </c>
      <c r="G695" s="86" t="b">
        <v>0</v>
      </c>
      <c r="H695" s="86" t="b">
        <v>0</v>
      </c>
      <c r="I695" s="86" t="b">
        <v>0</v>
      </c>
      <c r="J695" s="86" t="b">
        <v>0</v>
      </c>
      <c r="K695" s="86" t="b">
        <v>0</v>
      </c>
      <c r="L695" s="86" t="b">
        <v>0</v>
      </c>
    </row>
    <row r="696" spans="1:12" ht="15">
      <c r="A696" s="86" t="s">
        <v>2977</v>
      </c>
      <c r="B696" s="86" t="s">
        <v>2203</v>
      </c>
      <c r="C696" s="86">
        <v>2</v>
      </c>
      <c r="D696" s="121">
        <v>0.0013177243678121806</v>
      </c>
      <c r="E696" s="121">
        <v>2.3859311011990223</v>
      </c>
      <c r="F696" s="86" t="s">
        <v>3009</v>
      </c>
      <c r="G696" s="86" t="b">
        <v>0</v>
      </c>
      <c r="H696" s="86" t="b">
        <v>0</v>
      </c>
      <c r="I696" s="86" t="b">
        <v>0</v>
      </c>
      <c r="J696" s="86" t="b">
        <v>0</v>
      </c>
      <c r="K696" s="86" t="b">
        <v>0</v>
      </c>
      <c r="L696" s="86" t="b">
        <v>0</v>
      </c>
    </row>
    <row r="697" spans="1:12" ht="15">
      <c r="A697" s="86" t="s">
        <v>2203</v>
      </c>
      <c r="B697" s="86" t="s">
        <v>2978</v>
      </c>
      <c r="C697" s="86">
        <v>2</v>
      </c>
      <c r="D697" s="121">
        <v>0.0013177243678121806</v>
      </c>
      <c r="E697" s="121">
        <v>2.251232527301566</v>
      </c>
      <c r="F697" s="86" t="s">
        <v>3009</v>
      </c>
      <c r="G697" s="86" t="b">
        <v>0</v>
      </c>
      <c r="H697" s="86" t="b">
        <v>0</v>
      </c>
      <c r="I697" s="86" t="b">
        <v>0</v>
      </c>
      <c r="J697" s="86" t="b">
        <v>0</v>
      </c>
      <c r="K697" s="86" t="b">
        <v>0</v>
      </c>
      <c r="L697" s="86" t="b">
        <v>0</v>
      </c>
    </row>
    <row r="698" spans="1:12" ht="15">
      <c r="A698" s="86" t="s">
        <v>2978</v>
      </c>
      <c r="B698" s="86" t="s">
        <v>2979</v>
      </c>
      <c r="C698" s="86">
        <v>2</v>
      </c>
      <c r="D698" s="121">
        <v>0.0013177243678121806</v>
      </c>
      <c r="E698" s="121">
        <v>3.126293790693266</v>
      </c>
      <c r="F698" s="86" t="s">
        <v>3009</v>
      </c>
      <c r="G698" s="86" t="b">
        <v>0</v>
      </c>
      <c r="H698" s="86" t="b">
        <v>0</v>
      </c>
      <c r="I698" s="86" t="b">
        <v>0</v>
      </c>
      <c r="J698" s="86" t="b">
        <v>0</v>
      </c>
      <c r="K698" s="86" t="b">
        <v>0</v>
      </c>
      <c r="L698" s="86" t="b">
        <v>0</v>
      </c>
    </row>
    <row r="699" spans="1:12" ht="15">
      <c r="A699" s="86" t="s">
        <v>2979</v>
      </c>
      <c r="B699" s="86" t="s">
        <v>2980</v>
      </c>
      <c r="C699" s="86">
        <v>2</v>
      </c>
      <c r="D699" s="121">
        <v>0.0013177243678121806</v>
      </c>
      <c r="E699" s="121">
        <v>3.126293790693266</v>
      </c>
      <c r="F699" s="86" t="s">
        <v>3009</v>
      </c>
      <c r="G699" s="86" t="b">
        <v>0</v>
      </c>
      <c r="H699" s="86" t="b">
        <v>0</v>
      </c>
      <c r="I699" s="86" t="b">
        <v>0</v>
      </c>
      <c r="J699" s="86" t="b">
        <v>0</v>
      </c>
      <c r="K699" s="86" t="b">
        <v>0</v>
      </c>
      <c r="L699" s="86" t="b">
        <v>0</v>
      </c>
    </row>
    <row r="700" spans="1:12" ht="15">
      <c r="A700" s="86" t="s">
        <v>2980</v>
      </c>
      <c r="B700" s="86" t="s">
        <v>2981</v>
      </c>
      <c r="C700" s="86">
        <v>2</v>
      </c>
      <c r="D700" s="121">
        <v>0.0013177243678121806</v>
      </c>
      <c r="E700" s="121">
        <v>3.126293790693266</v>
      </c>
      <c r="F700" s="86" t="s">
        <v>3009</v>
      </c>
      <c r="G700" s="86" t="b">
        <v>0</v>
      </c>
      <c r="H700" s="86" t="b">
        <v>0</v>
      </c>
      <c r="I700" s="86" t="b">
        <v>0</v>
      </c>
      <c r="J700" s="86" t="b">
        <v>0</v>
      </c>
      <c r="K700" s="86" t="b">
        <v>0</v>
      </c>
      <c r="L700" s="86" t="b">
        <v>0</v>
      </c>
    </row>
    <row r="701" spans="1:12" ht="15">
      <c r="A701" s="86" t="s">
        <v>2981</v>
      </c>
      <c r="B701" s="86" t="s">
        <v>288</v>
      </c>
      <c r="C701" s="86">
        <v>2</v>
      </c>
      <c r="D701" s="121">
        <v>0.0013177243678121806</v>
      </c>
      <c r="E701" s="121">
        <v>3.126293790693266</v>
      </c>
      <c r="F701" s="86" t="s">
        <v>3009</v>
      </c>
      <c r="G701" s="86" t="b">
        <v>0</v>
      </c>
      <c r="H701" s="86" t="b">
        <v>0</v>
      </c>
      <c r="I701" s="86" t="b">
        <v>0</v>
      </c>
      <c r="J701" s="86" t="b">
        <v>0</v>
      </c>
      <c r="K701" s="86" t="b">
        <v>0</v>
      </c>
      <c r="L701" s="86" t="b">
        <v>0</v>
      </c>
    </row>
    <row r="702" spans="1:12" ht="15">
      <c r="A702" s="86" t="s">
        <v>2982</v>
      </c>
      <c r="B702" s="86" t="s">
        <v>2804</v>
      </c>
      <c r="C702" s="86">
        <v>2</v>
      </c>
      <c r="D702" s="121">
        <v>0.0013177243678121806</v>
      </c>
      <c r="E702" s="121">
        <v>2.9502025316375846</v>
      </c>
      <c r="F702" s="86" t="s">
        <v>3009</v>
      </c>
      <c r="G702" s="86" t="b">
        <v>0</v>
      </c>
      <c r="H702" s="86" t="b">
        <v>0</v>
      </c>
      <c r="I702" s="86" t="b">
        <v>0</v>
      </c>
      <c r="J702" s="86" t="b">
        <v>0</v>
      </c>
      <c r="K702" s="86" t="b">
        <v>0</v>
      </c>
      <c r="L702" s="86" t="b">
        <v>0</v>
      </c>
    </row>
    <row r="703" spans="1:12" ht="15">
      <c r="A703" s="86" t="s">
        <v>2804</v>
      </c>
      <c r="B703" s="86" t="s">
        <v>2652</v>
      </c>
      <c r="C703" s="86">
        <v>2</v>
      </c>
      <c r="D703" s="121">
        <v>0.0013177243678121806</v>
      </c>
      <c r="E703" s="121">
        <v>2.4730812769179225</v>
      </c>
      <c r="F703" s="86" t="s">
        <v>3009</v>
      </c>
      <c r="G703" s="86" t="b">
        <v>0</v>
      </c>
      <c r="H703" s="86" t="b">
        <v>0</v>
      </c>
      <c r="I703" s="86" t="b">
        <v>0</v>
      </c>
      <c r="J703" s="86" t="b">
        <v>0</v>
      </c>
      <c r="K703" s="86" t="b">
        <v>0</v>
      </c>
      <c r="L703" s="86" t="b">
        <v>0</v>
      </c>
    </row>
    <row r="704" spans="1:12" ht="15">
      <c r="A704" s="86" t="s">
        <v>2652</v>
      </c>
      <c r="B704" s="86" t="s">
        <v>2681</v>
      </c>
      <c r="C704" s="86">
        <v>2</v>
      </c>
      <c r="D704" s="121">
        <v>0.0013177243678121806</v>
      </c>
      <c r="E704" s="121">
        <v>2.251232527301566</v>
      </c>
      <c r="F704" s="86" t="s">
        <v>3009</v>
      </c>
      <c r="G704" s="86" t="b">
        <v>0</v>
      </c>
      <c r="H704" s="86" t="b">
        <v>0</v>
      </c>
      <c r="I704" s="86" t="b">
        <v>0</v>
      </c>
      <c r="J704" s="86" t="b">
        <v>0</v>
      </c>
      <c r="K704" s="86" t="b">
        <v>0</v>
      </c>
      <c r="L704" s="86" t="b">
        <v>0</v>
      </c>
    </row>
    <row r="705" spans="1:12" ht="15">
      <c r="A705" s="86" t="s">
        <v>2681</v>
      </c>
      <c r="B705" s="86" t="s">
        <v>2126</v>
      </c>
      <c r="C705" s="86">
        <v>2</v>
      </c>
      <c r="D705" s="121">
        <v>0.0013177243678121806</v>
      </c>
      <c r="E705" s="121">
        <v>2.075141268245885</v>
      </c>
      <c r="F705" s="86" t="s">
        <v>3009</v>
      </c>
      <c r="G705" s="86" t="b">
        <v>0</v>
      </c>
      <c r="H705" s="86" t="b">
        <v>0</v>
      </c>
      <c r="I705" s="86" t="b">
        <v>0</v>
      </c>
      <c r="J705" s="86" t="b">
        <v>0</v>
      </c>
      <c r="K705" s="86" t="b">
        <v>0</v>
      </c>
      <c r="L705" s="86" t="b">
        <v>0</v>
      </c>
    </row>
    <row r="706" spans="1:12" ht="15">
      <c r="A706" s="86" t="s">
        <v>2126</v>
      </c>
      <c r="B706" s="86" t="s">
        <v>2620</v>
      </c>
      <c r="C706" s="86">
        <v>2</v>
      </c>
      <c r="D706" s="121">
        <v>0.0013177243678121806</v>
      </c>
      <c r="E706" s="121">
        <v>1.7741112725819035</v>
      </c>
      <c r="F706" s="86" t="s">
        <v>3009</v>
      </c>
      <c r="G706" s="86" t="b">
        <v>0</v>
      </c>
      <c r="H706" s="86" t="b">
        <v>0</v>
      </c>
      <c r="I706" s="86" t="b">
        <v>0</v>
      </c>
      <c r="J706" s="86" t="b">
        <v>0</v>
      </c>
      <c r="K706" s="86" t="b">
        <v>0</v>
      </c>
      <c r="L706" s="86" t="b">
        <v>0</v>
      </c>
    </row>
    <row r="707" spans="1:12" ht="15">
      <c r="A707" s="86" t="s">
        <v>2620</v>
      </c>
      <c r="B707" s="86" t="s">
        <v>2744</v>
      </c>
      <c r="C707" s="86">
        <v>2</v>
      </c>
      <c r="D707" s="121">
        <v>0.0013177243678121806</v>
      </c>
      <c r="E707" s="121">
        <v>2.251232527301566</v>
      </c>
      <c r="F707" s="86" t="s">
        <v>3009</v>
      </c>
      <c r="G707" s="86" t="b">
        <v>0</v>
      </c>
      <c r="H707" s="86" t="b">
        <v>0</v>
      </c>
      <c r="I707" s="86" t="b">
        <v>0</v>
      </c>
      <c r="J707" s="86" t="b">
        <v>0</v>
      </c>
      <c r="K707" s="86" t="b">
        <v>0</v>
      </c>
      <c r="L707" s="86" t="b">
        <v>0</v>
      </c>
    </row>
    <row r="708" spans="1:12" ht="15">
      <c r="A708" s="86" t="s">
        <v>2744</v>
      </c>
      <c r="B708" s="86" t="s">
        <v>2983</v>
      </c>
      <c r="C708" s="86">
        <v>2</v>
      </c>
      <c r="D708" s="121">
        <v>0.0013177243678121806</v>
      </c>
      <c r="E708" s="121">
        <v>2.9502025316375846</v>
      </c>
      <c r="F708" s="86" t="s">
        <v>3009</v>
      </c>
      <c r="G708" s="86" t="b">
        <v>0</v>
      </c>
      <c r="H708" s="86" t="b">
        <v>0</v>
      </c>
      <c r="I708" s="86" t="b">
        <v>0</v>
      </c>
      <c r="J708" s="86" t="b">
        <v>0</v>
      </c>
      <c r="K708" s="86" t="b">
        <v>0</v>
      </c>
      <c r="L708" s="86" t="b">
        <v>0</v>
      </c>
    </row>
    <row r="709" spans="1:12" ht="15">
      <c r="A709" s="86" t="s">
        <v>2983</v>
      </c>
      <c r="B709" s="86" t="s">
        <v>2984</v>
      </c>
      <c r="C709" s="86">
        <v>2</v>
      </c>
      <c r="D709" s="121">
        <v>0.0013177243678121806</v>
      </c>
      <c r="E709" s="121">
        <v>3.126293790693266</v>
      </c>
      <c r="F709" s="86" t="s">
        <v>3009</v>
      </c>
      <c r="G709" s="86" t="b">
        <v>0</v>
      </c>
      <c r="H709" s="86" t="b">
        <v>0</v>
      </c>
      <c r="I709" s="86" t="b">
        <v>0</v>
      </c>
      <c r="J709" s="86" t="b">
        <v>0</v>
      </c>
      <c r="K709" s="86" t="b">
        <v>0</v>
      </c>
      <c r="L709" s="86" t="b">
        <v>0</v>
      </c>
    </row>
    <row r="710" spans="1:12" ht="15">
      <c r="A710" s="86" t="s">
        <v>2984</v>
      </c>
      <c r="B710" s="86" t="s">
        <v>286</v>
      </c>
      <c r="C710" s="86">
        <v>2</v>
      </c>
      <c r="D710" s="121">
        <v>0.0013177243678121806</v>
      </c>
      <c r="E710" s="121">
        <v>2.7283537820212285</v>
      </c>
      <c r="F710" s="86" t="s">
        <v>3009</v>
      </c>
      <c r="G710" s="86" t="b">
        <v>0</v>
      </c>
      <c r="H710" s="86" t="b">
        <v>0</v>
      </c>
      <c r="I710" s="86" t="b">
        <v>0</v>
      </c>
      <c r="J710" s="86" t="b">
        <v>0</v>
      </c>
      <c r="K710" s="86" t="b">
        <v>0</v>
      </c>
      <c r="L710" s="86" t="b">
        <v>0</v>
      </c>
    </row>
    <row r="711" spans="1:12" ht="15">
      <c r="A711" s="86" t="s">
        <v>286</v>
      </c>
      <c r="B711" s="86" t="s">
        <v>2167</v>
      </c>
      <c r="C711" s="86">
        <v>2</v>
      </c>
      <c r="D711" s="121">
        <v>0.0013177243678121806</v>
      </c>
      <c r="E711" s="121">
        <v>0.87102128558996</v>
      </c>
      <c r="F711" s="86" t="s">
        <v>3009</v>
      </c>
      <c r="G711" s="86" t="b">
        <v>0</v>
      </c>
      <c r="H711" s="86" t="b">
        <v>0</v>
      </c>
      <c r="I711" s="86" t="b">
        <v>0</v>
      </c>
      <c r="J711" s="86" t="b">
        <v>0</v>
      </c>
      <c r="K711" s="86" t="b">
        <v>0</v>
      </c>
      <c r="L711" s="86" t="b">
        <v>0</v>
      </c>
    </row>
    <row r="712" spans="1:12" ht="15">
      <c r="A712" s="86" t="s">
        <v>2167</v>
      </c>
      <c r="B712" s="86" t="s">
        <v>2985</v>
      </c>
      <c r="C712" s="86">
        <v>2</v>
      </c>
      <c r="D712" s="121">
        <v>0.0013177243678121806</v>
      </c>
      <c r="E712" s="121">
        <v>1.5135099339735305</v>
      </c>
      <c r="F712" s="86" t="s">
        <v>3009</v>
      </c>
      <c r="G712" s="86" t="b">
        <v>0</v>
      </c>
      <c r="H712" s="86" t="b">
        <v>0</v>
      </c>
      <c r="I712" s="86" t="b">
        <v>0</v>
      </c>
      <c r="J712" s="86" t="b">
        <v>0</v>
      </c>
      <c r="K712" s="86" t="b">
        <v>0</v>
      </c>
      <c r="L712" s="86" t="b">
        <v>0</v>
      </c>
    </row>
    <row r="713" spans="1:12" ht="15">
      <c r="A713" s="86" t="s">
        <v>2986</v>
      </c>
      <c r="B713" s="86" t="s">
        <v>2987</v>
      </c>
      <c r="C713" s="86">
        <v>2</v>
      </c>
      <c r="D713" s="121">
        <v>0.0013177243678121806</v>
      </c>
      <c r="E713" s="121">
        <v>3.126293790693266</v>
      </c>
      <c r="F713" s="86" t="s">
        <v>3009</v>
      </c>
      <c r="G713" s="86" t="b">
        <v>0</v>
      </c>
      <c r="H713" s="86" t="b">
        <v>0</v>
      </c>
      <c r="I713" s="86" t="b">
        <v>0</v>
      </c>
      <c r="J713" s="86" t="b">
        <v>0</v>
      </c>
      <c r="K713" s="86" t="b">
        <v>0</v>
      </c>
      <c r="L713" s="86" t="b">
        <v>0</v>
      </c>
    </row>
    <row r="714" spans="1:12" ht="15">
      <c r="A714" s="86" t="s">
        <v>2987</v>
      </c>
      <c r="B714" s="86" t="s">
        <v>2988</v>
      </c>
      <c r="C714" s="86">
        <v>2</v>
      </c>
      <c r="D714" s="121">
        <v>0.0013177243678121806</v>
      </c>
      <c r="E714" s="121">
        <v>3.126293790693266</v>
      </c>
      <c r="F714" s="86" t="s">
        <v>3009</v>
      </c>
      <c r="G714" s="86" t="b">
        <v>0</v>
      </c>
      <c r="H714" s="86" t="b">
        <v>0</v>
      </c>
      <c r="I714" s="86" t="b">
        <v>0</v>
      </c>
      <c r="J714" s="86" t="b">
        <v>0</v>
      </c>
      <c r="K714" s="86" t="b">
        <v>0</v>
      </c>
      <c r="L714" s="86" t="b">
        <v>0</v>
      </c>
    </row>
    <row r="715" spans="1:12" ht="15">
      <c r="A715" s="86" t="s">
        <v>2988</v>
      </c>
      <c r="B715" s="86" t="s">
        <v>2672</v>
      </c>
      <c r="C715" s="86">
        <v>2</v>
      </c>
      <c r="D715" s="121">
        <v>0.0013177243678121806</v>
      </c>
      <c r="E715" s="121">
        <v>2.7283537820212285</v>
      </c>
      <c r="F715" s="86" t="s">
        <v>3009</v>
      </c>
      <c r="G715" s="86" t="b">
        <v>0</v>
      </c>
      <c r="H715" s="86" t="b">
        <v>0</v>
      </c>
      <c r="I715" s="86" t="b">
        <v>0</v>
      </c>
      <c r="J715" s="86" t="b">
        <v>0</v>
      </c>
      <c r="K715" s="86" t="b">
        <v>0</v>
      </c>
      <c r="L715" s="86" t="b">
        <v>0</v>
      </c>
    </row>
    <row r="716" spans="1:12" ht="15">
      <c r="A716" s="86" t="s">
        <v>2672</v>
      </c>
      <c r="B716" s="86" t="s">
        <v>2203</v>
      </c>
      <c r="C716" s="86">
        <v>2</v>
      </c>
      <c r="D716" s="121">
        <v>0.0013177243678121806</v>
      </c>
      <c r="E716" s="121">
        <v>1.9879910925269846</v>
      </c>
      <c r="F716" s="86" t="s">
        <v>3009</v>
      </c>
      <c r="G716" s="86" t="b">
        <v>0</v>
      </c>
      <c r="H716" s="86" t="b">
        <v>0</v>
      </c>
      <c r="I716" s="86" t="b">
        <v>0</v>
      </c>
      <c r="J716" s="86" t="b">
        <v>0</v>
      </c>
      <c r="K716" s="86" t="b">
        <v>0</v>
      </c>
      <c r="L716" s="86" t="b">
        <v>0</v>
      </c>
    </row>
    <row r="717" spans="1:12" ht="15">
      <c r="A717" s="86" t="s">
        <v>2203</v>
      </c>
      <c r="B717" s="86" t="s">
        <v>2235</v>
      </c>
      <c r="C717" s="86">
        <v>2</v>
      </c>
      <c r="D717" s="121">
        <v>0.0013177243678121806</v>
      </c>
      <c r="E717" s="121">
        <v>1.7741112725819037</v>
      </c>
      <c r="F717" s="86" t="s">
        <v>3009</v>
      </c>
      <c r="G717" s="86" t="b">
        <v>0</v>
      </c>
      <c r="H717" s="86" t="b">
        <v>0</v>
      </c>
      <c r="I717" s="86" t="b">
        <v>0</v>
      </c>
      <c r="J717" s="86" t="b">
        <v>1</v>
      </c>
      <c r="K717" s="86" t="b">
        <v>0</v>
      </c>
      <c r="L717" s="86" t="b">
        <v>0</v>
      </c>
    </row>
    <row r="718" spans="1:12" ht="15">
      <c r="A718" s="86" t="s">
        <v>2235</v>
      </c>
      <c r="B718" s="86" t="s">
        <v>2989</v>
      </c>
      <c r="C718" s="86">
        <v>2</v>
      </c>
      <c r="D718" s="121">
        <v>0.0013177243678121806</v>
      </c>
      <c r="E718" s="121">
        <v>2.524233799365304</v>
      </c>
      <c r="F718" s="86" t="s">
        <v>3009</v>
      </c>
      <c r="G718" s="86" t="b">
        <v>1</v>
      </c>
      <c r="H718" s="86" t="b">
        <v>0</v>
      </c>
      <c r="I718" s="86" t="b">
        <v>0</v>
      </c>
      <c r="J718" s="86" t="b">
        <v>0</v>
      </c>
      <c r="K718" s="86" t="b">
        <v>0</v>
      </c>
      <c r="L718" s="86" t="b">
        <v>0</v>
      </c>
    </row>
    <row r="719" spans="1:12" ht="15">
      <c r="A719" s="86" t="s">
        <v>2989</v>
      </c>
      <c r="B719" s="86" t="s">
        <v>2990</v>
      </c>
      <c r="C719" s="86">
        <v>2</v>
      </c>
      <c r="D719" s="121">
        <v>0.0013177243678121806</v>
      </c>
      <c r="E719" s="121">
        <v>3.126293790693266</v>
      </c>
      <c r="F719" s="86" t="s">
        <v>3009</v>
      </c>
      <c r="G719" s="86" t="b">
        <v>0</v>
      </c>
      <c r="H719" s="86" t="b">
        <v>0</v>
      </c>
      <c r="I719" s="86" t="b">
        <v>0</v>
      </c>
      <c r="J719" s="86" t="b">
        <v>0</v>
      </c>
      <c r="K719" s="86" t="b">
        <v>0</v>
      </c>
      <c r="L719" s="86" t="b">
        <v>0</v>
      </c>
    </row>
    <row r="720" spans="1:12" ht="15">
      <c r="A720" s="86" t="s">
        <v>2990</v>
      </c>
      <c r="B720" s="86" t="s">
        <v>2991</v>
      </c>
      <c r="C720" s="86">
        <v>2</v>
      </c>
      <c r="D720" s="121">
        <v>0.0013177243678121806</v>
      </c>
      <c r="E720" s="121">
        <v>3.126293790693266</v>
      </c>
      <c r="F720" s="86" t="s">
        <v>3009</v>
      </c>
      <c r="G720" s="86" t="b">
        <v>0</v>
      </c>
      <c r="H720" s="86" t="b">
        <v>0</v>
      </c>
      <c r="I720" s="86" t="b">
        <v>0</v>
      </c>
      <c r="J720" s="86" t="b">
        <v>0</v>
      </c>
      <c r="K720" s="86" t="b">
        <v>0</v>
      </c>
      <c r="L720" s="86" t="b">
        <v>0</v>
      </c>
    </row>
    <row r="721" spans="1:12" ht="15">
      <c r="A721" s="86" t="s">
        <v>2991</v>
      </c>
      <c r="B721" s="86" t="s">
        <v>2992</v>
      </c>
      <c r="C721" s="86">
        <v>2</v>
      </c>
      <c r="D721" s="121">
        <v>0.0013177243678121806</v>
      </c>
      <c r="E721" s="121">
        <v>3.126293790693266</v>
      </c>
      <c r="F721" s="86" t="s">
        <v>3009</v>
      </c>
      <c r="G721" s="86" t="b">
        <v>0</v>
      </c>
      <c r="H721" s="86" t="b">
        <v>0</v>
      </c>
      <c r="I721" s="86" t="b">
        <v>0</v>
      </c>
      <c r="J721" s="86" t="b">
        <v>0</v>
      </c>
      <c r="K721" s="86" t="b">
        <v>0</v>
      </c>
      <c r="L721" s="86" t="b">
        <v>0</v>
      </c>
    </row>
    <row r="722" spans="1:12" ht="15">
      <c r="A722" s="86" t="s">
        <v>2992</v>
      </c>
      <c r="B722" s="86" t="s">
        <v>2993</v>
      </c>
      <c r="C722" s="86">
        <v>2</v>
      </c>
      <c r="D722" s="121">
        <v>0.0013177243678121806</v>
      </c>
      <c r="E722" s="121">
        <v>3.126293790693266</v>
      </c>
      <c r="F722" s="86" t="s">
        <v>3009</v>
      </c>
      <c r="G722" s="86" t="b">
        <v>0</v>
      </c>
      <c r="H722" s="86" t="b">
        <v>0</v>
      </c>
      <c r="I722" s="86" t="b">
        <v>0</v>
      </c>
      <c r="J722" s="86" t="b">
        <v>0</v>
      </c>
      <c r="K722" s="86" t="b">
        <v>0</v>
      </c>
      <c r="L722" s="86" t="b">
        <v>0</v>
      </c>
    </row>
    <row r="723" spans="1:12" ht="15">
      <c r="A723" s="86" t="s">
        <v>2993</v>
      </c>
      <c r="B723" s="86" t="s">
        <v>2994</v>
      </c>
      <c r="C723" s="86">
        <v>2</v>
      </c>
      <c r="D723" s="121">
        <v>0.0013177243678121806</v>
      </c>
      <c r="E723" s="121">
        <v>3.126293790693266</v>
      </c>
      <c r="F723" s="86" t="s">
        <v>3009</v>
      </c>
      <c r="G723" s="86" t="b">
        <v>0</v>
      </c>
      <c r="H723" s="86" t="b">
        <v>0</v>
      </c>
      <c r="I723" s="86" t="b">
        <v>0</v>
      </c>
      <c r="J723" s="86" t="b">
        <v>0</v>
      </c>
      <c r="K723" s="86" t="b">
        <v>0</v>
      </c>
      <c r="L723" s="86" t="b">
        <v>0</v>
      </c>
    </row>
    <row r="724" spans="1:12" ht="15">
      <c r="A724" s="86" t="s">
        <v>2994</v>
      </c>
      <c r="B724" s="86" t="s">
        <v>2995</v>
      </c>
      <c r="C724" s="86">
        <v>2</v>
      </c>
      <c r="D724" s="121">
        <v>0.0013177243678121806</v>
      </c>
      <c r="E724" s="121">
        <v>3.126293790693266</v>
      </c>
      <c r="F724" s="86" t="s">
        <v>3009</v>
      </c>
      <c r="G724" s="86" t="b">
        <v>0</v>
      </c>
      <c r="H724" s="86" t="b">
        <v>0</v>
      </c>
      <c r="I724" s="86" t="b">
        <v>0</v>
      </c>
      <c r="J724" s="86" t="b">
        <v>0</v>
      </c>
      <c r="K724" s="86" t="b">
        <v>0</v>
      </c>
      <c r="L724" s="86" t="b">
        <v>0</v>
      </c>
    </row>
    <row r="725" spans="1:12" ht="15">
      <c r="A725" s="86" t="s">
        <v>2995</v>
      </c>
      <c r="B725" s="86" t="s">
        <v>2996</v>
      </c>
      <c r="C725" s="86">
        <v>2</v>
      </c>
      <c r="D725" s="121">
        <v>0.0013177243678121806</v>
      </c>
      <c r="E725" s="121">
        <v>3.126293790693266</v>
      </c>
      <c r="F725" s="86" t="s">
        <v>3009</v>
      </c>
      <c r="G725" s="86" t="b">
        <v>0</v>
      </c>
      <c r="H725" s="86" t="b">
        <v>0</v>
      </c>
      <c r="I725" s="86" t="b">
        <v>0</v>
      </c>
      <c r="J725" s="86" t="b">
        <v>0</v>
      </c>
      <c r="K725" s="86" t="b">
        <v>0</v>
      </c>
      <c r="L725" s="86" t="b">
        <v>0</v>
      </c>
    </row>
    <row r="726" spans="1:12" ht="15">
      <c r="A726" s="86" t="s">
        <v>2996</v>
      </c>
      <c r="B726" s="86" t="s">
        <v>2997</v>
      </c>
      <c r="C726" s="86">
        <v>2</v>
      </c>
      <c r="D726" s="121">
        <v>0.0013177243678121806</v>
      </c>
      <c r="E726" s="121">
        <v>3.126293790693266</v>
      </c>
      <c r="F726" s="86" t="s">
        <v>3009</v>
      </c>
      <c r="G726" s="86" t="b">
        <v>0</v>
      </c>
      <c r="H726" s="86" t="b">
        <v>0</v>
      </c>
      <c r="I726" s="86" t="b">
        <v>0</v>
      </c>
      <c r="J726" s="86" t="b">
        <v>0</v>
      </c>
      <c r="K726" s="86" t="b">
        <v>0</v>
      </c>
      <c r="L726" s="86" t="b">
        <v>0</v>
      </c>
    </row>
    <row r="727" spans="1:12" ht="15">
      <c r="A727" s="86" t="s">
        <v>2997</v>
      </c>
      <c r="B727" s="86" t="s">
        <v>2638</v>
      </c>
      <c r="C727" s="86">
        <v>2</v>
      </c>
      <c r="D727" s="121">
        <v>0.0013177243678121806</v>
      </c>
      <c r="E727" s="121">
        <v>2.5822257463429903</v>
      </c>
      <c r="F727" s="86" t="s">
        <v>3009</v>
      </c>
      <c r="G727" s="86" t="b">
        <v>0</v>
      </c>
      <c r="H727" s="86" t="b">
        <v>0</v>
      </c>
      <c r="I727" s="86" t="b">
        <v>0</v>
      </c>
      <c r="J727" s="86" t="b">
        <v>0</v>
      </c>
      <c r="K727" s="86" t="b">
        <v>0</v>
      </c>
      <c r="L727" s="86" t="b">
        <v>0</v>
      </c>
    </row>
    <row r="728" spans="1:12" ht="15">
      <c r="A728" s="86" t="s">
        <v>2638</v>
      </c>
      <c r="B728" s="86" t="s">
        <v>2998</v>
      </c>
      <c r="C728" s="86">
        <v>2</v>
      </c>
      <c r="D728" s="121">
        <v>0.0013177243678121806</v>
      </c>
      <c r="E728" s="121">
        <v>2.5822257463429903</v>
      </c>
      <c r="F728" s="86" t="s">
        <v>3009</v>
      </c>
      <c r="G728" s="86" t="b">
        <v>0</v>
      </c>
      <c r="H728" s="86" t="b">
        <v>0</v>
      </c>
      <c r="I728" s="86" t="b">
        <v>0</v>
      </c>
      <c r="J728" s="86" t="b">
        <v>0</v>
      </c>
      <c r="K728" s="86" t="b">
        <v>0</v>
      </c>
      <c r="L728" s="86" t="b">
        <v>0</v>
      </c>
    </row>
    <row r="729" spans="1:12" ht="15">
      <c r="A729" s="86" t="s">
        <v>2998</v>
      </c>
      <c r="B729" s="86" t="s">
        <v>2192</v>
      </c>
      <c r="C729" s="86">
        <v>2</v>
      </c>
      <c r="D729" s="121">
        <v>0.0013177243678121806</v>
      </c>
      <c r="E729" s="121">
        <v>2.3481425403096226</v>
      </c>
      <c r="F729" s="86" t="s">
        <v>3009</v>
      </c>
      <c r="G729" s="86" t="b">
        <v>0</v>
      </c>
      <c r="H729" s="86" t="b">
        <v>0</v>
      </c>
      <c r="I729" s="86" t="b">
        <v>0</v>
      </c>
      <c r="J729" s="86" t="b">
        <v>0</v>
      </c>
      <c r="K729" s="86" t="b">
        <v>0</v>
      </c>
      <c r="L729" s="86" t="b">
        <v>0</v>
      </c>
    </row>
    <row r="730" spans="1:12" ht="15">
      <c r="A730" s="86" t="s">
        <v>2192</v>
      </c>
      <c r="B730" s="86" t="s">
        <v>2725</v>
      </c>
      <c r="C730" s="86">
        <v>2</v>
      </c>
      <c r="D730" s="121">
        <v>0.0013177243678121806</v>
      </c>
      <c r="E730" s="121">
        <v>2.2232038037013226</v>
      </c>
      <c r="F730" s="86" t="s">
        <v>3009</v>
      </c>
      <c r="G730" s="86" t="b">
        <v>0</v>
      </c>
      <c r="H730" s="86" t="b">
        <v>0</v>
      </c>
      <c r="I730" s="86" t="b">
        <v>0</v>
      </c>
      <c r="J730" s="86" t="b">
        <v>0</v>
      </c>
      <c r="K730" s="86" t="b">
        <v>0</v>
      </c>
      <c r="L730" s="86" t="b">
        <v>0</v>
      </c>
    </row>
    <row r="731" spans="1:12" ht="15">
      <c r="A731" s="86" t="s">
        <v>2725</v>
      </c>
      <c r="B731" s="86" t="s">
        <v>2167</v>
      </c>
      <c r="C731" s="86">
        <v>2</v>
      </c>
      <c r="D731" s="121">
        <v>0.0013177243678121806</v>
      </c>
      <c r="E731" s="121">
        <v>0.9679312985980164</v>
      </c>
      <c r="F731" s="86" t="s">
        <v>3009</v>
      </c>
      <c r="G731" s="86" t="b">
        <v>0</v>
      </c>
      <c r="H731" s="86" t="b">
        <v>0</v>
      </c>
      <c r="I731" s="86" t="b">
        <v>0</v>
      </c>
      <c r="J731" s="86" t="b">
        <v>0</v>
      </c>
      <c r="K731" s="86" t="b">
        <v>0</v>
      </c>
      <c r="L731" s="86" t="b">
        <v>0</v>
      </c>
    </row>
    <row r="732" spans="1:12" ht="15">
      <c r="A732" s="86" t="s">
        <v>2167</v>
      </c>
      <c r="B732" s="86" t="s">
        <v>2726</v>
      </c>
      <c r="C732" s="86">
        <v>2</v>
      </c>
      <c r="D732" s="121">
        <v>0.0013177243678121806</v>
      </c>
      <c r="E732" s="121">
        <v>1.2124799383095495</v>
      </c>
      <c r="F732" s="86" t="s">
        <v>3009</v>
      </c>
      <c r="G732" s="86" t="b">
        <v>0</v>
      </c>
      <c r="H732" s="86" t="b">
        <v>0</v>
      </c>
      <c r="I732" s="86" t="b">
        <v>0</v>
      </c>
      <c r="J732" s="86" t="b">
        <v>0</v>
      </c>
      <c r="K732" s="86" t="b">
        <v>0</v>
      </c>
      <c r="L732" s="86" t="b">
        <v>0</v>
      </c>
    </row>
    <row r="733" spans="1:12" ht="15">
      <c r="A733" s="86" t="s">
        <v>2726</v>
      </c>
      <c r="B733" s="86" t="s">
        <v>2188</v>
      </c>
      <c r="C733" s="86">
        <v>2</v>
      </c>
      <c r="D733" s="121">
        <v>0.0013177243678121806</v>
      </c>
      <c r="E733" s="121">
        <v>2.0471125446456413</v>
      </c>
      <c r="F733" s="86" t="s">
        <v>3009</v>
      </c>
      <c r="G733" s="86" t="b">
        <v>0</v>
      </c>
      <c r="H733" s="86" t="b">
        <v>0</v>
      </c>
      <c r="I733" s="86" t="b">
        <v>0</v>
      </c>
      <c r="J733" s="86" t="b">
        <v>0</v>
      </c>
      <c r="K733" s="86" t="b">
        <v>0</v>
      </c>
      <c r="L733" s="86" t="b">
        <v>0</v>
      </c>
    </row>
    <row r="734" spans="1:12" ht="15">
      <c r="A734" s="86" t="s">
        <v>2188</v>
      </c>
      <c r="B734" s="86" t="s">
        <v>2999</v>
      </c>
      <c r="C734" s="86">
        <v>2</v>
      </c>
      <c r="D734" s="121">
        <v>0.0013177243678121806</v>
      </c>
      <c r="E734" s="121">
        <v>2.0471125446456413</v>
      </c>
      <c r="F734" s="86" t="s">
        <v>3009</v>
      </c>
      <c r="G734" s="86" t="b">
        <v>0</v>
      </c>
      <c r="H734" s="86" t="b">
        <v>0</v>
      </c>
      <c r="I734" s="86" t="b">
        <v>0</v>
      </c>
      <c r="J734" s="86" t="b">
        <v>0</v>
      </c>
      <c r="K734" s="86" t="b">
        <v>0</v>
      </c>
      <c r="L734" s="86" t="b">
        <v>0</v>
      </c>
    </row>
    <row r="735" spans="1:12" ht="15">
      <c r="A735" s="86" t="s">
        <v>2999</v>
      </c>
      <c r="B735" s="86" t="s">
        <v>3000</v>
      </c>
      <c r="C735" s="86">
        <v>2</v>
      </c>
      <c r="D735" s="121">
        <v>0.0013177243678121806</v>
      </c>
      <c r="E735" s="121">
        <v>3.126293790693266</v>
      </c>
      <c r="F735" s="86" t="s">
        <v>3009</v>
      </c>
      <c r="G735" s="86" t="b">
        <v>0</v>
      </c>
      <c r="H735" s="86" t="b">
        <v>0</v>
      </c>
      <c r="I735" s="86" t="b">
        <v>0</v>
      </c>
      <c r="J735" s="86" t="b">
        <v>0</v>
      </c>
      <c r="K735" s="86" t="b">
        <v>0</v>
      </c>
      <c r="L735" s="86" t="b">
        <v>0</v>
      </c>
    </row>
    <row r="736" spans="1:12" ht="15">
      <c r="A736" s="86" t="s">
        <v>3001</v>
      </c>
      <c r="B736" s="86" t="s">
        <v>3002</v>
      </c>
      <c r="C736" s="86">
        <v>2</v>
      </c>
      <c r="D736" s="121">
        <v>0.0013177243678121806</v>
      </c>
      <c r="E736" s="121">
        <v>3.126293790693266</v>
      </c>
      <c r="F736" s="86" t="s">
        <v>3009</v>
      </c>
      <c r="G736" s="86" t="b">
        <v>0</v>
      </c>
      <c r="H736" s="86" t="b">
        <v>0</v>
      </c>
      <c r="I736" s="86" t="b">
        <v>0</v>
      </c>
      <c r="J736" s="86" t="b">
        <v>0</v>
      </c>
      <c r="K736" s="86" t="b">
        <v>0</v>
      </c>
      <c r="L736" s="86" t="b">
        <v>0</v>
      </c>
    </row>
    <row r="737" spans="1:12" ht="15">
      <c r="A737" s="86" t="s">
        <v>3002</v>
      </c>
      <c r="B737" s="86" t="s">
        <v>3003</v>
      </c>
      <c r="C737" s="86">
        <v>2</v>
      </c>
      <c r="D737" s="121">
        <v>0.0013177243678121806</v>
      </c>
      <c r="E737" s="121">
        <v>3.126293790693266</v>
      </c>
      <c r="F737" s="86" t="s">
        <v>3009</v>
      </c>
      <c r="G737" s="86" t="b">
        <v>0</v>
      </c>
      <c r="H737" s="86" t="b">
        <v>0</v>
      </c>
      <c r="I737" s="86" t="b">
        <v>0</v>
      </c>
      <c r="J737" s="86" t="b">
        <v>0</v>
      </c>
      <c r="K737" s="86" t="b">
        <v>0</v>
      </c>
      <c r="L737" s="86" t="b">
        <v>0</v>
      </c>
    </row>
    <row r="738" spans="1:12" ht="15">
      <c r="A738" s="86" t="s">
        <v>3003</v>
      </c>
      <c r="B738" s="86" t="s">
        <v>3004</v>
      </c>
      <c r="C738" s="86">
        <v>2</v>
      </c>
      <c r="D738" s="121">
        <v>0.0013177243678121806</v>
      </c>
      <c r="E738" s="121">
        <v>3.126293790693266</v>
      </c>
      <c r="F738" s="86" t="s">
        <v>3009</v>
      </c>
      <c r="G738" s="86" t="b">
        <v>0</v>
      </c>
      <c r="H738" s="86" t="b">
        <v>0</v>
      </c>
      <c r="I738" s="86" t="b">
        <v>0</v>
      </c>
      <c r="J738" s="86" t="b">
        <v>0</v>
      </c>
      <c r="K738" s="86" t="b">
        <v>0</v>
      </c>
      <c r="L738" s="86" t="b">
        <v>0</v>
      </c>
    </row>
    <row r="739" spans="1:12" ht="15">
      <c r="A739" s="86" t="s">
        <v>3004</v>
      </c>
      <c r="B739" s="86" t="s">
        <v>3005</v>
      </c>
      <c r="C739" s="86">
        <v>2</v>
      </c>
      <c r="D739" s="121">
        <v>0.0013177243678121806</v>
      </c>
      <c r="E739" s="121">
        <v>3.126293790693266</v>
      </c>
      <c r="F739" s="86" t="s">
        <v>3009</v>
      </c>
      <c r="G739" s="86" t="b">
        <v>0</v>
      </c>
      <c r="H739" s="86" t="b">
        <v>0</v>
      </c>
      <c r="I739" s="86" t="b">
        <v>0</v>
      </c>
      <c r="J739" s="86" t="b">
        <v>0</v>
      </c>
      <c r="K739" s="86" t="b">
        <v>0</v>
      </c>
      <c r="L739" s="86" t="b">
        <v>0</v>
      </c>
    </row>
    <row r="740" spans="1:12" ht="15">
      <c r="A740" s="86" t="s">
        <v>3005</v>
      </c>
      <c r="B740" s="86" t="s">
        <v>2645</v>
      </c>
      <c r="C740" s="86">
        <v>2</v>
      </c>
      <c r="D740" s="121">
        <v>0.0013177243678121806</v>
      </c>
      <c r="E740" s="121">
        <v>2.649172535973604</v>
      </c>
      <c r="F740" s="86" t="s">
        <v>3009</v>
      </c>
      <c r="G740" s="86" t="b">
        <v>0</v>
      </c>
      <c r="H740" s="86" t="b">
        <v>0</v>
      </c>
      <c r="I740" s="86" t="b">
        <v>0</v>
      </c>
      <c r="J740" s="86" t="b">
        <v>1</v>
      </c>
      <c r="K740" s="86" t="b">
        <v>0</v>
      </c>
      <c r="L740" s="86" t="b">
        <v>0</v>
      </c>
    </row>
    <row r="741" spans="1:12" ht="15">
      <c r="A741" s="86" t="s">
        <v>2645</v>
      </c>
      <c r="B741" s="86" t="s">
        <v>2618</v>
      </c>
      <c r="C741" s="86">
        <v>2</v>
      </c>
      <c r="D741" s="121">
        <v>0.0013177243678121806</v>
      </c>
      <c r="E741" s="121">
        <v>1.9088098464793597</v>
      </c>
      <c r="F741" s="86" t="s">
        <v>3009</v>
      </c>
      <c r="G741" s="86" t="b">
        <v>1</v>
      </c>
      <c r="H741" s="86" t="b">
        <v>0</v>
      </c>
      <c r="I741" s="86" t="b">
        <v>0</v>
      </c>
      <c r="J741" s="86" t="b">
        <v>0</v>
      </c>
      <c r="K741" s="86" t="b">
        <v>0</v>
      </c>
      <c r="L741" s="86" t="b">
        <v>0</v>
      </c>
    </row>
    <row r="742" spans="1:12" ht="15">
      <c r="A742" s="86" t="s">
        <v>2618</v>
      </c>
      <c r="B742" s="86" t="s">
        <v>2167</v>
      </c>
      <c r="C742" s="86">
        <v>2</v>
      </c>
      <c r="D742" s="121">
        <v>0.0013177243678121806</v>
      </c>
      <c r="E742" s="121">
        <v>0.6157487804866539</v>
      </c>
      <c r="F742" s="86" t="s">
        <v>3009</v>
      </c>
      <c r="G742" s="86" t="b">
        <v>0</v>
      </c>
      <c r="H742" s="86" t="b">
        <v>0</v>
      </c>
      <c r="I742" s="86" t="b">
        <v>0</v>
      </c>
      <c r="J742" s="86" t="b">
        <v>0</v>
      </c>
      <c r="K742" s="86" t="b">
        <v>0</v>
      </c>
      <c r="L742" s="86" t="b">
        <v>0</v>
      </c>
    </row>
    <row r="743" spans="1:12" ht="15">
      <c r="A743" s="86" t="s">
        <v>2167</v>
      </c>
      <c r="B743" s="86" t="s">
        <v>2725</v>
      </c>
      <c r="C743" s="86">
        <v>2</v>
      </c>
      <c r="D743" s="121">
        <v>0.0013177243678121806</v>
      </c>
      <c r="E743" s="121">
        <v>1.2124799383095495</v>
      </c>
      <c r="F743" s="86" t="s">
        <v>3009</v>
      </c>
      <c r="G743" s="86" t="b">
        <v>0</v>
      </c>
      <c r="H743" s="86" t="b">
        <v>0</v>
      </c>
      <c r="I743" s="86" t="b">
        <v>0</v>
      </c>
      <c r="J743" s="86" t="b">
        <v>0</v>
      </c>
      <c r="K743" s="86" t="b">
        <v>0</v>
      </c>
      <c r="L743" s="86" t="b">
        <v>0</v>
      </c>
    </row>
    <row r="744" spans="1:12" ht="15">
      <c r="A744" s="86" t="s">
        <v>2725</v>
      </c>
      <c r="B744" s="86" t="s">
        <v>3006</v>
      </c>
      <c r="C744" s="86">
        <v>2</v>
      </c>
      <c r="D744" s="121">
        <v>0.0013177243678121806</v>
      </c>
      <c r="E744" s="121">
        <v>2.825263795029285</v>
      </c>
      <c r="F744" s="86" t="s">
        <v>3009</v>
      </c>
      <c r="G744" s="86" t="b">
        <v>0</v>
      </c>
      <c r="H744" s="86" t="b">
        <v>0</v>
      </c>
      <c r="I744" s="86" t="b">
        <v>0</v>
      </c>
      <c r="J744" s="86" t="b">
        <v>0</v>
      </c>
      <c r="K744" s="86" t="b">
        <v>0</v>
      </c>
      <c r="L744" s="86" t="b">
        <v>0</v>
      </c>
    </row>
    <row r="745" spans="1:12" ht="15">
      <c r="A745" s="86" t="s">
        <v>3006</v>
      </c>
      <c r="B745" s="86" t="s">
        <v>2726</v>
      </c>
      <c r="C745" s="86">
        <v>2</v>
      </c>
      <c r="D745" s="121">
        <v>0.0013177243678121806</v>
      </c>
      <c r="E745" s="121">
        <v>2.825263795029285</v>
      </c>
      <c r="F745" s="86" t="s">
        <v>3009</v>
      </c>
      <c r="G745" s="86" t="b">
        <v>0</v>
      </c>
      <c r="H745" s="86" t="b">
        <v>0</v>
      </c>
      <c r="I745" s="86" t="b">
        <v>0</v>
      </c>
      <c r="J745" s="86" t="b">
        <v>0</v>
      </c>
      <c r="K745" s="86" t="b">
        <v>0</v>
      </c>
      <c r="L745" s="86" t="b">
        <v>0</v>
      </c>
    </row>
    <row r="746" spans="1:12" ht="15">
      <c r="A746" s="86" t="s">
        <v>2168</v>
      </c>
      <c r="B746" s="86" t="s">
        <v>2167</v>
      </c>
      <c r="C746" s="86">
        <v>18</v>
      </c>
      <c r="D746" s="121">
        <v>0.006320211961166698</v>
      </c>
      <c r="E746" s="121">
        <v>1.1161072555474267</v>
      </c>
      <c r="F746" s="86" t="s">
        <v>2004</v>
      </c>
      <c r="G746" s="86" t="b">
        <v>0</v>
      </c>
      <c r="H746" s="86" t="b">
        <v>0</v>
      </c>
      <c r="I746" s="86" t="b">
        <v>0</v>
      </c>
      <c r="J746" s="86" t="b">
        <v>0</v>
      </c>
      <c r="K746" s="86" t="b">
        <v>0</v>
      </c>
      <c r="L746" s="86" t="b">
        <v>0</v>
      </c>
    </row>
    <row r="747" spans="1:12" ht="15">
      <c r="A747" s="86" t="s">
        <v>2175</v>
      </c>
      <c r="B747" s="86" t="s">
        <v>2173</v>
      </c>
      <c r="C747" s="86">
        <v>17</v>
      </c>
      <c r="D747" s="121">
        <v>0.006371761711196232</v>
      </c>
      <c r="E747" s="121">
        <v>1.1704649178700195</v>
      </c>
      <c r="F747" s="86" t="s">
        <v>2004</v>
      </c>
      <c r="G747" s="86" t="b">
        <v>0</v>
      </c>
      <c r="H747" s="86" t="b">
        <v>0</v>
      </c>
      <c r="I747" s="86" t="b">
        <v>0</v>
      </c>
      <c r="J747" s="86" t="b">
        <v>0</v>
      </c>
      <c r="K747" s="86" t="b">
        <v>0</v>
      </c>
      <c r="L747" s="86" t="b">
        <v>0</v>
      </c>
    </row>
    <row r="748" spans="1:12" ht="15">
      <c r="A748" s="86" t="s">
        <v>300</v>
      </c>
      <c r="B748" s="86" t="s">
        <v>299</v>
      </c>
      <c r="C748" s="86">
        <v>16</v>
      </c>
      <c r="D748" s="121">
        <v>0.006398920728885125</v>
      </c>
      <c r="E748" s="121">
        <v>1.7984779980639838</v>
      </c>
      <c r="F748" s="86" t="s">
        <v>2004</v>
      </c>
      <c r="G748" s="86" t="b">
        <v>0</v>
      </c>
      <c r="H748" s="86" t="b">
        <v>0</v>
      </c>
      <c r="I748" s="86" t="b">
        <v>0</v>
      </c>
      <c r="J748" s="86" t="b">
        <v>0</v>
      </c>
      <c r="K748" s="86" t="b">
        <v>0</v>
      </c>
      <c r="L748" s="86" t="b">
        <v>0</v>
      </c>
    </row>
    <row r="749" spans="1:12" ht="15">
      <c r="A749" s="86" t="s">
        <v>2170</v>
      </c>
      <c r="B749" s="86" t="s">
        <v>2171</v>
      </c>
      <c r="C749" s="86">
        <v>15</v>
      </c>
      <c r="D749" s="121">
        <v>0.0064001626623409235</v>
      </c>
      <c r="E749" s="121">
        <v>1.0905531510750386</v>
      </c>
      <c r="F749" s="86" t="s">
        <v>2004</v>
      </c>
      <c r="G749" s="86" t="b">
        <v>0</v>
      </c>
      <c r="H749" s="86" t="b">
        <v>0</v>
      </c>
      <c r="I749" s="86" t="b">
        <v>0</v>
      </c>
      <c r="J749" s="86" t="b">
        <v>0</v>
      </c>
      <c r="K749" s="86" t="b">
        <v>0</v>
      </c>
      <c r="L749" s="86" t="b">
        <v>0</v>
      </c>
    </row>
    <row r="750" spans="1:12" ht="15">
      <c r="A750" s="86" t="s">
        <v>263</v>
      </c>
      <c r="B750" s="86" t="s">
        <v>262</v>
      </c>
      <c r="C750" s="86">
        <v>14</v>
      </c>
      <c r="D750" s="121">
        <v>0.006373757219537475</v>
      </c>
      <c r="E750" s="121">
        <v>1.5554399493776894</v>
      </c>
      <c r="F750" s="86" t="s">
        <v>2004</v>
      </c>
      <c r="G750" s="86" t="b">
        <v>0</v>
      </c>
      <c r="H750" s="86" t="b">
        <v>0</v>
      </c>
      <c r="I750" s="86" t="b">
        <v>0</v>
      </c>
      <c r="J750" s="86" t="b">
        <v>0</v>
      </c>
      <c r="K750" s="86" t="b">
        <v>0</v>
      </c>
      <c r="L750" s="86" t="b">
        <v>0</v>
      </c>
    </row>
    <row r="751" spans="1:12" ht="15">
      <c r="A751" s="86" t="s">
        <v>262</v>
      </c>
      <c r="B751" s="86" t="s">
        <v>301</v>
      </c>
      <c r="C751" s="86">
        <v>14</v>
      </c>
      <c r="D751" s="121">
        <v>0.006373757219537475</v>
      </c>
      <c r="E751" s="121">
        <v>1.8564699450416704</v>
      </c>
      <c r="F751" s="86" t="s">
        <v>2004</v>
      </c>
      <c r="G751" s="86" t="b">
        <v>0</v>
      </c>
      <c r="H751" s="86" t="b">
        <v>0</v>
      </c>
      <c r="I751" s="86" t="b">
        <v>0</v>
      </c>
      <c r="J751" s="86" t="b">
        <v>0</v>
      </c>
      <c r="K751" s="86" t="b">
        <v>0</v>
      </c>
      <c r="L751" s="86" t="b">
        <v>0</v>
      </c>
    </row>
    <row r="752" spans="1:12" ht="15">
      <c r="A752" s="86" t="s">
        <v>301</v>
      </c>
      <c r="B752" s="86" t="s">
        <v>300</v>
      </c>
      <c r="C752" s="86">
        <v>14</v>
      </c>
      <c r="D752" s="121">
        <v>0.006373757219537475</v>
      </c>
      <c r="E752" s="121">
        <v>1.8564699450416704</v>
      </c>
      <c r="F752" s="86" t="s">
        <v>2004</v>
      </c>
      <c r="G752" s="86" t="b">
        <v>0</v>
      </c>
      <c r="H752" s="86" t="b">
        <v>0</v>
      </c>
      <c r="I752" s="86" t="b">
        <v>0</v>
      </c>
      <c r="J752" s="86" t="b">
        <v>0</v>
      </c>
      <c r="K752" s="86" t="b">
        <v>0</v>
      </c>
      <c r="L752" s="86" t="b">
        <v>0</v>
      </c>
    </row>
    <row r="753" spans="1:12" ht="15">
      <c r="A753" s="86" t="s">
        <v>2171</v>
      </c>
      <c r="B753" s="86" t="s">
        <v>2174</v>
      </c>
      <c r="C753" s="86">
        <v>11</v>
      </c>
      <c r="D753" s="121">
        <v>0.006107273528279036</v>
      </c>
      <c r="E753" s="121">
        <v>0.9814086816499706</v>
      </c>
      <c r="F753" s="86" t="s">
        <v>2004</v>
      </c>
      <c r="G753" s="86" t="b">
        <v>0</v>
      </c>
      <c r="H753" s="86" t="b">
        <v>0</v>
      </c>
      <c r="I753" s="86" t="b">
        <v>0</v>
      </c>
      <c r="J753" s="86" t="b">
        <v>0</v>
      </c>
      <c r="K753" s="86" t="b">
        <v>0</v>
      </c>
      <c r="L753" s="86" t="b">
        <v>0</v>
      </c>
    </row>
    <row r="754" spans="1:12" ht="15">
      <c r="A754" s="86" t="s">
        <v>2173</v>
      </c>
      <c r="B754" s="86" t="s">
        <v>2609</v>
      </c>
      <c r="C754" s="86">
        <v>11</v>
      </c>
      <c r="D754" s="121">
        <v>0.006107273528279036</v>
      </c>
      <c r="E754" s="121">
        <v>1.224446730336265</v>
      </c>
      <c r="F754" s="86" t="s">
        <v>2004</v>
      </c>
      <c r="G754" s="86" t="b">
        <v>0</v>
      </c>
      <c r="H754" s="86" t="b">
        <v>0</v>
      </c>
      <c r="I754" s="86" t="b">
        <v>0</v>
      </c>
      <c r="J754" s="86" t="b">
        <v>0</v>
      </c>
      <c r="K754" s="86" t="b">
        <v>0</v>
      </c>
      <c r="L754" s="86" t="b">
        <v>0</v>
      </c>
    </row>
    <row r="755" spans="1:12" ht="15">
      <c r="A755" s="86" t="s">
        <v>2171</v>
      </c>
      <c r="B755" s="86" t="s">
        <v>2170</v>
      </c>
      <c r="C755" s="86">
        <v>11</v>
      </c>
      <c r="D755" s="121">
        <v>0.006107273528279036</v>
      </c>
      <c r="E755" s="121">
        <v>0.9558545771775824</v>
      </c>
      <c r="F755" s="86" t="s">
        <v>2004</v>
      </c>
      <c r="G755" s="86" t="b">
        <v>0</v>
      </c>
      <c r="H755" s="86" t="b">
        <v>0</v>
      </c>
      <c r="I755" s="86" t="b">
        <v>0</v>
      </c>
      <c r="J755" s="86" t="b">
        <v>0</v>
      </c>
      <c r="K755" s="86" t="b">
        <v>0</v>
      </c>
      <c r="L755" s="86" t="b">
        <v>0</v>
      </c>
    </row>
    <row r="756" spans="1:12" ht="15">
      <c r="A756" s="86" t="s">
        <v>2617</v>
      </c>
      <c r="B756" s="86" t="s">
        <v>2169</v>
      </c>
      <c r="C756" s="86">
        <v>10</v>
      </c>
      <c r="D756" s="121">
        <v>0.005947035213720424</v>
      </c>
      <c r="E756" s="121">
        <v>1.5401999828209525</v>
      </c>
      <c r="F756" s="86" t="s">
        <v>2004</v>
      </c>
      <c r="G756" s="86" t="b">
        <v>0</v>
      </c>
      <c r="H756" s="86" t="b">
        <v>0</v>
      </c>
      <c r="I756" s="86" t="b">
        <v>0</v>
      </c>
      <c r="J756" s="86" t="b">
        <v>0</v>
      </c>
      <c r="K756" s="86" t="b">
        <v>0</v>
      </c>
      <c r="L756" s="86" t="b">
        <v>0</v>
      </c>
    </row>
    <row r="757" spans="1:12" ht="15">
      <c r="A757" s="86" t="s">
        <v>2176</v>
      </c>
      <c r="B757" s="86" t="s">
        <v>2170</v>
      </c>
      <c r="C757" s="86">
        <v>10</v>
      </c>
      <c r="D757" s="121">
        <v>0.005947035213720424</v>
      </c>
      <c r="E757" s="121">
        <v>1.0271661722106455</v>
      </c>
      <c r="F757" s="86" t="s">
        <v>2004</v>
      </c>
      <c r="G757" s="86" t="b">
        <v>0</v>
      </c>
      <c r="H757" s="86" t="b">
        <v>0</v>
      </c>
      <c r="I757" s="86" t="b">
        <v>0</v>
      </c>
      <c r="J757" s="86" t="b">
        <v>0</v>
      </c>
      <c r="K757" s="86" t="b">
        <v>0</v>
      </c>
      <c r="L757" s="86" t="b">
        <v>0</v>
      </c>
    </row>
    <row r="758" spans="1:12" ht="15">
      <c r="A758" s="86" t="s">
        <v>2607</v>
      </c>
      <c r="B758" s="86" t="s">
        <v>2170</v>
      </c>
      <c r="C758" s="86">
        <v>9</v>
      </c>
      <c r="D758" s="121">
        <v>0.00574528724105647</v>
      </c>
      <c r="E758" s="121">
        <v>1.0905531510750386</v>
      </c>
      <c r="F758" s="86" t="s">
        <v>2004</v>
      </c>
      <c r="G758" s="86" t="b">
        <v>0</v>
      </c>
      <c r="H758" s="86" t="b">
        <v>0</v>
      </c>
      <c r="I758" s="86" t="b">
        <v>0</v>
      </c>
      <c r="J758" s="86" t="b">
        <v>0</v>
      </c>
      <c r="K758" s="86" t="b">
        <v>0</v>
      </c>
      <c r="L758" s="86" t="b">
        <v>0</v>
      </c>
    </row>
    <row r="759" spans="1:12" ht="15">
      <c r="A759" s="86" t="s">
        <v>2167</v>
      </c>
      <c r="B759" s="86" t="s">
        <v>2168</v>
      </c>
      <c r="C759" s="86">
        <v>9</v>
      </c>
      <c r="D759" s="121">
        <v>0.00574528724105647</v>
      </c>
      <c r="E759" s="121">
        <v>0.9068476332390908</v>
      </c>
      <c r="F759" s="86" t="s">
        <v>2004</v>
      </c>
      <c r="G759" s="86" t="b">
        <v>0</v>
      </c>
      <c r="H759" s="86" t="b">
        <v>0</v>
      </c>
      <c r="I759" s="86" t="b">
        <v>0</v>
      </c>
      <c r="J759" s="86" t="b">
        <v>0</v>
      </c>
      <c r="K759" s="86" t="b">
        <v>0</v>
      </c>
      <c r="L759" s="86" t="b">
        <v>0</v>
      </c>
    </row>
    <row r="760" spans="1:12" ht="15">
      <c r="A760" s="86" t="s">
        <v>2609</v>
      </c>
      <c r="B760" s="86" t="s">
        <v>2171</v>
      </c>
      <c r="C760" s="86">
        <v>9</v>
      </c>
      <c r="D760" s="121">
        <v>0.00574528724105647</v>
      </c>
      <c r="E760" s="121">
        <v>1.1574999407056517</v>
      </c>
      <c r="F760" s="86" t="s">
        <v>2004</v>
      </c>
      <c r="G760" s="86" t="b">
        <v>0</v>
      </c>
      <c r="H760" s="86" t="b">
        <v>0</v>
      </c>
      <c r="I760" s="86" t="b">
        <v>0</v>
      </c>
      <c r="J760" s="86" t="b">
        <v>0</v>
      </c>
      <c r="K760" s="86" t="b">
        <v>0</v>
      </c>
      <c r="L760" s="86" t="b">
        <v>0</v>
      </c>
    </row>
    <row r="761" spans="1:12" ht="15">
      <c r="A761" s="86" t="s">
        <v>2611</v>
      </c>
      <c r="B761" s="86" t="s">
        <v>2174</v>
      </c>
      <c r="C761" s="86">
        <v>9</v>
      </c>
      <c r="D761" s="121">
        <v>0.00574528724105647</v>
      </c>
      <c r="E761" s="121">
        <v>1.2342065676254212</v>
      </c>
      <c r="F761" s="86" t="s">
        <v>2004</v>
      </c>
      <c r="G761" s="86" t="b">
        <v>0</v>
      </c>
      <c r="H761" s="86" t="b">
        <v>0</v>
      </c>
      <c r="I761" s="86" t="b">
        <v>0</v>
      </c>
      <c r="J761" s="86" t="b">
        <v>0</v>
      </c>
      <c r="K761" s="86" t="b">
        <v>0</v>
      </c>
      <c r="L761" s="86" t="b">
        <v>0</v>
      </c>
    </row>
    <row r="762" spans="1:12" ht="15">
      <c r="A762" s="86" t="s">
        <v>2175</v>
      </c>
      <c r="B762" s="86" t="s">
        <v>2171</v>
      </c>
      <c r="C762" s="86">
        <v>9</v>
      </c>
      <c r="D762" s="121">
        <v>0.00574528724105647</v>
      </c>
      <c r="E762" s="121">
        <v>0.8942585059310704</v>
      </c>
      <c r="F762" s="86" t="s">
        <v>2004</v>
      </c>
      <c r="G762" s="86" t="b">
        <v>0</v>
      </c>
      <c r="H762" s="86" t="b">
        <v>0</v>
      </c>
      <c r="I762" s="86" t="b">
        <v>0</v>
      </c>
      <c r="J762" s="86" t="b">
        <v>0</v>
      </c>
      <c r="K762" s="86" t="b">
        <v>0</v>
      </c>
      <c r="L762" s="86" t="b">
        <v>0</v>
      </c>
    </row>
    <row r="763" spans="1:12" ht="15">
      <c r="A763" s="86" t="s">
        <v>2170</v>
      </c>
      <c r="B763" s="86" t="s">
        <v>2173</v>
      </c>
      <c r="C763" s="86">
        <v>9</v>
      </c>
      <c r="D763" s="121">
        <v>0.00574528724105647</v>
      </c>
      <c r="E763" s="121">
        <v>0.8687044014586822</v>
      </c>
      <c r="F763" s="86" t="s">
        <v>2004</v>
      </c>
      <c r="G763" s="86" t="b">
        <v>0</v>
      </c>
      <c r="H763" s="86" t="b">
        <v>0</v>
      </c>
      <c r="I763" s="86" t="b">
        <v>0</v>
      </c>
      <c r="J763" s="86" t="b">
        <v>0</v>
      </c>
      <c r="K763" s="86" t="b">
        <v>0</v>
      </c>
      <c r="L763" s="86" t="b">
        <v>0</v>
      </c>
    </row>
    <row r="764" spans="1:12" ht="15">
      <c r="A764" s="86" t="s">
        <v>2167</v>
      </c>
      <c r="B764" s="86" t="s">
        <v>2175</v>
      </c>
      <c r="C764" s="86">
        <v>8</v>
      </c>
      <c r="D764" s="121">
        <v>0.005497399262640893</v>
      </c>
      <c r="E764" s="121">
        <v>0.8556951107917096</v>
      </c>
      <c r="F764" s="86" t="s">
        <v>2004</v>
      </c>
      <c r="G764" s="86" t="b">
        <v>0</v>
      </c>
      <c r="H764" s="86" t="b">
        <v>0</v>
      </c>
      <c r="I764" s="86" t="b">
        <v>0</v>
      </c>
      <c r="J764" s="86" t="b">
        <v>0</v>
      </c>
      <c r="K764" s="86" t="b">
        <v>0</v>
      </c>
      <c r="L764" s="86" t="b">
        <v>0</v>
      </c>
    </row>
    <row r="765" spans="1:12" ht="15">
      <c r="A765" s="86" t="s">
        <v>2608</v>
      </c>
      <c r="B765" s="86" t="s">
        <v>2611</v>
      </c>
      <c r="C765" s="86">
        <v>8</v>
      </c>
      <c r="D765" s="121">
        <v>0.005497399262640893</v>
      </c>
      <c r="E765" s="121">
        <v>1.3079927817863397</v>
      </c>
      <c r="F765" s="86" t="s">
        <v>2004</v>
      </c>
      <c r="G765" s="86" t="b">
        <v>0</v>
      </c>
      <c r="H765" s="86" t="b">
        <v>0</v>
      </c>
      <c r="I765" s="86" t="b">
        <v>0</v>
      </c>
      <c r="J765" s="86" t="b">
        <v>0</v>
      </c>
      <c r="K765" s="86" t="b">
        <v>0</v>
      </c>
      <c r="L765" s="86" t="b">
        <v>0</v>
      </c>
    </row>
    <row r="766" spans="1:12" ht="15">
      <c r="A766" s="86" t="s">
        <v>2613</v>
      </c>
      <c r="B766" s="86" t="s">
        <v>2176</v>
      </c>
      <c r="C766" s="86">
        <v>8</v>
      </c>
      <c r="D766" s="121">
        <v>0.005497399262640893</v>
      </c>
      <c r="E766" s="121">
        <v>1.4329315183946398</v>
      </c>
      <c r="F766" s="86" t="s">
        <v>2004</v>
      </c>
      <c r="G766" s="86" t="b">
        <v>0</v>
      </c>
      <c r="H766" s="86" t="b">
        <v>0</v>
      </c>
      <c r="I766" s="86" t="b">
        <v>0</v>
      </c>
      <c r="J766" s="86" t="b">
        <v>0</v>
      </c>
      <c r="K766" s="86" t="b">
        <v>0</v>
      </c>
      <c r="L766" s="86" t="b">
        <v>0</v>
      </c>
    </row>
    <row r="767" spans="1:12" ht="15">
      <c r="A767" s="86" t="s">
        <v>2627</v>
      </c>
      <c r="B767" s="86" t="s">
        <v>2621</v>
      </c>
      <c r="C767" s="86">
        <v>7</v>
      </c>
      <c r="D767" s="121">
        <v>0.005197575145692276</v>
      </c>
      <c r="E767" s="121">
        <v>2.048355471280584</v>
      </c>
      <c r="F767" s="86" t="s">
        <v>2004</v>
      </c>
      <c r="G767" s="86" t="b">
        <v>0</v>
      </c>
      <c r="H767" s="86" t="b">
        <v>0</v>
      </c>
      <c r="I767" s="86" t="b">
        <v>0</v>
      </c>
      <c r="J767" s="86" t="b">
        <v>0</v>
      </c>
      <c r="K767" s="86" t="b">
        <v>0</v>
      </c>
      <c r="L767" s="86" t="b">
        <v>0</v>
      </c>
    </row>
    <row r="768" spans="1:12" ht="15">
      <c r="A768" s="86" t="s">
        <v>2170</v>
      </c>
      <c r="B768" s="86" t="s">
        <v>2175</v>
      </c>
      <c r="C768" s="86">
        <v>7</v>
      </c>
      <c r="D768" s="121">
        <v>0.005197575145692276</v>
      </c>
      <c r="E768" s="121">
        <v>0.7851140365060023</v>
      </c>
      <c r="F768" s="86" t="s">
        <v>2004</v>
      </c>
      <c r="G768" s="86" t="b">
        <v>0</v>
      </c>
      <c r="H768" s="86" t="b">
        <v>0</v>
      </c>
      <c r="I768" s="86" t="b">
        <v>0</v>
      </c>
      <c r="J768" s="86" t="b">
        <v>0</v>
      </c>
      <c r="K768" s="86" t="b">
        <v>0</v>
      </c>
      <c r="L768" s="86" t="b">
        <v>0</v>
      </c>
    </row>
    <row r="769" spans="1:12" ht="15">
      <c r="A769" s="86" t="s">
        <v>299</v>
      </c>
      <c r="B769" s="86" t="s">
        <v>2168</v>
      </c>
      <c r="C769" s="86">
        <v>7</v>
      </c>
      <c r="D769" s="121">
        <v>0.005197575145692276</v>
      </c>
      <c r="E769" s="121">
        <v>1.1250620982003532</v>
      </c>
      <c r="F769" s="86" t="s">
        <v>2004</v>
      </c>
      <c r="G769" s="86" t="b">
        <v>0</v>
      </c>
      <c r="H769" s="86" t="b">
        <v>0</v>
      </c>
      <c r="I769" s="86" t="b">
        <v>0</v>
      </c>
      <c r="J769" s="86" t="b">
        <v>0</v>
      </c>
      <c r="K769" s="86" t="b">
        <v>0</v>
      </c>
      <c r="L769" s="86" t="b">
        <v>0</v>
      </c>
    </row>
    <row r="770" spans="1:12" ht="15">
      <c r="A770" s="86" t="s">
        <v>2167</v>
      </c>
      <c r="B770" s="86" t="s">
        <v>2622</v>
      </c>
      <c r="C770" s="86">
        <v>7</v>
      </c>
      <c r="D770" s="121">
        <v>0.005197575145692276</v>
      </c>
      <c r="E770" s="121">
        <v>1.3619745942525854</v>
      </c>
      <c r="F770" s="86" t="s">
        <v>2004</v>
      </c>
      <c r="G770" s="86" t="b">
        <v>0</v>
      </c>
      <c r="H770" s="86" t="b">
        <v>0</v>
      </c>
      <c r="I770" s="86" t="b">
        <v>0</v>
      </c>
      <c r="J770" s="86" t="b">
        <v>0</v>
      </c>
      <c r="K770" s="86" t="b">
        <v>0</v>
      </c>
      <c r="L770" s="86" t="b">
        <v>0</v>
      </c>
    </row>
    <row r="771" spans="1:12" ht="15">
      <c r="A771" s="86" t="s">
        <v>2612</v>
      </c>
      <c r="B771" s="86" t="s">
        <v>2615</v>
      </c>
      <c r="C771" s="86">
        <v>6</v>
      </c>
      <c r="D771" s="121">
        <v>0.0048383475573335315</v>
      </c>
      <c r="E771" s="121">
        <v>1.7315312084333707</v>
      </c>
      <c r="F771" s="86" t="s">
        <v>2004</v>
      </c>
      <c r="G771" s="86" t="b">
        <v>0</v>
      </c>
      <c r="H771" s="86" t="b">
        <v>0</v>
      </c>
      <c r="I771" s="86" t="b">
        <v>0</v>
      </c>
      <c r="J771" s="86" t="b">
        <v>0</v>
      </c>
      <c r="K771" s="86" t="b">
        <v>0</v>
      </c>
      <c r="L771" s="86" t="b">
        <v>0</v>
      </c>
    </row>
    <row r="772" spans="1:12" ht="15">
      <c r="A772" s="86" t="s">
        <v>2173</v>
      </c>
      <c r="B772" s="86" t="s">
        <v>2174</v>
      </c>
      <c r="C772" s="86">
        <v>6</v>
      </c>
      <c r="D772" s="121">
        <v>0.0048383475573335315</v>
      </c>
      <c r="E772" s="121">
        <v>0.7851140365060023</v>
      </c>
      <c r="F772" s="86" t="s">
        <v>2004</v>
      </c>
      <c r="G772" s="86" t="b">
        <v>0</v>
      </c>
      <c r="H772" s="86" t="b">
        <v>0</v>
      </c>
      <c r="I772" s="86" t="b">
        <v>0</v>
      </c>
      <c r="J772" s="86" t="b">
        <v>0</v>
      </c>
      <c r="K772" s="86" t="b">
        <v>0</v>
      </c>
      <c r="L772" s="86" t="b">
        <v>0</v>
      </c>
    </row>
    <row r="773" spans="1:12" ht="15">
      <c r="A773" s="86" t="s">
        <v>2607</v>
      </c>
      <c r="B773" s="86" t="s">
        <v>2176</v>
      </c>
      <c r="C773" s="86">
        <v>6</v>
      </c>
      <c r="D773" s="121">
        <v>0.0048383475573335315</v>
      </c>
      <c r="E773" s="121">
        <v>1.0271661722106458</v>
      </c>
      <c r="F773" s="86" t="s">
        <v>2004</v>
      </c>
      <c r="G773" s="86" t="b">
        <v>0</v>
      </c>
      <c r="H773" s="86" t="b">
        <v>0</v>
      </c>
      <c r="I773" s="86" t="b">
        <v>0</v>
      </c>
      <c r="J773" s="86" t="b">
        <v>0</v>
      </c>
      <c r="K773" s="86" t="b">
        <v>0</v>
      </c>
      <c r="L773" s="86" t="b">
        <v>0</v>
      </c>
    </row>
    <row r="774" spans="1:12" ht="15">
      <c r="A774" s="86" t="s">
        <v>2171</v>
      </c>
      <c r="B774" s="86" t="s">
        <v>2168</v>
      </c>
      <c r="C774" s="86">
        <v>6</v>
      </c>
      <c r="D774" s="121">
        <v>0.0048383475573335315</v>
      </c>
      <c r="E774" s="121">
        <v>0.718167246875389</v>
      </c>
      <c r="F774" s="86" t="s">
        <v>2004</v>
      </c>
      <c r="G774" s="86" t="b">
        <v>0</v>
      </c>
      <c r="H774" s="86" t="b">
        <v>0</v>
      </c>
      <c r="I774" s="86" t="b">
        <v>0</v>
      </c>
      <c r="J774" s="86" t="b">
        <v>0</v>
      </c>
      <c r="K774" s="86" t="b">
        <v>0</v>
      </c>
      <c r="L774" s="86" t="b">
        <v>0</v>
      </c>
    </row>
    <row r="775" spans="1:12" ht="15">
      <c r="A775" s="86" t="s">
        <v>2174</v>
      </c>
      <c r="B775" s="86" t="s">
        <v>2609</v>
      </c>
      <c r="C775" s="86">
        <v>6</v>
      </c>
      <c r="D775" s="121">
        <v>0.0048383475573335315</v>
      </c>
      <c r="E775" s="121">
        <v>0.8942585059310704</v>
      </c>
      <c r="F775" s="86" t="s">
        <v>2004</v>
      </c>
      <c r="G775" s="86" t="b">
        <v>0</v>
      </c>
      <c r="H775" s="86" t="b">
        <v>0</v>
      </c>
      <c r="I775" s="86" t="b">
        <v>0</v>
      </c>
      <c r="J775" s="86" t="b">
        <v>0</v>
      </c>
      <c r="K775" s="86" t="b">
        <v>0</v>
      </c>
      <c r="L775" s="86" t="b">
        <v>0</v>
      </c>
    </row>
    <row r="776" spans="1:12" ht="15">
      <c r="A776" s="86" t="s">
        <v>2169</v>
      </c>
      <c r="B776" s="86" t="s">
        <v>2197</v>
      </c>
      <c r="C776" s="86">
        <v>6</v>
      </c>
      <c r="D776" s="121">
        <v>0.0048383475573335315</v>
      </c>
      <c r="E776" s="121">
        <v>1.3183512332045961</v>
      </c>
      <c r="F776" s="86" t="s">
        <v>2004</v>
      </c>
      <c r="G776" s="86" t="b">
        <v>0</v>
      </c>
      <c r="H776" s="86" t="b">
        <v>0</v>
      </c>
      <c r="I776" s="86" t="b">
        <v>0</v>
      </c>
      <c r="J776" s="86" t="b">
        <v>0</v>
      </c>
      <c r="K776" s="86" t="b">
        <v>0</v>
      </c>
      <c r="L776" s="86" t="b">
        <v>0</v>
      </c>
    </row>
    <row r="777" spans="1:12" ht="15">
      <c r="A777" s="86" t="s">
        <v>2197</v>
      </c>
      <c r="B777" s="86" t="s">
        <v>2636</v>
      </c>
      <c r="C777" s="86">
        <v>6</v>
      </c>
      <c r="D777" s="121">
        <v>0.0048383475573335315</v>
      </c>
      <c r="E777" s="121">
        <v>2.0025979807199086</v>
      </c>
      <c r="F777" s="86" t="s">
        <v>2004</v>
      </c>
      <c r="G777" s="86" t="b">
        <v>0</v>
      </c>
      <c r="H777" s="86" t="b">
        <v>0</v>
      </c>
      <c r="I777" s="86" t="b">
        <v>0</v>
      </c>
      <c r="J777" s="86" t="b">
        <v>0</v>
      </c>
      <c r="K777" s="86" t="b">
        <v>0</v>
      </c>
      <c r="L777" s="86" t="b">
        <v>0</v>
      </c>
    </row>
    <row r="778" spans="1:12" ht="15">
      <c r="A778" s="86" t="s">
        <v>2636</v>
      </c>
      <c r="B778" s="86" t="s">
        <v>2175</v>
      </c>
      <c r="C778" s="86">
        <v>6</v>
      </c>
      <c r="D778" s="121">
        <v>0.0048383475573335315</v>
      </c>
      <c r="E778" s="121">
        <v>1.484084040842021</v>
      </c>
      <c r="F778" s="86" t="s">
        <v>2004</v>
      </c>
      <c r="G778" s="86" t="b">
        <v>0</v>
      </c>
      <c r="H778" s="86" t="b">
        <v>0</v>
      </c>
      <c r="I778" s="86" t="b">
        <v>0</v>
      </c>
      <c r="J778" s="86" t="b">
        <v>0</v>
      </c>
      <c r="K778" s="86" t="b">
        <v>0</v>
      </c>
      <c r="L778" s="86" t="b">
        <v>0</v>
      </c>
    </row>
    <row r="779" spans="1:12" ht="15">
      <c r="A779" s="86" t="s">
        <v>2173</v>
      </c>
      <c r="B779" s="86" t="s">
        <v>2637</v>
      </c>
      <c r="C779" s="86">
        <v>6</v>
      </c>
      <c r="D779" s="121">
        <v>0.0048383475573335315</v>
      </c>
      <c r="E779" s="121">
        <v>1.5254767260002462</v>
      </c>
      <c r="F779" s="86" t="s">
        <v>2004</v>
      </c>
      <c r="G779" s="86" t="b">
        <v>0</v>
      </c>
      <c r="H779" s="86" t="b">
        <v>0</v>
      </c>
      <c r="I779" s="86" t="b">
        <v>0</v>
      </c>
      <c r="J779" s="86" t="b">
        <v>0</v>
      </c>
      <c r="K779" s="86" t="b">
        <v>0</v>
      </c>
      <c r="L779" s="86" t="b">
        <v>0</v>
      </c>
    </row>
    <row r="780" spans="1:12" ht="15">
      <c r="A780" s="86" t="s">
        <v>2637</v>
      </c>
      <c r="B780" s="86" t="s">
        <v>2613</v>
      </c>
      <c r="C780" s="86">
        <v>6</v>
      </c>
      <c r="D780" s="121">
        <v>0.0048383475573335315</v>
      </c>
      <c r="E780" s="121">
        <v>1.8265067216642275</v>
      </c>
      <c r="F780" s="86" t="s">
        <v>2004</v>
      </c>
      <c r="G780" s="86" t="b">
        <v>0</v>
      </c>
      <c r="H780" s="86" t="b">
        <v>0</v>
      </c>
      <c r="I780" s="86" t="b">
        <v>0</v>
      </c>
      <c r="J780" s="86" t="b">
        <v>0</v>
      </c>
      <c r="K780" s="86" t="b">
        <v>0</v>
      </c>
      <c r="L780" s="86" t="b">
        <v>0</v>
      </c>
    </row>
    <row r="781" spans="1:12" ht="15">
      <c r="A781" s="86" t="s">
        <v>2174</v>
      </c>
      <c r="B781" s="86" t="s">
        <v>2614</v>
      </c>
      <c r="C781" s="86">
        <v>6</v>
      </c>
      <c r="D781" s="121">
        <v>0.0048383475573335315</v>
      </c>
      <c r="E781" s="121">
        <v>1.0905531510750386</v>
      </c>
      <c r="F781" s="86" t="s">
        <v>2004</v>
      </c>
      <c r="G781" s="86" t="b">
        <v>0</v>
      </c>
      <c r="H781" s="86" t="b">
        <v>0</v>
      </c>
      <c r="I781" s="86" t="b">
        <v>0</v>
      </c>
      <c r="J781" s="86" t="b">
        <v>0</v>
      </c>
      <c r="K781" s="86" t="b">
        <v>0</v>
      </c>
      <c r="L781" s="86" t="b">
        <v>0</v>
      </c>
    </row>
    <row r="782" spans="1:12" ht="15">
      <c r="A782" s="86" t="s">
        <v>2174</v>
      </c>
      <c r="B782" s="86" t="s">
        <v>2608</v>
      </c>
      <c r="C782" s="86">
        <v>5</v>
      </c>
      <c r="D782" s="121">
        <v>0.004409729418234169</v>
      </c>
      <c r="E782" s="121">
        <v>0.8150772598834455</v>
      </c>
      <c r="F782" s="86" t="s">
        <v>2004</v>
      </c>
      <c r="G782" s="86" t="b">
        <v>0</v>
      </c>
      <c r="H782" s="86" t="b">
        <v>0</v>
      </c>
      <c r="I782" s="86" t="b">
        <v>0</v>
      </c>
      <c r="J782" s="86" t="b">
        <v>0</v>
      </c>
      <c r="K782" s="86" t="b">
        <v>0</v>
      </c>
      <c r="L782" s="86" t="b">
        <v>0</v>
      </c>
    </row>
    <row r="783" spans="1:12" ht="15">
      <c r="A783" s="86" t="s">
        <v>296</v>
      </c>
      <c r="B783" s="86" t="s">
        <v>2607</v>
      </c>
      <c r="C783" s="86">
        <v>5</v>
      </c>
      <c r="D783" s="121">
        <v>0.004409729418234169</v>
      </c>
      <c r="E783" s="121">
        <v>1.4947421090240776</v>
      </c>
      <c r="F783" s="86" t="s">
        <v>2004</v>
      </c>
      <c r="G783" s="86" t="b">
        <v>0</v>
      </c>
      <c r="H783" s="86" t="b">
        <v>0</v>
      </c>
      <c r="I783" s="86" t="b">
        <v>0</v>
      </c>
      <c r="J783" s="86" t="b">
        <v>0</v>
      </c>
      <c r="K783" s="86" t="b">
        <v>0</v>
      </c>
      <c r="L783" s="86" t="b">
        <v>0</v>
      </c>
    </row>
    <row r="784" spans="1:12" ht="15">
      <c r="A784" s="86" t="s">
        <v>2174</v>
      </c>
      <c r="B784" s="86" t="s">
        <v>2168</v>
      </c>
      <c r="C784" s="86">
        <v>5</v>
      </c>
      <c r="D784" s="121">
        <v>0.004409729418234169</v>
      </c>
      <c r="E784" s="121">
        <v>0.6389860008277644</v>
      </c>
      <c r="F784" s="86" t="s">
        <v>2004</v>
      </c>
      <c r="G784" s="86" t="b">
        <v>0</v>
      </c>
      <c r="H784" s="86" t="b">
        <v>0</v>
      </c>
      <c r="I784" s="86" t="b">
        <v>0</v>
      </c>
      <c r="J784" s="86" t="b">
        <v>0</v>
      </c>
      <c r="K784" s="86" t="b">
        <v>0</v>
      </c>
      <c r="L784" s="86" t="b">
        <v>0</v>
      </c>
    </row>
    <row r="785" spans="1:12" ht="15">
      <c r="A785" s="86" t="s">
        <v>2169</v>
      </c>
      <c r="B785" s="86" t="s">
        <v>2174</v>
      </c>
      <c r="C785" s="86">
        <v>5</v>
      </c>
      <c r="D785" s="121">
        <v>0.004409729418234169</v>
      </c>
      <c r="E785" s="121">
        <v>0.7206560472790838</v>
      </c>
      <c r="F785" s="86" t="s">
        <v>2004</v>
      </c>
      <c r="G785" s="86" t="b">
        <v>0</v>
      </c>
      <c r="H785" s="86" t="b">
        <v>0</v>
      </c>
      <c r="I785" s="86" t="b">
        <v>0</v>
      </c>
      <c r="J785" s="86" t="b">
        <v>0</v>
      </c>
      <c r="K785" s="86" t="b">
        <v>0</v>
      </c>
      <c r="L785" s="86" t="b">
        <v>0</v>
      </c>
    </row>
    <row r="786" spans="1:12" ht="15">
      <c r="A786" s="86" t="s">
        <v>2175</v>
      </c>
      <c r="B786" s="86" t="s">
        <v>2170</v>
      </c>
      <c r="C786" s="86">
        <v>5</v>
      </c>
      <c r="D786" s="121">
        <v>0.004409729418234169</v>
      </c>
      <c r="E786" s="121">
        <v>0.6389860008277644</v>
      </c>
      <c r="F786" s="86" t="s">
        <v>2004</v>
      </c>
      <c r="G786" s="86" t="b">
        <v>0</v>
      </c>
      <c r="H786" s="86" t="b">
        <v>0</v>
      </c>
      <c r="I786" s="86" t="b">
        <v>0</v>
      </c>
      <c r="J786" s="86" t="b">
        <v>0</v>
      </c>
      <c r="K786" s="86" t="b">
        <v>0</v>
      </c>
      <c r="L786" s="86" t="b">
        <v>0</v>
      </c>
    </row>
    <row r="787" spans="1:12" ht="15">
      <c r="A787" s="86" t="s">
        <v>2611</v>
      </c>
      <c r="B787" s="86" t="s">
        <v>2610</v>
      </c>
      <c r="C787" s="86">
        <v>5</v>
      </c>
      <c r="D787" s="121">
        <v>0.004409729418234169</v>
      </c>
      <c r="E787" s="121">
        <v>1.2421754972966965</v>
      </c>
      <c r="F787" s="86" t="s">
        <v>2004</v>
      </c>
      <c r="G787" s="86" t="b">
        <v>0</v>
      </c>
      <c r="H787" s="86" t="b">
        <v>0</v>
      </c>
      <c r="I787" s="86" t="b">
        <v>0</v>
      </c>
      <c r="J787" s="86" t="b">
        <v>0</v>
      </c>
      <c r="K787" s="86" t="b">
        <v>0</v>
      </c>
      <c r="L787" s="86" t="b">
        <v>0</v>
      </c>
    </row>
    <row r="788" spans="1:12" ht="15">
      <c r="A788" s="86" t="s">
        <v>2616</v>
      </c>
      <c r="B788" s="86" t="s">
        <v>2169</v>
      </c>
      <c r="C788" s="86">
        <v>5</v>
      </c>
      <c r="D788" s="121">
        <v>0.004409729418234169</v>
      </c>
      <c r="E788" s="121">
        <v>1.1599887411093466</v>
      </c>
      <c r="F788" s="86" t="s">
        <v>2004</v>
      </c>
      <c r="G788" s="86" t="b">
        <v>0</v>
      </c>
      <c r="H788" s="86" t="b">
        <v>0</v>
      </c>
      <c r="I788" s="86" t="b">
        <v>0</v>
      </c>
      <c r="J788" s="86" t="b">
        <v>0</v>
      </c>
      <c r="K788" s="86" t="b">
        <v>0</v>
      </c>
      <c r="L788" s="86" t="b">
        <v>0</v>
      </c>
    </row>
    <row r="789" spans="1:12" ht="15">
      <c r="A789" s="86" t="s">
        <v>295</v>
      </c>
      <c r="B789" s="86" t="s">
        <v>294</v>
      </c>
      <c r="C789" s="86">
        <v>4</v>
      </c>
      <c r="D789" s="121">
        <v>0.0038976690804196105</v>
      </c>
      <c r="E789" s="121">
        <v>1.4462954799526213</v>
      </c>
      <c r="F789" s="86" t="s">
        <v>2004</v>
      </c>
      <c r="G789" s="86" t="b">
        <v>0</v>
      </c>
      <c r="H789" s="86" t="b">
        <v>0</v>
      </c>
      <c r="I789" s="86" t="b">
        <v>0</v>
      </c>
      <c r="J789" s="86" t="b">
        <v>0</v>
      </c>
      <c r="K789" s="86" t="b">
        <v>0</v>
      </c>
      <c r="L789" s="86" t="b">
        <v>0</v>
      </c>
    </row>
    <row r="790" spans="1:12" ht="15">
      <c r="A790" s="86" t="s">
        <v>2640</v>
      </c>
      <c r="B790" s="86" t="s">
        <v>295</v>
      </c>
      <c r="C790" s="86">
        <v>4</v>
      </c>
      <c r="D790" s="121">
        <v>0.0038976690804196105</v>
      </c>
      <c r="E790" s="121">
        <v>1.8265067216642272</v>
      </c>
      <c r="F790" s="86" t="s">
        <v>2004</v>
      </c>
      <c r="G790" s="86" t="b">
        <v>0</v>
      </c>
      <c r="H790" s="86" t="b">
        <v>0</v>
      </c>
      <c r="I790" s="86" t="b">
        <v>0</v>
      </c>
      <c r="J790" s="86" t="b">
        <v>0</v>
      </c>
      <c r="K790" s="86" t="b">
        <v>0</v>
      </c>
      <c r="L790" s="86" t="b">
        <v>0</v>
      </c>
    </row>
    <row r="791" spans="1:12" ht="15">
      <c r="A791" s="86" t="s">
        <v>295</v>
      </c>
      <c r="B791" s="86" t="s">
        <v>2607</v>
      </c>
      <c r="C791" s="86">
        <v>4</v>
      </c>
      <c r="D791" s="121">
        <v>0.0038976690804196105</v>
      </c>
      <c r="E791" s="121">
        <v>0.987657630926972</v>
      </c>
      <c r="F791" s="86" t="s">
        <v>2004</v>
      </c>
      <c r="G791" s="86" t="b">
        <v>0</v>
      </c>
      <c r="H791" s="86" t="b">
        <v>0</v>
      </c>
      <c r="I791" s="86" t="b">
        <v>0</v>
      </c>
      <c r="J791" s="86" t="b">
        <v>0</v>
      </c>
      <c r="K791" s="86" t="b">
        <v>0</v>
      </c>
      <c r="L791" s="86" t="b">
        <v>0</v>
      </c>
    </row>
    <row r="792" spans="1:12" ht="15">
      <c r="A792" s="86" t="s">
        <v>2182</v>
      </c>
      <c r="B792" s="86" t="s">
        <v>2623</v>
      </c>
      <c r="C792" s="86">
        <v>4</v>
      </c>
      <c r="D792" s="121">
        <v>0.0038976690804196105</v>
      </c>
      <c r="E792" s="121">
        <v>1.7473254756166026</v>
      </c>
      <c r="F792" s="86" t="s">
        <v>2004</v>
      </c>
      <c r="G792" s="86" t="b">
        <v>0</v>
      </c>
      <c r="H792" s="86" t="b">
        <v>0</v>
      </c>
      <c r="I792" s="86" t="b">
        <v>0</v>
      </c>
      <c r="J792" s="86" t="b">
        <v>0</v>
      </c>
      <c r="K792" s="86" t="b">
        <v>0</v>
      </c>
      <c r="L792" s="86" t="b">
        <v>0</v>
      </c>
    </row>
    <row r="793" spans="1:12" ht="15">
      <c r="A793" s="86" t="s">
        <v>2623</v>
      </c>
      <c r="B793" s="86" t="s">
        <v>2235</v>
      </c>
      <c r="C793" s="86">
        <v>4</v>
      </c>
      <c r="D793" s="121">
        <v>0.0038976690804196105</v>
      </c>
      <c r="E793" s="121">
        <v>2.048355471280584</v>
      </c>
      <c r="F793" s="86" t="s">
        <v>2004</v>
      </c>
      <c r="G793" s="86" t="b">
        <v>0</v>
      </c>
      <c r="H793" s="86" t="b">
        <v>0</v>
      </c>
      <c r="I793" s="86" t="b">
        <v>0</v>
      </c>
      <c r="J793" s="86" t="b">
        <v>1</v>
      </c>
      <c r="K793" s="86" t="b">
        <v>0</v>
      </c>
      <c r="L793" s="86" t="b">
        <v>0</v>
      </c>
    </row>
    <row r="794" spans="1:12" ht="15">
      <c r="A794" s="86" t="s">
        <v>2235</v>
      </c>
      <c r="B794" s="86" t="s">
        <v>2714</v>
      </c>
      <c r="C794" s="86">
        <v>4</v>
      </c>
      <c r="D794" s="121">
        <v>0.0038976690804196105</v>
      </c>
      <c r="E794" s="121">
        <v>2.400537989391946</v>
      </c>
      <c r="F794" s="86" t="s">
        <v>2004</v>
      </c>
      <c r="G794" s="86" t="b">
        <v>1</v>
      </c>
      <c r="H794" s="86" t="b">
        <v>0</v>
      </c>
      <c r="I794" s="86" t="b">
        <v>0</v>
      </c>
      <c r="J794" s="86" t="b">
        <v>0</v>
      </c>
      <c r="K794" s="86" t="b">
        <v>0</v>
      </c>
      <c r="L794" s="86" t="b">
        <v>0</v>
      </c>
    </row>
    <row r="795" spans="1:12" ht="15">
      <c r="A795" s="86" t="s">
        <v>2714</v>
      </c>
      <c r="B795" s="86" t="s">
        <v>2630</v>
      </c>
      <c r="C795" s="86">
        <v>4</v>
      </c>
      <c r="D795" s="121">
        <v>0.0038976690804196105</v>
      </c>
      <c r="E795" s="121">
        <v>2.400537989391946</v>
      </c>
      <c r="F795" s="86" t="s">
        <v>2004</v>
      </c>
      <c r="G795" s="86" t="b">
        <v>0</v>
      </c>
      <c r="H795" s="86" t="b">
        <v>0</v>
      </c>
      <c r="I795" s="86" t="b">
        <v>0</v>
      </c>
      <c r="J795" s="86" t="b">
        <v>0</v>
      </c>
      <c r="K795" s="86" t="b">
        <v>0</v>
      </c>
      <c r="L795" s="86" t="b">
        <v>0</v>
      </c>
    </row>
    <row r="796" spans="1:12" ht="15">
      <c r="A796" s="86" t="s">
        <v>2630</v>
      </c>
      <c r="B796" s="86" t="s">
        <v>2624</v>
      </c>
      <c r="C796" s="86">
        <v>4</v>
      </c>
      <c r="D796" s="121">
        <v>0.0038976690804196105</v>
      </c>
      <c r="E796" s="121">
        <v>2.0995079937279653</v>
      </c>
      <c r="F796" s="86" t="s">
        <v>2004</v>
      </c>
      <c r="G796" s="86" t="b">
        <v>0</v>
      </c>
      <c r="H796" s="86" t="b">
        <v>0</v>
      </c>
      <c r="I796" s="86" t="b">
        <v>0</v>
      </c>
      <c r="J796" s="86" t="b">
        <v>0</v>
      </c>
      <c r="K796" s="86" t="b">
        <v>0</v>
      </c>
      <c r="L796" s="86" t="b">
        <v>0</v>
      </c>
    </row>
    <row r="797" spans="1:12" ht="15">
      <c r="A797" s="86" t="s">
        <v>2624</v>
      </c>
      <c r="B797" s="86" t="s">
        <v>2619</v>
      </c>
      <c r="C797" s="86">
        <v>4</v>
      </c>
      <c r="D797" s="121">
        <v>0.0038976690804196105</v>
      </c>
      <c r="E797" s="121">
        <v>1.7015679850559273</v>
      </c>
      <c r="F797" s="86" t="s">
        <v>2004</v>
      </c>
      <c r="G797" s="86" t="b">
        <v>0</v>
      </c>
      <c r="H797" s="86" t="b">
        <v>0</v>
      </c>
      <c r="I797" s="86" t="b">
        <v>0</v>
      </c>
      <c r="J797" s="86" t="b">
        <v>0</v>
      </c>
      <c r="K797" s="86" t="b">
        <v>0</v>
      </c>
      <c r="L797" s="86" t="b">
        <v>0</v>
      </c>
    </row>
    <row r="798" spans="1:12" ht="15">
      <c r="A798" s="86" t="s">
        <v>2619</v>
      </c>
      <c r="B798" s="86" t="s">
        <v>2715</v>
      </c>
      <c r="C798" s="86">
        <v>4</v>
      </c>
      <c r="D798" s="121">
        <v>0.0038976690804196105</v>
      </c>
      <c r="E798" s="121">
        <v>2.0025979807199086</v>
      </c>
      <c r="F798" s="86" t="s">
        <v>2004</v>
      </c>
      <c r="G798" s="86" t="b">
        <v>0</v>
      </c>
      <c r="H798" s="86" t="b">
        <v>0</v>
      </c>
      <c r="I798" s="86" t="b">
        <v>0</v>
      </c>
      <c r="J798" s="86" t="b">
        <v>0</v>
      </c>
      <c r="K798" s="86" t="b">
        <v>0</v>
      </c>
      <c r="L798" s="86" t="b">
        <v>0</v>
      </c>
    </row>
    <row r="799" spans="1:12" ht="15">
      <c r="A799" s="86" t="s">
        <v>2715</v>
      </c>
      <c r="B799" s="86" t="s">
        <v>2197</v>
      </c>
      <c r="C799" s="86">
        <v>4</v>
      </c>
      <c r="D799" s="121">
        <v>0.0038976690804196105</v>
      </c>
      <c r="E799" s="121">
        <v>2.0025979807199086</v>
      </c>
      <c r="F799" s="86" t="s">
        <v>2004</v>
      </c>
      <c r="G799" s="86" t="b">
        <v>0</v>
      </c>
      <c r="H799" s="86" t="b">
        <v>0</v>
      </c>
      <c r="I799" s="86" t="b">
        <v>0</v>
      </c>
      <c r="J799" s="86" t="b">
        <v>0</v>
      </c>
      <c r="K799" s="86" t="b">
        <v>0</v>
      </c>
      <c r="L799" s="86" t="b">
        <v>0</v>
      </c>
    </row>
    <row r="800" spans="1:12" ht="15">
      <c r="A800" s="86" t="s">
        <v>2197</v>
      </c>
      <c r="B800" s="86" t="s">
        <v>2716</v>
      </c>
      <c r="C800" s="86">
        <v>4</v>
      </c>
      <c r="D800" s="121">
        <v>0.0038976690804196105</v>
      </c>
      <c r="E800" s="121">
        <v>2.0025979807199086</v>
      </c>
      <c r="F800" s="86" t="s">
        <v>2004</v>
      </c>
      <c r="G800" s="86" t="b">
        <v>0</v>
      </c>
      <c r="H800" s="86" t="b">
        <v>0</v>
      </c>
      <c r="I800" s="86" t="b">
        <v>0</v>
      </c>
      <c r="J800" s="86" t="b">
        <v>0</v>
      </c>
      <c r="K800" s="86" t="b">
        <v>0</v>
      </c>
      <c r="L800" s="86" t="b">
        <v>0</v>
      </c>
    </row>
    <row r="801" spans="1:12" ht="15">
      <c r="A801" s="86" t="s">
        <v>2716</v>
      </c>
      <c r="B801" s="86" t="s">
        <v>2641</v>
      </c>
      <c r="C801" s="86">
        <v>4</v>
      </c>
      <c r="D801" s="121">
        <v>0.0038976690804196105</v>
      </c>
      <c r="E801" s="121">
        <v>2.224446730336265</v>
      </c>
      <c r="F801" s="86" t="s">
        <v>2004</v>
      </c>
      <c r="G801" s="86" t="b">
        <v>0</v>
      </c>
      <c r="H801" s="86" t="b">
        <v>0</v>
      </c>
      <c r="I801" s="86" t="b">
        <v>0</v>
      </c>
      <c r="J801" s="86" t="b">
        <v>0</v>
      </c>
      <c r="K801" s="86" t="b">
        <v>0</v>
      </c>
      <c r="L801" s="86" t="b">
        <v>0</v>
      </c>
    </row>
    <row r="802" spans="1:12" ht="15">
      <c r="A802" s="86" t="s">
        <v>2641</v>
      </c>
      <c r="B802" s="86" t="s">
        <v>2652</v>
      </c>
      <c r="C802" s="86">
        <v>4</v>
      </c>
      <c r="D802" s="121">
        <v>0.0038976690804196105</v>
      </c>
      <c r="E802" s="121">
        <v>2.224446730336265</v>
      </c>
      <c r="F802" s="86" t="s">
        <v>2004</v>
      </c>
      <c r="G802" s="86" t="b">
        <v>0</v>
      </c>
      <c r="H802" s="86" t="b">
        <v>0</v>
      </c>
      <c r="I802" s="86" t="b">
        <v>0</v>
      </c>
      <c r="J802" s="86" t="b">
        <v>0</v>
      </c>
      <c r="K802" s="86" t="b">
        <v>0</v>
      </c>
      <c r="L802" s="86" t="b">
        <v>0</v>
      </c>
    </row>
    <row r="803" spans="1:12" ht="15">
      <c r="A803" s="86" t="s">
        <v>2652</v>
      </c>
      <c r="B803" s="86" t="s">
        <v>2717</v>
      </c>
      <c r="C803" s="86">
        <v>4</v>
      </c>
      <c r="D803" s="121">
        <v>0.0038976690804196105</v>
      </c>
      <c r="E803" s="121">
        <v>2.400537989391946</v>
      </c>
      <c r="F803" s="86" t="s">
        <v>2004</v>
      </c>
      <c r="G803" s="86" t="b">
        <v>0</v>
      </c>
      <c r="H803" s="86" t="b">
        <v>0</v>
      </c>
      <c r="I803" s="86" t="b">
        <v>0</v>
      </c>
      <c r="J803" s="86" t="b">
        <v>0</v>
      </c>
      <c r="K803" s="86" t="b">
        <v>0</v>
      </c>
      <c r="L803" s="86" t="b">
        <v>0</v>
      </c>
    </row>
    <row r="804" spans="1:12" ht="15">
      <c r="A804" s="86" t="s">
        <v>2717</v>
      </c>
      <c r="B804" s="86" t="s">
        <v>2718</v>
      </c>
      <c r="C804" s="86">
        <v>4</v>
      </c>
      <c r="D804" s="121">
        <v>0.0038976690804196105</v>
      </c>
      <c r="E804" s="121">
        <v>2.400537989391946</v>
      </c>
      <c r="F804" s="86" t="s">
        <v>2004</v>
      </c>
      <c r="G804" s="86" t="b">
        <v>0</v>
      </c>
      <c r="H804" s="86" t="b">
        <v>0</v>
      </c>
      <c r="I804" s="86" t="b">
        <v>0</v>
      </c>
      <c r="J804" s="86" t="b">
        <v>0</v>
      </c>
      <c r="K804" s="86" t="b">
        <v>0</v>
      </c>
      <c r="L804" s="86" t="b">
        <v>0</v>
      </c>
    </row>
    <row r="805" spans="1:12" ht="15">
      <c r="A805" s="86" t="s">
        <v>2718</v>
      </c>
      <c r="B805" s="86" t="s">
        <v>2638</v>
      </c>
      <c r="C805" s="86">
        <v>4</v>
      </c>
      <c r="D805" s="121">
        <v>0.0038976690804196105</v>
      </c>
      <c r="E805" s="121">
        <v>2.400537989391946</v>
      </c>
      <c r="F805" s="86" t="s">
        <v>2004</v>
      </c>
      <c r="G805" s="86" t="b">
        <v>0</v>
      </c>
      <c r="H805" s="86" t="b">
        <v>0</v>
      </c>
      <c r="I805" s="86" t="b">
        <v>0</v>
      </c>
      <c r="J805" s="86" t="b">
        <v>0</v>
      </c>
      <c r="K805" s="86" t="b">
        <v>0</v>
      </c>
      <c r="L805" s="86" t="b">
        <v>0</v>
      </c>
    </row>
    <row r="806" spans="1:12" ht="15">
      <c r="A806" s="86" t="s">
        <v>2638</v>
      </c>
      <c r="B806" s="86" t="s">
        <v>2167</v>
      </c>
      <c r="C806" s="86">
        <v>4</v>
      </c>
      <c r="D806" s="121">
        <v>0.0038976690804196105</v>
      </c>
      <c r="E806" s="121">
        <v>1.3793486903220082</v>
      </c>
      <c r="F806" s="86" t="s">
        <v>2004</v>
      </c>
      <c r="G806" s="86" t="b">
        <v>0</v>
      </c>
      <c r="H806" s="86" t="b">
        <v>0</v>
      </c>
      <c r="I806" s="86" t="b">
        <v>0</v>
      </c>
      <c r="J806" s="86" t="b">
        <v>0</v>
      </c>
      <c r="K806" s="86" t="b">
        <v>0</v>
      </c>
      <c r="L806" s="86" t="b">
        <v>0</v>
      </c>
    </row>
    <row r="807" spans="1:12" ht="15">
      <c r="A807" s="86" t="s">
        <v>2167</v>
      </c>
      <c r="B807" s="86" t="s">
        <v>2650</v>
      </c>
      <c r="C807" s="86">
        <v>4</v>
      </c>
      <c r="D807" s="121">
        <v>0.0038976690804196105</v>
      </c>
      <c r="E807" s="121">
        <v>1.295027804621972</v>
      </c>
      <c r="F807" s="86" t="s">
        <v>2004</v>
      </c>
      <c r="G807" s="86" t="b">
        <v>0</v>
      </c>
      <c r="H807" s="86" t="b">
        <v>0</v>
      </c>
      <c r="I807" s="86" t="b">
        <v>0</v>
      </c>
      <c r="J807" s="86" t="b">
        <v>0</v>
      </c>
      <c r="K807" s="86" t="b">
        <v>0</v>
      </c>
      <c r="L807" s="86" t="b">
        <v>0</v>
      </c>
    </row>
    <row r="808" spans="1:12" ht="15">
      <c r="A808" s="86" t="s">
        <v>2650</v>
      </c>
      <c r="B808" s="86" t="s">
        <v>2719</v>
      </c>
      <c r="C808" s="86">
        <v>4</v>
      </c>
      <c r="D808" s="121">
        <v>0.0038976690804196105</v>
      </c>
      <c r="E808" s="121">
        <v>2.224446730336265</v>
      </c>
      <c r="F808" s="86" t="s">
        <v>2004</v>
      </c>
      <c r="G808" s="86" t="b">
        <v>0</v>
      </c>
      <c r="H808" s="86" t="b">
        <v>0</v>
      </c>
      <c r="I808" s="86" t="b">
        <v>0</v>
      </c>
      <c r="J808" s="86" t="b">
        <v>0</v>
      </c>
      <c r="K808" s="86" t="b">
        <v>0</v>
      </c>
      <c r="L808" s="86" t="b">
        <v>0</v>
      </c>
    </row>
    <row r="809" spans="1:12" ht="15">
      <c r="A809" s="86" t="s">
        <v>2719</v>
      </c>
      <c r="B809" s="86" t="s">
        <v>2720</v>
      </c>
      <c r="C809" s="86">
        <v>4</v>
      </c>
      <c r="D809" s="121">
        <v>0.0038976690804196105</v>
      </c>
      <c r="E809" s="121">
        <v>2.400537989391946</v>
      </c>
      <c r="F809" s="86" t="s">
        <v>2004</v>
      </c>
      <c r="G809" s="86" t="b">
        <v>0</v>
      </c>
      <c r="H809" s="86" t="b">
        <v>0</v>
      </c>
      <c r="I809" s="86" t="b">
        <v>0</v>
      </c>
      <c r="J809" s="86" t="b">
        <v>0</v>
      </c>
      <c r="K809" s="86" t="b">
        <v>0</v>
      </c>
      <c r="L809" s="86" t="b">
        <v>0</v>
      </c>
    </row>
    <row r="810" spans="1:12" ht="15">
      <c r="A810" s="86" t="s">
        <v>2720</v>
      </c>
      <c r="B810" s="86" t="s">
        <v>2721</v>
      </c>
      <c r="C810" s="86">
        <v>4</v>
      </c>
      <c r="D810" s="121">
        <v>0.0038976690804196105</v>
      </c>
      <c r="E810" s="121">
        <v>2.400537989391946</v>
      </c>
      <c r="F810" s="86" t="s">
        <v>2004</v>
      </c>
      <c r="G810" s="86" t="b">
        <v>0</v>
      </c>
      <c r="H810" s="86" t="b">
        <v>0</v>
      </c>
      <c r="I810" s="86" t="b">
        <v>0</v>
      </c>
      <c r="J810" s="86" t="b">
        <v>0</v>
      </c>
      <c r="K810" s="86" t="b">
        <v>0</v>
      </c>
      <c r="L810" s="86" t="b">
        <v>0</v>
      </c>
    </row>
    <row r="811" spans="1:12" ht="15">
      <c r="A811" s="86" t="s">
        <v>2721</v>
      </c>
      <c r="B811" s="86" t="s">
        <v>2613</v>
      </c>
      <c r="C811" s="86">
        <v>4</v>
      </c>
      <c r="D811" s="121">
        <v>0.0038976690804196105</v>
      </c>
      <c r="E811" s="121">
        <v>1.8265067216642272</v>
      </c>
      <c r="F811" s="86" t="s">
        <v>2004</v>
      </c>
      <c r="G811" s="86" t="b">
        <v>0</v>
      </c>
      <c r="H811" s="86" t="b">
        <v>0</v>
      </c>
      <c r="I811" s="86" t="b">
        <v>0</v>
      </c>
      <c r="J811" s="86" t="b">
        <v>0</v>
      </c>
      <c r="K811" s="86" t="b">
        <v>0</v>
      </c>
      <c r="L811" s="86" t="b">
        <v>0</v>
      </c>
    </row>
    <row r="812" spans="1:12" ht="15">
      <c r="A812" s="86" t="s">
        <v>2618</v>
      </c>
      <c r="B812" s="86" t="s">
        <v>2608</v>
      </c>
      <c r="C812" s="86">
        <v>4</v>
      </c>
      <c r="D812" s="121">
        <v>0.0038976690804196105</v>
      </c>
      <c r="E812" s="121">
        <v>1.484084040842021</v>
      </c>
      <c r="F812" s="86" t="s">
        <v>2004</v>
      </c>
      <c r="G812" s="86" t="b">
        <v>0</v>
      </c>
      <c r="H812" s="86" t="b">
        <v>0</v>
      </c>
      <c r="I812" s="86" t="b">
        <v>0</v>
      </c>
      <c r="J812" s="86" t="b">
        <v>0</v>
      </c>
      <c r="K812" s="86" t="b">
        <v>0</v>
      </c>
      <c r="L812" s="86" t="b">
        <v>0</v>
      </c>
    </row>
    <row r="813" spans="1:12" ht="15">
      <c r="A813" s="86" t="s">
        <v>2608</v>
      </c>
      <c r="B813" s="86" t="s">
        <v>2167</v>
      </c>
      <c r="C813" s="86">
        <v>4</v>
      </c>
      <c r="D813" s="121">
        <v>0.0038976690804196105</v>
      </c>
      <c r="E813" s="121">
        <v>0.6389860008277642</v>
      </c>
      <c r="F813" s="86" t="s">
        <v>2004</v>
      </c>
      <c r="G813" s="86" t="b">
        <v>0</v>
      </c>
      <c r="H813" s="86" t="b">
        <v>0</v>
      </c>
      <c r="I813" s="86" t="b">
        <v>0</v>
      </c>
      <c r="J813" s="86" t="b">
        <v>0</v>
      </c>
      <c r="K813" s="86" t="b">
        <v>0</v>
      </c>
      <c r="L813" s="86" t="b">
        <v>0</v>
      </c>
    </row>
    <row r="814" spans="1:12" ht="15">
      <c r="A814" s="86" t="s">
        <v>2622</v>
      </c>
      <c r="B814" s="86" t="s">
        <v>2624</v>
      </c>
      <c r="C814" s="86">
        <v>4</v>
      </c>
      <c r="D814" s="121">
        <v>0.0038976690804196105</v>
      </c>
      <c r="E814" s="121">
        <v>1.7473254756166026</v>
      </c>
      <c r="F814" s="86" t="s">
        <v>2004</v>
      </c>
      <c r="G814" s="86" t="b">
        <v>0</v>
      </c>
      <c r="H814" s="86" t="b">
        <v>0</v>
      </c>
      <c r="I814" s="86" t="b">
        <v>0</v>
      </c>
      <c r="J814" s="86" t="b">
        <v>0</v>
      </c>
      <c r="K814" s="86" t="b">
        <v>0</v>
      </c>
      <c r="L814" s="86" t="b">
        <v>0</v>
      </c>
    </row>
    <row r="815" spans="1:12" ht="15">
      <c r="A815" s="86" t="s">
        <v>2624</v>
      </c>
      <c r="B815" s="86" t="s">
        <v>2671</v>
      </c>
      <c r="C815" s="86">
        <v>4</v>
      </c>
      <c r="D815" s="121">
        <v>0.0038976690804196105</v>
      </c>
      <c r="E815" s="121">
        <v>2.0995079937279653</v>
      </c>
      <c r="F815" s="86" t="s">
        <v>2004</v>
      </c>
      <c r="G815" s="86" t="b">
        <v>0</v>
      </c>
      <c r="H815" s="86" t="b">
        <v>0</v>
      </c>
      <c r="I815" s="86" t="b">
        <v>0</v>
      </c>
      <c r="J815" s="86" t="b">
        <v>0</v>
      </c>
      <c r="K815" s="86" t="b">
        <v>0</v>
      </c>
      <c r="L815" s="86" t="b">
        <v>0</v>
      </c>
    </row>
    <row r="816" spans="1:12" ht="15">
      <c r="A816" s="86" t="s">
        <v>2671</v>
      </c>
      <c r="B816" s="86" t="s">
        <v>2633</v>
      </c>
      <c r="C816" s="86">
        <v>4</v>
      </c>
      <c r="D816" s="121">
        <v>0.0038976690804196105</v>
      </c>
      <c r="E816" s="121">
        <v>2.224446730336265</v>
      </c>
      <c r="F816" s="86" t="s">
        <v>2004</v>
      </c>
      <c r="G816" s="86" t="b">
        <v>0</v>
      </c>
      <c r="H816" s="86" t="b">
        <v>0</v>
      </c>
      <c r="I816" s="86" t="b">
        <v>0</v>
      </c>
      <c r="J816" s="86" t="b">
        <v>0</v>
      </c>
      <c r="K816" s="86" t="b">
        <v>0</v>
      </c>
      <c r="L816" s="86" t="b">
        <v>0</v>
      </c>
    </row>
    <row r="817" spans="1:12" ht="15">
      <c r="A817" s="86" t="s">
        <v>2633</v>
      </c>
      <c r="B817" s="86" t="s">
        <v>2619</v>
      </c>
      <c r="C817" s="86">
        <v>4</v>
      </c>
      <c r="D817" s="121">
        <v>0.0038976690804196105</v>
      </c>
      <c r="E817" s="121">
        <v>1.8265067216642272</v>
      </c>
      <c r="F817" s="86" t="s">
        <v>2004</v>
      </c>
      <c r="G817" s="86" t="b">
        <v>0</v>
      </c>
      <c r="H817" s="86" t="b">
        <v>0</v>
      </c>
      <c r="I817" s="86" t="b">
        <v>0</v>
      </c>
      <c r="J817" s="86" t="b">
        <v>0</v>
      </c>
      <c r="K817" s="86" t="b">
        <v>0</v>
      </c>
      <c r="L817" s="86" t="b">
        <v>0</v>
      </c>
    </row>
    <row r="818" spans="1:12" ht="15">
      <c r="A818" s="86" t="s">
        <v>2619</v>
      </c>
      <c r="B818" s="86" t="s">
        <v>263</v>
      </c>
      <c r="C818" s="86">
        <v>4</v>
      </c>
      <c r="D818" s="121">
        <v>0.0038976690804196105</v>
      </c>
      <c r="E818" s="121">
        <v>1.458529936369633</v>
      </c>
      <c r="F818" s="86" t="s">
        <v>2004</v>
      </c>
      <c r="G818" s="86" t="b">
        <v>0</v>
      </c>
      <c r="H818" s="86" t="b">
        <v>0</v>
      </c>
      <c r="I818" s="86" t="b">
        <v>0</v>
      </c>
      <c r="J818" s="86" t="b">
        <v>0</v>
      </c>
      <c r="K818" s="86" t="b">
        <v>0</v>
      </c>
      <c r="L818" s="86" t="b">
        <v>0</v>
      </c>
    </row>
    <row r="819" spans="1:12" ht="15">
      <c r="A819" s="86" t="s">
        <v>263</v>
      </c>
      <c r="B819" s="86" t="s">
        <v>2617</v>
      </c>
      <c r="C819" s="86">
        <v>4</v>
      </c>
      <c r="D819" s="121">
        <v>0.0038976690804196105</v>
      </c>
      <c r="E819" s="121">
        <v>1.1574999407056517</v>
      </c>
      <c r="F819" s="86" t="s">
        <v>2004</v>
      </c>
      <c r="G819" s="86" t="b">
        <v>0</v>
      </c>
      <c r="H819" s="86" t="b">
        <v>0</v>
      </c>
      <c r="I819" s="86" t="b">
        <v>0</v>
      </c>
      <c r="J819" s="86" t="b">
        <v>0</v>
      </c>
      <c r="K819" s="86" t="b">
        <v>0</v>
      </c>
      <c r="L819" s="86" t="b">
        <v>0</v>
      </c>
    </row>
    <row r="820" spans="1:12" ht="15">
      <c r="A820" s="86" t="s">
        <v>2176</v>
      </c>
      <c r="B820" s="86" t="s">
        <v>2608</v>
      </c>
      <c r="C820" s="86">
        <v>4</v>
      </c>
      <c r="D820" s="121">
        <v>0.0038976690804196105</v>
      </c>
      <c r="E820" s="121">
        <v>0.8308715270666773</v>
      </c>
      <c r="F820" s="86" t="s">
        <v>2004</v>
      </c>
      <c r="G820" s="86" t="b">
        <v>0</v>
      </c>
      <c r="H820" s="86" t="b">
        <v>0</v>
      </c>
      <c r="I820" s="86" t="b">
        <v>0</v>
      </c>
      <c r="J820" s="86" t="b">
        <v>0</v>
      </c>
      <c r="K820" s="86" t="b">
        <v>0</v>
      </c>
      <c r="L820" s="86" t="b">
        <v>0</v>
      </c>
    </row>
    <row r="821" spans="1:12" ht="15">
      <c r="A821" s="86" t="s">
        <v>2614</v>
      </c>
      <c r="B821" s="86" t="s">
        <v>2610</v>
      </c>
      <c r="C821" s="86">
        <v>4</v>
      </c>
      <c r="D821" s="121">
        <v>0.0038976690804196105</v>
      </c>
      <c r="E821" s="121">
        <v>1.3079927817863397</v>
      </c>
      <c r="F821" s="86" t="s">
        <v>2004</v>
      </c>
      <c r="G821" s="86" t="b">
        <v>0</v>
      </c>
      <c r="H821" s="86" t="b">
        <v>0</v>
      </c>
      <c r="I821" s="86" t="b">
        <v>0</v>
      </c>
      <c r="J821" s="86" t="b">
        <v>0</v>
      </c>
      <c r="K821" s="86" t="b">
        <v>0</v>
      </c>
      <c r="L821" s="86" t="b">
        <v>0</v>
      </c>
    </row>
    <row r="822" spans="1:12" ht="15">
      <c r="A822" s="86" t="s">
        <v>2626</v>
      </c>
      <c r="B822" s="86" t="s">
        <v>2108</v>
      </c>
      <c r="C822" s="86">
        <v>4</v>
      </c>
      <c r="D822" s="121">
        <v>0.0038976690804196105</v>
      </c>
      <c r="E822" s="121">
        <v>1.9144618920193572</v>
      </c>
      <c r="F822" s="86" t="s">
        <v>2004</v>
      </c>
      <c r="G822" s="86" t="b">
        <v>0</v>
      </c>
      <c r="H822" s="86" t="b">
        <v>0</v>
      </c>
      <c r="I822" s="86" t="b">
        <v>0</v>
      </c>
      <c r="J822" s="86" t="b">
        <v>0</v>
      </c>
      <c r="K822" s="86" t="b">
        <v>0</v>
      </c>
      <c r="L822" s="86" t="b">
        <v>0</v>
      </c>
    </row>
    <row r="823" spans="1:12" ht="15">
      <c r="A823" s="86" t="s">
        <v>2626</v>
      </c>
      <c r="B823" s="86" t="s">
        <v>2706</v>
      </c>
      <c r="C823" s="86">
        <v>3</v>
      </c>
      <c r="D823" s="121">
        <v>0.003280900865491139</v>
      </c>
      <c r="E823" s="121">
        <v>2.1574999407056517</v>
      </c>
      <c r="F823" s="86" t="s">
        <v>2004</v>
      </c>
      <c r="G823" s="86" t="b">
        <v>0</v>
      </c>
      <c r="H823" s="86" t="b">
        <v>0</v>
      </c>
      <c r="I823" s="86" t="b">
        <v>0</v>
      </c>
      <c r="J823" s="86" t="b">
        <v>0</v>
      </c>
      <c r="K823" s="86" t="b">
        <v>0</v>
      </c>
      <c r="L823" s="86" t="b">
        <v>0</v>
      </c>
    </row>
    <row r="824" spans="1:12" ht="15">
      <c r="A824" s="86" t="s">
        <v>2706</v>
      </c>
      <c r="B824" s="86" t="s">
        <v>2108</v>
      </c>
      <c r="C824" s="86">
        <v>3</v>
      </c>
      <c r="D824" s="121">
        <v>0.003280900865491139</v>
      </c>
      <c r="E824" s="121">
        <v>2.1574999407056517</v>
      </c>
      <c r="F824" s="86" t="s">
        <v>2004</v>
      </c>
      <c r="G824" s="86" t="b">
        <v>0</v>
      </c>
      <c r="H824" s="86" t="b">
        <v>0</v>
      </c>
      <c r="I824" s="86" t="b">
        <v>0</v>
      </c>
      <c r="J824" s="86" t="b">
        <v>0</v>
      </c>
      <c r="K824" s="86" t="b">
        <v>0</v>
      </c>
      <c r="L824" s="86" t="b">
        <v>0</v>
      </c>
    </row>
    <row r="825" spans="1:12" ht="15">
      <c r="A825" s="86" t="s">
        <v>2108</v>
      </c>
      <c r="B825" s="86" t="s">
        <v>2707</v>
      </c>
      <c r="C825" s="86">
        <v>3</v>
      </c>
      <c r="D825" s="121">
        <v>0.003280900865491139</v>
      </c>
      <c r="E825" s="121">
        <v>2.1574999407056517</v>
      </c>
      <c r="F825" s="86" t="s">
        <v>2004</v>
      </c>
      <c r="G825" s="86" t="b">
        <v>0</v>
      </c>
      <c r="H825" s="86" t="b">
        <v>0</v>
      </c>
      <c r="I825" s="86" t="b">
        <v>0</v>
      </c>
      <c r="J825" s="86" t="b">
        <v>0</v>
      </c>
      <c r="K825" s="86" t="b">
        <v>0</v>
      </c>
      <c r="L825" s="86" t="b">
        <v>0</v>
      </c>
    </row>
    <row r="826" spans="1:12" ht="15">
      <c r="A826" s="86" t="s">
        <v>2707</v>
      </c>
      <c r="B826" s="86" t="s">
        <v>2627</v>
      </c>
      <c r="C826" s="86">
        <v>3</v>
      </c>
      <c r="D826" s="121">
        <v>0.003280900865491139</v>
      </c>
      <c r="E826" s="121">
        <v>2.1574999407056517</v>
      </c>
      <c r="F826" s="86" t="s">
        <v>2004</v>
      </c>
      <c r="G826" s="86" t="b">
        <v>0</v>
      </c>
      <c r="H826" s="86" t="b">
        <v>0</v>
      </c>
      <c r="I826" s="86" t="b">
        <v>0</v>
      </c>
      <c r="J826" s="86" t="b">
        <v>0</v>
      </c>
      <c r="K826" s="86" t="b">
        <v>0</v>
      </c>
      <c r="L826" s="86" t="b">
        <v>0</v>
      </c>
    </row>
    <row r="827" spans="1:12" ht="15">
      <c r="A827" s="86" t="s">
        <v>2621</v>
      </c>
      <c r="B827" s="86" t="s">
        <v>2708</v>
      </c>
      <c r="C827" s="86">
        <v>3</v>
      </c>
      <c r="D827" s="121">
        <v>0.003280900865491139</v>
      </c>
      <c r="E827" s="121">
        <v>2.048355471280584</v>
      </c>
      <c r="F827" s="86" t="s">
        <v>2004</v>
      </c>
      <c r="G827" s="86" t="b">
        <v>0</v>
      </c>
      <c r="H827" s="86" t="b">
        <v>0</v>
      </c>
      <c r="I827" s="86" t="b">
        <v>0</v>
      </c>
      <c r="J827" s="86" t="b">
        <v>0</v>
      </c>
      <c r="K827" s="86" t="b">
        <v>0</v>
      </c>
      <c r="L827" s="86" t="b">
        <v>0</v>
      </c>
    </row>
    <row r="828" spans="1:12" ht="15">
      <c r="A828" s="86" t="s">
        <v>2708</v>
      </c>
      <c r="B828" s="86" t="s">
        <v>2709</v>
      </c>
      <c r="C828" s="86">
        <v>3</v>
      </c>
      <c r="D828" s="121">
        <v>0.003280900865491139</v>
      </c>
      <c r="E828" s="121">
        <v>2.5254767260002464</v>
      </c>
      <c r="F828" s="86" t="s">
        <v>2004</v>
      </c>
      <c r="G828" s="86" t="b">
        <v>0</v>
      </c>
      <c r="H828" s="86" t="b">
        <v>0</v>
      </c>
      <c r="I828" s="86" t="b">
        <v>0</v>
      </c>
      <c r="J828" s="86" t="b">
        <v>0</v>
      </c>
      <c r="K828" s="86" t="b">
        <v>0</v>
      </c>
      <c r="L828" s="86" t="b">
        <v>0</v>
      </c>
    </row>
    <row r="829" spans="1:12" ht="15">
      <c r="A829" s="86" t="s">
        <v>2709</v>
      </c>
      <c r="B829" s="86" t="s">
        <v>298</v>
      </c>
      <c r="C829" s="86">
        <v>3</v>
      </c>
      <c r="D829" s="121">
        <v>0.003280900865491139</v>
      </c>
      <c r="E829" s="121">
        <v>2.5254767260002464</v>
      </c>
      <c r="F829" s="86" t="s">
        <v>2004</v>
      </c>
      <c r="G829" s="86" t="b">
        <v>0</v>
      </c>
      <c r="H829" s="86" t="b">
        <v>0</v>
      </c>
      <c r="I829" s="86" t="b">
        <v>0</v>
      </c>
      <c r="J829" s="86" t="b">
        <v>0</v>
      </c>
      <c r="K829" s="86" t="b">
        <v>0</v>
      </c>
      <c r="L829" s="86" t="b">
        <v>0</v>
      </c>
    </row>
    <row r="830" spans="1:12" ht="15">
      <c r="A830" s="86" t="s">
        <v>298</v>
      </c>
      <c r="B830" s="86" t="s">
        <v>2710</v>
      </c>
      <c r="C830" s="86">
        <v>3</v>
      </c>
      <c r="D830" s="121">
        <v>0.003280900865491139</v>
      </c>
      <c r="E830" s="121">
        <v>2.5254767260002464</v>
      </c>
      <c r="F830" s="86" t="s">
        <v>2004</v>
      </c>
      <c r="G830" s="86" t="b">
        <v>0</v>
      </c>
      <c r="H830" s="86" t="b">
        <v>0</v>
      </c>
      <c r="I830" s="86" t="b">
        <v>0</v>
      </c>
      <c r="J830" s="86" t="b">
        <v>0</v>
      </c>
      <c r="K830" s="86" t="b">
        <v>0</v>
      </c>
      <c r="L830" s="86" t="b">
        <v>0</v>
      </c>
    </row>
    <row r="831" spans="1:12" ht="15">
      <c r="A831" s="86" t="s">
        <v>2710</v>
      </c>
      <c r="B831" s="86" t="s">
        <v>2711</v>
      </c>
      <c r="C831" s="86">
        <v>3</v>
      </c>
      <c r="D831" s="121">
        <v>0.003280900865491139</v>
      </c>
      <c r="E831" s="121">
        <v>2.5254767260002464</v>
      </c>
      <c r="F831" s="86" t="s">
        <v>2004</v>
      </c>
      <c r="G831" s="86" t="b">
        <v>0</v>
      </c>
      <c r="H831" s="86" t="b">
        <v>0</v>
      </c>
      <c r="I831" s="86" t="b">
        <v>0</v>
      </c>
      <c r="J831" s="86" t="b">
        <v>0</v>
      </c>
      <c r="K831" s="86" t="b">
        <v>0</v>
      </c>
      <c r="L831" s="86" t="b">
        <v>0</v>
      </c>
    </row>
    <row r="832" spans="1:12" ht="15">
      <c r="A832" s="86" t="s">
        <v>2711</v>
      </c>
      <c r="B832" s="86" t="s">
        <v>297</v>
      </c>
      <c r="C832" s="86">
        <v>3</v>
      </c>
      <c r="D832" s="121">
        <v>0.003280900865491139</v>
      </c>
      <c r="E832" s="121">
        <v>2.048355471280584</v>
      </c>
      <c r="F832" s="86" t="s">
        <v>2004</v>
      </c>
      <c r="G832" s="86" t="b">
        <v>0</v>
      </c>
      <c r="H832" s="86" t="b">
        <v>0</v>
      </c>
      <c r="I832" s="86" t="b">
        <v>0</v>
      </c>
      <c r="J832" s="86" t="b">
        <v>0</v>
      </c>
      <c r="K832" s="86" t="b">
        <v>0</v>
      </c>
      <c r="L832" s="86" t="b">
        <v>0</v>
      </c>
    </row>
    <row r="833" spans="1:12" ht="15">
      <c r="A833" s="86" t="s">
        <v>297</v>
      </c>
      <c r="B833" s="86" t="s">
        <v>2712</v>
      </c>
      <c r="C833" s="86">
        <v>3</v>
      </c>
      <c r="D833" s="121">
        <v>0.003280900865491139</v>
      </c>
      <c r="E833" s="121">
        <v>2.048355471280584</v>
      </c>
      <c r="F833" s="86" t="s">
        <v>2004</v>
      </c>
      <c r="G833" s="86" t="b">
        <v>0</v>
      </c>
      <c r="H833" s="86" t="b">
        <v>0</v>
      </c>
      <c r="I833" s="86" t="b">
        <v>0</v>
      </c>
      <c r="J833" s="86" t="b">
        <v>0</v>
      </c>
      <c r="K833" s="86" t="b">
        <v>0</v>
      </c>
      <c r="L833" s="86" t="b">
        <v>0</v>
      </c>
    </row>
    <row r="834" spans="1:12" ht="15">
      <c r="A834" s="86" t="s">
        <v>2712</v>
      </c>
      <c r="B834" s="86" t="s">
        <v>2169</v>
      </c>
      <c r="C834" s="86">
        <v>3</v>
      </c>
      <c r="D834" s="121">
        <v>0.003280900865491139</v>
      </c>
      <c r="E834" s="121">
        <v>1.5401999828209525</v>
      </c>
      <c r="F834" s="86" t="s">
        <v>2004</v>
      </c>
      <c r="G834" s="86" t="b">
        <v>0</v>
      </c>
      <c r="H834" s="86" t="b">
        <v>0</v>
      </c>
      <c r="I834" s="86" t="b">
        <v>0</v>
      </c>
      <c r="J834" s="86" t="b">
        <v>0</v>
      </c>
      <c r="K834" s="86" t="b">
        <v>0</v>
      </c>
      <c r="L834" s="86" t="b">
        <v>0</v>
      </c>
    </row>
    <row r="835" spans="1:12" ht="15">
      <c r="A835" s="86" t="s">
        <v>2169</v>
      </c>
      <c r="B835" s="86" t="s">
        <v>296</v>
      </c>
      <c r="C835" s="86">
        <v>3</v>
      </c>
      <c r="D835" s="121">
        <v>0.003280900865491139</v>
      </c>
      <c r="E835" s="121">
        <v>1.1722231975263582</v>
      </c>
      <c r="F835" s="86" t="s">
        <v>2004</v>
      </c>
      <c r="G835" s="86" t="b">
        <v>0</v>
      </c>
      <c r="H835" s="86" t="b">
        <v>0</v>
      </c>
      <c r="I835" s="86" t="b">
        <v>0</v>
      </c>
      <c r="J835" s="86" t="b">
        <v>0</v>
      </c>
      <c r="K835" s="86" t="b">
        <v>0</v>
      </c>
      <c r="L835" s="86" t="b">
        <v>0</v>
      </c>
    </row>
    <row r="836" spans="1:12" ht="15">
      <c r="A836" s="86" t="s">
        <v>2622</v>
      </c>
      <c r="B836" s="86" t="s">
        <v>2771</v>
      </c>
      <c r="C836" s="86">
        <v>3</v>
      </c>
      <c r="D836" s="121">
        <v>0.003280900865491139</v>
      </c>
      <c r="E836" s="121">
        <v>2.048355471280584</v>
      </c>
      <c r="F836" s="86" t="s">
        <v>2004</v>
      </c>
      <c r="G836" s="86" t="b">
        <v>0</v>
      </c>
      <c r="H836" s="86" t="b">
        <v>0</v>
      </c>
      <c r="I836" s="86" t="b">
        <v>0</v>
      </c>
      <c r="J836" s="86" t="b">
        <v>1</v>
      </c>
      <c r="K836" s="86" t="b">
        <v>0</v>
      </c>
      <c r="L836" s="86" t="b">
        <v>0</v>
      </c>
    </row>
    <row r="837" spans="1:12" ht="15">
      <c r="A837" s="86" t="s">
        <v>2771</v>
      </c>
      <c r="B837" s="86" t="s">
        <v>2219</v>
      </c>
      <c r="C837" s="86">
        <v>3</v>
      </c>
      <c r="D837" s="121">
        <v>0.003280900865491139</v>
      </c>
      <c r="E837" s="121">
        <v>2.30362797638389</v>
      </c>
      <c r="F837" s="86" t="s">
        <v>2004</v>
      </c>
      <c r="G837" s="86" t="b">
        <v>1</v>
      </c>
      <c r="H837" s="86" t="b">
        <v>0</v>
      </c>
      <c r="I837" s="86" t="b">
        <v>0</v>
      </c>
      <c r="J837" s="86" t="b">
        <v>0</v>
      </c>
      <c r="K837" s="86" t="b">
        <v>0</v>
      </c>
      <c r="L837" s="86" t="b">
        <v>0</v>
      </c>
    </row>
    <row r="838" spans="1:12" ht="15">
      <c r="A838" s="86" t="s">
        <v>2219</v>
      </c>
      <c r="B838" s="86" t="s">
        <v>2772</v>
      </c>
      <c r="C838" s="86">
        <v>3</v>
      </c>
      <c r="D838" s="121">
        <v>0.003280900865491139</v>
      </c>
      <c r="E838" s="121">
        <v>2.224446730336265</v>
      </c>
      <c r="F838" s="86" t="s">
        <v>2004</v>
      </c>
      <c r="G838" s="86" t="b">
        <v>0</v>
      </c>
      <c r="H838" s="86" t="b">
        <v>0</v>
      </c>
      <c r="I838" s="86" t="b">
        <v>0</v>
      </c>
      <c r="J838" s="86" t="b">
        <v>1</v>
      </c>
      <c r="K838" s="86" t="b">
        <v>0</v>
      </c>
      <c r="L838" s="86" t="b">
        <v>0</v>
      </c>
    </row>
    <row r="839" spans="1:12" ht="15">
      <c r="A839" s="86" t="s">
        <v>2772</v>
      </c>
      <c r="B839" s="86" t="s">
        <v>2773</v>
      </c>
      <c r="C839" s="86">
        <v>3</v>
      </c>
      <c r="D839" s="121">
        <v>0.003280900865491139</v>
      </c>
      <c r="E839" s="121">
        <v>2.5254767260002464</v>
      </c>
      <c r="F839" s="86" t="s">
        <v>2004</v>
      </c>
      <c r="G839" s="86" t="b">
        <v>1</v>
      </c>
      <c r="H839" s="86" t="b">
        <v>0</v>
      </c>
      <c r="I839" s="86" t="b">
        <v>0</v>
      </c>
      <c r="J839" s="86" t="b">
        <v>0</v>
      </c>
      <c r="K839" s="86" t="b">
        <v>0</v>
      </c>
      <c r="L839" s="86" t="b">
        <v>0</v>
      </c>
    </row>
    <row r="840" spans="1:12" ht="15">
      <c r="A840" s="86" t="s">
        <v>2773</v>
      </c>
      <c r="B840" s="86" t="s">
        <v>2705</v>
      </c>
      <c r="C840" s="86">
        <v>3</v>
      </c>
      <c r="D840" s="121">
        <v>0.003280900865491139</v>
      </c>
      <c r="E840" s="121">
        <v>2.5254767260002464</v>
      </c>
      <c r="F840" s="86" t="s">
        <v>2004</v>
      </c>
      <c r="G840" s="86" t="b">
        <v>0</v>
      </c>
      <c r="H840" s="86" t="b">
        <v>0</v>
      </c>
      <c r="I840" s="86" t="b">
        <v>0</v>
      </c>
      <c r="J840" s="86" t="b">
        <v>0</v>
      </c>
      <c r="K840" s="86" t="b">
        <v>0</v>
      </c>
      <c r="L840" s="86" t="b">
        <v>0</v>
      </c>
    </row>
    <row r="841" spans="1:12" ht="15">
      <c r="A841" s="86" t="s">
        <v>2705</v>
      </c>
      <c r="B841" s="86" t="s">
        <v>263</v>
      </c>
      <c r="C841" s="86">
        <v>3</v>
      </c>
      <c r="D841" s="121">
        <v>0.003280900865491139</v>
      </c>
      <c r="E841" s="121">
        <v>1.8564699450416706</v>
      </c>
      <c r="F841" s="86" t="s">
        <v>2004</v>
      </c>
      <c r="G841" s="86" t="b">
        <v>0</v>
      </c>
      <c r="H841" s="86" t="b">
        <v>0</v>
      </c>
      <c r="I841" s="86" t="b">
        <v>0</v>
      </c>
      <c r="J841" s="86" t="b">
        <v>0</v>
      </c>
      <c r="K841" s="86" t="b">
        <v>0</v>
      </c>
      <c r="L841" s="86" t="b">
        <v>0</v>
      </c>
    </row>
    <row r="842" spans="1:12" ht="15">
      <c r="A842" s="86" t="s">
        <v>263</v>
      </c>
      <c r="B842" s="86" t="s">
        <v>2616</v>
      </c>
      <c r="C842" s="86">
        <v>3</v>
      </c>
      <c r="D842" s="121">
        <v>0.003280900865491139</v>
      </c>
      <c r="E842" s="121">
        <v>0.953379958049727</v>
      </c>
      <c r="F842" s="86" t="s">
        <v>2004</v>
      </c>
      <c r="G842" s="86" t="b">
        <v>0</v>
      </c>
      <c r="H842" s="86" t="b">
        <v>0</v>
      </c>
      <c r="I842" s="86" t="b">
        <v>0</v>
      </c>
      <c r="J842" s="86" t="b">
        <v>0</v>
      </c>
      <c r="K842" s="86" t="b">
        <v>0</v>
      </c>
      <c r="L842" s="86" t="b">
        <v>0</v>
      </c>
    </row>
    <row r="843" spans="1:12" ht="15">
      <c r="A843" s="86" t="s">
        <v>2169</v>
      </c>
      <c r="B843" s="86" t="s">
        <v>2175</v>
      </c>
      <c r="C843" s="86">
        <v>3</v>
      </c>
      <c r="D843" s="121">
        <v>0.003280900865491139</v>
      </c>
      <c r="E843" s="121">
        <v>0.4988072976627274</v>
      </c>
      <c r="F843" s="86" t="s">
        <v>2004</v>
      </c>
      <c r="G843" s="86" t="b">
        <v>0</v>
      </c>
      <c r="H843" s="86" t="b">
        <v>0</v>
      </c>
      <c r="I843" s="86" t="b">
        <v>0</v>
      </c>
      <c r="J843" s="86" t="b">
        <v>0</v>
      </c>
      <c r="K843" s="86" t="b">
        <v>0</v>
      </c>
      <c r="L843" s="86" t="b">
        <v>0</v>
      </c>
    </row>
    <row r="844" spans="1:12" ht="15">
      <c r="A844" s="86" t="s">
        <v>2171</v>
      </c>
      <c r="B844" s="86" t="s">
        <v>2610</v>
      </c>
      <c r="C844" s="86">
        <v>3</v>
      </c>
      <c r="D844" s="121">
        <v>0.003280900865491139</v>
      </c>
      <c r="E844" s="121">
        <v>0.6803786859859893</v>
      </c>
      <c r="F844" s="86" t="s">
        <v>2004</v>
      </c>
      <c r="G844" s="86" t="b">
        <v>0</v>
      </c>
      <c r="H844" s="86" t="b">
        <v>0</v>
      </c>
      <c r="I844" s="86" t="b">
        <v>0</v>
      </c>
      <c r="J844" s="86" t="b">
        <v>0</v>
      </c>
      <c r="K844" s="86" t="b">
        <v>0</v>
      </c>
      <c r="L844" s="86" t="b">
        <v>0</v>
      </c>
    </row>
    <row r="845" spans="1:12" ht="15">
      <c r="A845" s="86" t="s">
        <v>2610</v>
      </c>
      <c r="B845" s="86" t="s">
        <v>2609</v>
      </c>
      <c r="C845" s="86">
        <v>3</v>
      </c>
      <c r="D845" s="121">
        <v>0.003280900865491139</v>
      </c>
      <c r="E845" s="121">
        <v>1.05811530856974</v>
      </c>
      <c r="F845" s="86" t="s">
        <v>2004</v>
      </c>
      <c r="G845" s="86" t="b">
        <v>0</v>
      </c>
      <c r="H845" s="86" t="b">
        <v>0</v>
      </c>
      <c r="I845" s="86" t="b">
        <v>0</v>
      </c>
      <c r="J845" s="86" t="b">
        <v>0</v>
      </c>
      <c r="K845" s="86" t="b">
        <v>0</v>
      </c>
      <c r="L845" s="86" t="b">
        <v>0</v>
      </c>
    </row>
    <row r="846" spans="1:12" ht="15">
      <c r="A846" s="86" t="s">
        <v>2609</v>
      </c>
      <c r="B846" s="86" t="s">
        <v>2611</v>
      </c>
      <c r="C846" s="86">
        <v>3</v>
      </c>
      <c r="D846" s="121">
        <v>0.003280900865491139</v>
      </c>
      <c r="E846" s="121">
        <v>0.9691742252329589</v>
      </c>
      <c r="F846" s="86" t="s">
        <v>2004</v>
      </c>
      <c r="G846" s="86" t="b">
        <v>0</v>
      </c>
      <c r="H846" s="86" t="b">
        <v>0</v>
      </c>
      <c r="I846" s="86" t="b">
        <v>0</v>
      </c>
      <c r="J846" s="86" t="b">
        <v>0</v>
      </c>
      <c r="K846" s="86" t="b">
        <v>0</v>
      </c>
      <c r="L846" s="86" t="b">
        <v>0</v>
      </c>
    </row>
    <row r="847" spans="1:12" ht="15">
      <c r="A847" s="86" t="s">
        <v>2608</v>
      </c>
      <c r="B847" s="86" t="s">
        <v>2651</v>
      </c>
      <c r="C847" s="86">
        <v>3</v>
      </c>
      <c r="D847" s="121">
        <v>0.003280900865491139</v>
      </c>
      <c r="E847" s="121">
        <v>1.4383265502813458</v>
      </c>
      <c r="F847" s="86" t="s">
        <v>2004</v>
      </c>
      <c r="G847" s="86" t="b">
        <v>0</v>
      </c>
      <c r="H847" s="86" t="b">
        <v>0</v>
      </c>
      <c r="I847" s="86" t="b">
        <v>0</v>
      </c>
      <c r="J847" s="86" t="b">
        <v>0</v>
      </c>
      <c r="K847" s="86" t="b">
        <v>0</v>
      </c>
      <c r="L847" s="86" t="b">
        <v>0</v>
      </c>
    </row>
    <row r="848" spans="1:12" ht="15">
      <c r="A848" s="86" t="s">
        <v>2651</v>
      </c>
      <c r="B848" s="86" t="s">
        <v>2774</v>
      </c>
      <c r="C848" s="86">
        <v>3</v>
      </c>
      <c r="D848" s="121">
        <v>0.003280900865491139</v>
      </c>
      <c r="E848" s="121">
        <v>2.5254767260002464</v>
      </c>
      <c r="F848" s="86" t="s">
        <v>2004</v>
      </c>
      <c r="G848" s="86" t="b">
        <v>0</v>
      </c>
      <c r="H848" s="86" t="b">
        <v>0</v>
      </c>
      <c r="I848" s="86" t="b">
        <v>0</v>
      </c>
      <c r="J848" s="86" t="b">
        <v>0</v>
      </c>
      <c r="K848" s="86" t="b">
        <v>0</v>
      </c>
      <c r="L848" s="86" t="b">
        <v>0</v>
      </c>
    </row>
    <row r="849" spans="1:12" ht="15">
      <c r="A849" s="86" t="s">
        <v>2774</v>
      </c>
      <c r="B849" s="86" t="s">
        <v>2614</v>
      </c>
      <c r="C849" s="86">
        <v>3</v>
      </c>
      <c r="D849" s="121">
        <v>0.003280900865491139</v>
      </c>
      <c r="E849" s="121">
        <v>1.8564699450416706</v>
      </c>
      <c r="F849" s="86" t="s">
        <v>2004</v>
      </c>
      <c r="G849" s="86" t="b">
        <v>0</v>
      </c>
      <c r="H849" s="86" t="b">
        <v>0</v>
      </c>
      <c r="I849" s="86" t="b">
        <v>0</v>
      </c>
      <c r="J849" s="86" t="b">
        <v>0</v>
      </c>
      <c r="K849" s="86" t="b">
        <v>0</v>
      </c>
      <c r="L849" s="86" t="b">
        <v>0</v>
      </c>
    </row>
    <row r="850" spans="1:12" ht="15">
      <c r="A850" s="86" t="s">
        <v>2614</v>
      </c>
      <c r="B850" s="86" t="s">
        <v>2775</v>
      </c>
      <c r="C850" s="86">
        <v>3</v>
      </c>
      <c r="D850" s="121">
        <v>0.003280900865491139</v>
      </c>
      <c r="E850" s="121">
        <v>1.9612052955616834</v>
      </c>
      <c r="F850" s="86" t="s">
        <v>2004</v>
      </c>
      <c r="G850" s="86" t="b">
        <v>0</v>
      </c>
      <c r="H850" s="86" t="b">
        <v>0</v>
      </c>
      <c r="I850" s="86" t="b">
        <v>0</v>
      </c>
      <c r="J850" s="86" t="b">
        <v>0</v>
      </c>
      <c r="K850" s="86" t="b">
        <v>0</v>
      </c>
      <c r="L850" s="86" t="b">
        <v>0</v>
      </c>
    </row>
    <row r="851" spans="1:12" ht="15">
      <c r="A851" s="86" t="s">
        <v>2775</v>
      </c>
      <c r="B851" s="86" t="s">
        <v>2173</v>
      </c>
      <c r="C851" s="86">
        <v>3</v>
      </c>
      <c r="D851" s="121">
        <v>0.003280900865491139</v>
      </c>
      <c r="E851" s="121">
        <v>1.458529936369633</v>
      </c>
      <c r="F851" s="86" t="s">
        <v>2004</v>
      </c>
      <c r="G851" s="86" t="b">
        <v>0</v>
      </c>
      <c r="H851" s="86" t="b">
        <v>0</v>
      </c>
      <c r="I851" s="86" t="b">
        <v>0</v>
      </c>
      <c r="J851" s="86" t="b">
        <v>0</v>
      </c>
      <c r="K851" s="86" t="b">
        <v>0</v>
      </c>
      <c r="L851" s="86" t="b">
        <v>0</v>
      </c>
    </row>
    <row r="852" spans="1:12" ht="15">
      <c r="A852" s="86" t="s">
        <v>299</v>
      </c>
      <c r="B852" s="86" t="s">
        <v>263</v>
      </c>
      <c r="C852" s="86">
        <v>3</v>
      </c>
      <c r="D852" s="121">
        <v>0.003280900865491139</v>
      </c>
      <c r="E852" s="121">
        <v>1.1294712171054082</v>
      </c>
      <c r="F852" s="86" t="s">
        <v>2004</v>
      </c>
      <c r="G852" s="86" t="b">
        <v>0</v>
      </c>
      <c r="H852" s="86" t="b">
        <v>0</v>
      </c>
      <c r="I852" s="86" t="b">
        <v>0</v>
      </c>
      <c r="J852" s="86" t="b">
        <v>0</v>
      </c>
      <c r="K852" s="86" t="b">
        <v>0</v>
      </c>
      <c r="L852" s="86" t="b">
        <v>0</v>
      </c>
    </row>
    <row r="853" spans="1:12" ht="15">
      <c r="A853" s="86" t="s">
        <v>263</v>
      </c>
      <c r="B853" s="86" t="s">
        <v>2766</v>
      </c>
      <c r="C853" s="86">
        <v>3</v>
      </c>
      <c r="D853" s="121">
        <v>0.003280900865491139</v>
      </c>
      <c r="E853" s="121">
        <v>1.5554399493776894</v>
      </c>
      <c r="F853" s="86" t="s">
        <v>2004</v>
      </c>
      <c r="G853" s="86" t="b">
        <v>0</v>
      </c>
      <c r="H853" s="86" t="b">
        <v>0</v>
      </c>
      <c r="I853" s="86" t="b">
        <v>0</v>
      </c>
      <c r="J853" s="86" t="b">
        <v>0</v>
      </c>
      <c r="K853" s="86" t="b">
        <v>0</v>
      </c>
      <c r="L853" s="86" t="b">
        <v>0</v>
      </c>
    </row>
    <row r="854" spans="1:12" ht="15">
      <c r="A854" s="86" t="s">
        <v>2766</v>
      </c>
      <c r="B854" s="86" t="s">
        <v>2767</v>
      </c>
      <c r="C854" s="86">
        <v>3</v>
      </c>
      <c r="D854" s="121">
        <v>0.003280900865491139</v>
      </c>
      <c r="E854" s="121">
        <v>2.5254767260002464</v>
      </c>
      <c r="F854" s="86" t="s">
        <v>2004</v>
      </c>
      <c r="G854" s="86" t="b">
        <v>0</v>
      </c>
      <c r="H854" s="86" t="b">
        <v>0</v>
      </c>
      <c r="I854" s="86" t="b">
        <v>0</v>
      </c>
      <c r="J854" s="86" t="b">
        <v>0</v>
      </c>
      <c r="K854" s="86" t="b">
        <v>0</v>
      </c>
      <c r="L854" s="86" t="b">
        <v>0</v>
      </c>
    </row>
    <row r="855" spans="1:12" ht="15">
      <c r="A855" s="86" t="s">
        <v>2767</v>
      </c>
      <c r="B855" s="86" t="s">
        <v>2167</v>
      </c>
      <c r="C855" s="86">
        <v>3</v>
      </c>
      <c r="D855" s="121">
        <v>0.003280900865491139</v>
      </c>
      <c r="E855" s="121">
        <v>1.3793486903220082</v>
      </c>
      <c r="F855" s="86" t="s">
        <v>2004</v>
      </c>
      <c r="G855" s="86" t="b">
        <v>0</v>
      </c>
      <c r="H855" s="86" t="b">
        <v>0</v>
      </c>
      <c r="I855" s="86" t="b">
        <v>0</v>
      </c>
      <c r="J855" s="86" t="b">
        <v>0</v>
      </c>
      <c r="K855" s="86" t="b">
        <v>0</v>
      </c>
      <c r="L855" s="86" t="b">
        <v>0</v>
      </c>
    </row>
    <row r="856" spans="1:12" ht="15">
      <c r="A856" s="86" t="s">
        <v>2168</v>
      </c>
      <c r="B856" s="86" t="s">
        <v>2623</v>
      </c>
      <c r="C856" s="86">
        <v>3</v>
      </c>
      <c r="D856" s="121">
        <v>0.003280900865491139</v>
      </c>
      <c r="E856" s="121">
        <v>1.0069627861223587</v>
      </c>
      <c r="F856" s="86" t="s">
        <v>2004</v>
      </c>
      <c r="G856" s="86" t="b">
        <v>0</v>
      </c>
      <c r="H856" s="86" t="b">
        <v>0</v>
      </c>
      <c r="I856" s="86" t="b">
        <v>0</v>
      </c>
      <c r="J856" s="86" t="b">
        <v>0</v>
      </c>
      <c r="K856" s="86" t="b">
        <v>0</v>
      </c>
      <c r="L856" s="86" t="b">
        <v>0</v>
      </c>
    </row>
    <row r="857" spans="1:12" ht="15">
      <c r="A857" s="86" t="s">
        <v>2623</v>
      </c>
      <c r="B857" s="86" t="s">
        <v>2768</v>
      </c>
      <c r="C857" s="86">
        <v>3</v>
      </c>
      <c r="D857" s="121">
        <v>0.003280900865491139</v>
      </c>
      <c r="E857" s="121">
        <v>2.048355471280584</v>
      </c>
      <c r="F857" s="86" t="s">
        <v>2004</v>
      </c>
      <c r="G857" s="86" t="b">
        <v>0</v>
      </c>
      <c r="H857" s="86" t="b">
        <v>0</v>
      </c>
      <c r="I857" s="86" t="b">
        <v>0</v>
      </c>
      <c r="J857" s="86" t="b">
        <v>0</v>
      </c>
      <c r="K857" s="86" t="b">
        <v>0</v>
      </c>
      <c r="L857" s="86" t="b">
        <v>0</v>
      </c>
    </row>
    <row r="858" spans="1:12" ht="15">
      <c r="A858" s="86" t="s">
        <v>2768</v>
      </c>
      <c r="B858" s="86" t="s">
        <v>2616</v>
      </c>
      <c r="C858" s="86">
        <v>3</v>
      </c>
      <c r="D858" s="121">
        <v>0.003280900865491139</v>
      </c>
      <c r="E858" s="121">
        <v>1.923416734672284</v>
      </c>
      <c r="F858" s="86" t="s">
        <v>2004</v>
      </c>
      <c r="G858" s="86" t="b">
        <v>0</v>
      </c>
      <c r="H858" s="86" t="b">
        <v>0</v>
      </c>
      <c r="I858" s="86" t="b">
        <v>0</v>
      </c>
      <c r="J858" s="86" t="b">
        <v>0</v>
      </c>
      <c r="K858" s="86" t="b">
        <v>0</v>
      </c>
      <c r="L858" s="86" t="b">
        <v>0</v>
      </c>
    </row>
    <row r="859" spans="1:12" ht="15">
      <c r="A859" s="86" t="s">
        <v>2616</v>
      </c>
      <c r="B859" s="86" t="s">
        <v>2769</v>
      </c>
      <c r="C859" s="86">
        <v>3</v>
      </c>
      <c r="D859" s="121">
        <v>0.003280900865491139</v>
      </c>
      <c r="E859" s="121">
        <v>1.923416734672284</v>
      </c>
      <c r="F859" s="86" t="s">
        <v>2004</v>
      </c>
      <c r="G859" s="86" t="b">
        <v>0</v>
      </c>
      <c r="H859" s="86" t="b">
        <v>0</v>
      </c>
      <c r="I859" s="86" t="b">
        <v>0</v>
      </c>
      <c r="J859" s="86" t="b">
        <v>0</v>
      </c>
      <c r="K859" s="86" t="b">
        <v>0</v>
      </c>
      <c r="L859" s="86" t="b">
        <v>0</v>
      </c>
    </row>
    <row r="860" spans="1:12" ht="15">
      <c r="A860" s="86" t="s">
        <v>2769</v>
      </c>
      <c r="B860" s="86" t="s">
        <v>2169</v>
      </c>
      <c r="C860" s="86">
        <v>3</v>
      </c>
      <c r="D860" s="121">
        <v>0.003280900865491139</v>
      </c>
      <c r="E860" s="121">
        <v>1.5401999828209525</v>
      </c>
      <c r="F860" s="86" t="s">
        <v>2004</v>
      </c>
      <c r="G860" s="86" t="b">
        <v>0</v>
      </c>
      <c r="H860" s="86" t="b">
        <v>0</v>
      </c>
      <c r="I860" s="86" t="b">
        <v>0</v>
      </c>
      <c r="J860" s="86" t="b">
        <v>0</v>
      </c>
      <c r="K860" s="86" t="b">
        <v>0</v>
      </c>
      <c r="L860" s="86" t="b">
        <v>0</v>
      </c>
    </row>
    <row r="861" spans="1:12" ht="15">
      <c r="A861" s="86" t="s">
        <v>2174</v>
      </c>
      <c r="B861" s="86" t="s">
        <v>2175</v>
      </c>
      <c r="C861" s="86">
        <v>3</v>
      </c>
      <c r="D861" s="121">
        <v>0.003280900865491139</v>
      </c>
      <c r="E861" s="121">
        <v>0.4171372512114079</v>
      </c>
      <c r="F861" s="86" t="s">
        <v>2004</v>
      </c>
      <c r="G861" s="86" t="b">
        <v>0</v>
      </c>
      <c r="H861" s="86" t="b">
        <v>0</v>
      </c>
      <c r="I861" s="86" t="b">
        <v>0</v>
      </c>
      <c r="J861" s="86" t="b">
        <v>0</v>
      </c>
      <c r="K861" s="86" t="b">
        <v>0</v>
      </c>
      <c r="L861" s="86" t="b">
        <v>0</v>
      </c>
    </row>
    <row r="862" spans="1:12" ht="15">
      <c r="A862" s="86" t="s">
        <v>2173</v>
      </c>
      <c r="B862" s="86" t="s">
        <v>2613</v>
      </c>
      <c r="C862" s="86">
        <v>3</v>
      </c>
      <c r="D862" s="121">
        <v>0.003280900865491139</v>
      </c>
      <c r="E862" s="121">
        <v>0.8265067216642273</v>
      </c>
      <c r="F862" s="86" t="s">
        <v>2004</v>
      </c>
      <c r="G862" s="86" t="b">
        <v>0</v>
      </c>
      <c r="H862" s="86" t="b">
        <v>0</v>
      </c>
      <c r="I862" s="86" t="b">
        <v>0</v>
      </c>
      <c r="J862" s="86" t="b">
        <v>0</v>
      </c>
      <c r="K862" s="86" t="b">
        <v>0</v>
      </c>
      <c r="L862" s="86" t="b">
        <v>0</v>
      </c>
    </row>
    <row r="863" spans="1:12" ht="15">
      <c r="A863" s="86" t="s">
        <v>2613</v>
      </c>
      <c r="B863" s="86" t="s">
        <v>2608</v>
      </c>
      <c r="C863" s="86">
        <v>3</v>
      </c>
      <c r="D863" s="121">
        <v>0.003280900865491139</v>
      </c>
      <c r="E863" s="121">
        <v>1.0959038694591396</v>
      </c>
      <c r="F863" s="86" t="s">
        <v>2004</v>
      </c>
      <c r="G863" s="86" t="b">
        <v>0</v>
      </c>
      <c r="H863" s="86" t="b">
        <v>0</v>
      </c>
      <c r="I863" s="86" t="b">
        <v>0</v>
      </c>
      <c r="J863" s="86" t="b">
        <v>0</v>
      </c>
      <c r="K863" s="86" t="b">
        <v>0</v>
      </c>
      <c r="L863" s="86" t="b">
        <v>0</v>
      </c>
    </row>
    <row r="864" spans="1:12" ht="15">
      <c r="A864" s="86" t="s">
        <v>2608</v>
      </c>
      <c r="B864" s="86" t="s">
        <v>2770</v>
      </c>
      <c r="C864" s="86">
        <v>3</v>
      </c>
      <c r="D864" s="121">
        <v>0.003280900865491139</v>
      </c>
      <c r="E864" s="121">
        <v>1.6601752998977024</v>
      </c>
      <c r="F864" s="86" t="s">
        <v>2004</v>
      </c>
      <c r="G864" s="86" t="b">
        <v>0</v>
      </c>
      <c r="H864" s="86" t="b">
        <v>0</v>
      </c>
      <c r="I864" s="86" t="b">
        <v>0</v>
      </c>
      <c r="J864" s="86" t="b">
        <v>0</v>
      </c>
      <c r="K864" s="86" t="b">
        <v>0</v>
      </c>
      <c r="L864" s="86" t="b">
        <v>0</v>
      </c>
    </row>
    <row r="865" spans="1:12" ht="15">
      <c r="A865" s="86" t="s">
        <v>2770</v>
      </c>
      <c r="B865" s="86" t="s">
        <v>2611</v>
      </c>
      <c r="C865" s="86">
        <v>3</v>
      </c>
      <c r="D865" s="121">
        <v>0.003280900865491139</v>
      </c>
      <c r="E865" s="121">
        <v>1.7473254756166026</v>
      </c>
      <c r="F865" s="86" t="s">
        <v>2004</v>
      </c>
      <c r="G865" s="86" t="b">
        <v>0</v>
      </c>
      <c r="H865" s="86" t="b">
        <v>0</v>
      </c>
      <c r="I865" s="86" t="b">
        <v>0</v>
      </c>
      <c r="J865" s="86" t="b">
        <v>0</v>
      </c>
      <c r="K865" s="86" t="b">
        <v>0</v>
      </c>
      <c r="L865" s="86" t="b">
        <v>0</v>
      </c>
    </row>
    <row r="866" spans="1:12" ht="15">
      <c r="A866" s="86" t="s">
        <v>2610</v>
      </c>
      <c r="B866" s="86" t="s">
        <v>2176</v>
      </c>
      <c r="C866" s="86">
        <v>3</v>
      </c>
      <c r="D866" s="121">
        <v>0.003280900865491139</v>
      </c>
      <c r="E866" s="121">
        <v>0.9691742252329589</v>
      </c>
      <c r="F866" s="86" t="s">
        <v>2004</v>
      </c>
      <c r="G866" s="86" t="b">
        <v>0</v>
      </c>
      <c r="H866" s="86" t="b">
        <v>0</v>
      </c>
      <c r="I866" s="86" t="b">
        <v>0</v>
      </c>
      <c r="J866" s="86" t="b">
        <v>0</v>
      </c>
      <c r="K866" s="86" t="b">
        <v>0</v>
      </c>
      <c r="L866" s="86" t="b">
        <v>0</v>
      </c>
    </row>
    <row r="867" spans="1:12" ht="15">
      <c r="A867" s="86" t="s">
        <v>2176</v>
      </c>
      <c r="B867" s="86" t="s">
        <v>2614</v>
      </c>
      <c r="C867" s="86">
        <v>3</v>
      </c>
      <c r="D867" s="121">
        <v>0.003280900865491139</v>
      </c>
      <c r="E867" s="121">
        <v>0.9022274356023456</v>
      </c>
      <c r="F867" s="86" t="s">
        <v>2004</v>
      </c>
      <c r="G867" s="86" t="b">
        <v>0</v>
      </c>
      <c r="H867" s="86" t="b">
        <v>0</v>
      </c>
      <c r="I867" s="86" t="b">
        <v>0</v>
      </c>
      <c r="J867" s="86" t="b">
        <v>0</v>
      </c>
      <c r="K867" s="86" t="b">
        <v>0</v>
      </c>
      <c r="L867" s="86" t="b">
        <v>0</v>
      </c>
    </row>
    <row r="868" spans="1:12" ht="15">
      <c r="A868" s="86" t="s">
        <v>294</v>
      </c>
      <c r="B868" s="86" t="s">
        <v>2808</v>
      </c>
      <c r="C868" s="86">
        <v>2</v>
      </c>
      <c r="D868" s="121">
        <v>0.002523319264759388</v>
      </c>
      <c r="E868" s="121">
        <v>2.0995079937279653</v>
      </c>
      <c r="F868" s="86" t="s">
        <v>2004</v>
      </c>
      <c r="G868" s="86" t="b">
        <v>0</v>
      </c>
      <c r="H868" s="86" t="b">
        <v>0</v>
      </c>
      <c r="I868" s="86" t="b">
        <v>0</v>
      </c>
      <c r="J868" s="86" t="b">
        <v>0</v>
      </c>
      <c r="K868" s="86" t="b">
        <v>0</v>
      </c>
      <c r="L868" s="86" t="b">
        <v>0</v>
      </c>
    </row>
    <row r="869" spans="1:12" ht="15">
      <c r="A869" s="86" t="s">
        <v>2808</v>
      </c>
      <c r="B869" s="86" t="s">
        <v>2612</v>
      </c>
      <c r="C869" s="86">
        <v>2</v>
      </c>
      <c r="D869" s="121">
        <v>0.002523319264759388</v>
      </c>
      <c r="E869" s="121">
        <v>1.7984779980639838</v>
      </c>
      <c r="F869" s="86" t="s">
        <v>2004</v>
      </c>
      <c r="G869" s="86" t="b">
        <v>0</v>
      </c>
      <c r="H869" s="86" t="b">
        <v>0</v>
      </c>
      <c r="I869" s="86" t="b">
        <v>0</v>
      </c>
      <c r="J869" s="86" t="b">
        <v>0</v>
      </c>
      <c r="K869" s="86" t="b">
        <v>0</v>
      </c>
      <c r="L869" s="86" t="b">
        <v>0</v>
      </c>
    </row>
    <row r="870" spans="1:12" ht="15">
      <c r="A870" s="86" t="s">
        <v>2615</v>
      </c>
      <c r="B870" s="86" t="s">
        <v>2640</v>
      </c>
      <c r="C870" s="86">
        <v>2</v>
      </c>
      <c r="D870" s="121">
        <v>0.002523319264759388</v>
      </c>
      <c r="E870" s="121">
        <v>1.6803786859859893</v>
      </c>
      <c r="F870" s="86" t="s">
        <v>2004</v>
      </c>
      <c r="G870" s="86" t="b">
        <v>0</v>
      </c>
      <c r="H870" s="86" t="b">
        <v>0</v>
      </c>
      <c r="I870" s="86" t="b">
        <v>0</v>
      </c>
      <c r="J870" s="86" t="b">
        <v>0</v>
      </c>
      <c r="K870" s="86" t="b">
        <v>0</v>
      </c>
      <c r="L870" s="86" t="b">
        <v>0</v>
      </c>
    </row>
    <row r="871" spans="1:12" ht="15">
      <c r="A871" s="86" t="s">
        <v>2607</v>
      </c>
      <c r="B871" s="86" t="s">
        <v>2621</v>
      </c>
      <c r="C871" s="86">
        <v>2</v>
      </c>
      <c r="D871" s="121">
        <v>0.002523319264759388</v>
      </c>
      <c r="E871" s="121">
        <v>1.0271661722106455</v>
      </c>
      <c r="F871" s="86" t="s">
        <v>2004</v>
      </c>
      <c r="G871" s="86" t="b">
        <v>0</v>
      </c>
      <c r="H871" s="86" t="b">
        <v>0</v>
      </c>
      <c r="I871" s="86" t="b">
        <v>0</v>
      </c>
      <c r="J871" s="86" t="b">
        <v>0</v>
      </c>
      <c r="K871" s="86" t="b">
        <v>0</v>
      </c>
      <c r="L871" s="86" t="b">
        <v>0</v>
      </c>
    </row>
    <row r="872" spans="1:12" ht="15">
      <c r="A872" s="86" t="s">
        <v>2621</v>
      </c>
      <c r="B872" s="86" t="s">
        <v>294</v>
      </c>
      <c r="C872" s="86">
        <v>2</v>
      </c>
      <c r="D872" s="121">
        <v>0.002523319264759388</v>
      </c>
      <c r="E872" s="121">
        <v>1.4462954799526213</v>
      </c>
      <c r="F872" s="86" t="s">
        <v>2004</v>
      </c>
      <c r="G872" s="86" t="b">
        <v>0</v>
      </c>
      <c r="H872" s="86" t="b">
        <v>0</v>
      </c>
      <c r="I872" s="86" t="b">
        <v>0</v>
      </c>
      <c r="J872" s="86" t="b">
        <v>0</v>
      </c>
      <c r="K872" s="86" t="b">
        <v>0</v>
      </c>
      <c r="L872" s="86" t="b">
        <v>0</v>
      </c>
    </row>
    <row r="873" spans="1:12" ht="15">
      <c r="A873" s="86" t="s">
        <v>294</v>
      </c>
      <c r="B873" s="86" t="s">
        <v>320</v>
      </c>
      <c r="C873" s="86">
        <v>2</v>
      </c>
      <c r="D873" s="121">
        <v>0.002523319264759388</v>
      </c>
      <c r="E873" s="121">
        <v>2.0995079937279653</v>
      </c>
      <c r="F873" s="86" t="s">
        <v>2004</v>
      </c>
      <c r="G873" s="86" t="b">
        <v>0</v>
      </c>
      <c r="H873" s="86" t="b">
        <v>0</v>
      </c>
      <c r="I873" s="86" t="b">
        <v>0</v>
      </c>
      <c r="J873" s="86" t="b">
        <v>0</v>
      </c>
      <c r="K873" s="86" t="b">
        <v>0</v>
      </c>
      <c r="L873" s="86" t="b">
        <v>0</v>
      </c>
    </row>
    <row r="874" spans="1:12" ht="15">
      <c r="A874" s="86" t="s">
        <v>320</v>
      </c>
      <c r="B874" s="86" t="s">
        <v>2665</v>
      </c>
      <c r="C874" s="86">
        <v>2</v>
      </c>
      <c r="D874" s="121">
        <v>0.002523319264759388</v>
      </c>
      <c r="E874" s="121">
        <v>2.400537989391946</v>
      </c>
      <c r="F874" s="86" t="s">
        <v>2004</v>
      </c>
      <c r="G874" s="86" t="b">
        <v>0</v>
      </c>
      <c r="H874" s="86" t="b">
        <v>0</v>
      </c>
      <c r="I874" s="86" t="b">
        <v>0</v>
      </c>
      <c r="J874" s="86" t="b">
        <v>0</v>
      </c>
      <c r="K874" s="86" t="b">
        <v>0</v>
      </c>
      <c r="L874" s="86" t="b">
        <v>0</v>
      </c>
    </row>
    <row r="875" spans="1:12" ht="15">
      <c r="A875" s="86" t="s">
        <v>2665</v>
      </c>
      <c r="B875" s="86" t="s">
        <v>2617</v>
      </c>
      <c r="C875" s="86">
        <v>2</v>
      </c>
      <c r="D875" s="121">
        <v>0.002523319264759388</v>
      </c>
      <c r="E875" s="121">
        <v>1.7015679850559273</v>
      </c>
      <c r="F875" s="86" t="s">
        <v>2004</v>
      </c>
      <c r="G875" s="86" t="b">
        <v>0</v>
      </c>
      <c r="H875" s="86" t="b">
        <v>0</v>
      </c>
      <c r="I875" s="86" t="b">
        <v>0</v>
      </c>
      <c r="J875" s="86" t="b">
        <v>0</v>
      </c>
      <c r="K875" s="86" t="b">
        <v>0</v>
      </c>
      <c r="L875" s="86" t="b">
        <v>0</v>
      </c>
    </row>
    <row r="876" spans="1:12" ht="15">
      <c r="A876" s="86" t="s">
        <v>2169</v>
      </c>
      <c r="B876" s="86" t="s">
        <v>297</v>
      </c>
      <c r="C876" s="86">
        <v>2</v>
      </c>
      <c r="D876" s="121">
        <v>0.002523319264759388</v>
      </c>
      <c r="E876" s="121">
        <v>0.8869874690456088</v>
      </c>
      <c r="F876" s="86" t="s">
        <v>2004</v>
      </c>
      <c r="G876" s="86" t="b">
        <v>0</v>
      </c>
      <c r="H876" s="86" t="b">
        <v>0</v>
      </c>
      <c r="I876" s="86" t="b">
        <v>0</v>
      </c>
      <c r="J876" s="86" t="b">
        <v>0</v>
      </c>
      <c r="K876" s="86" t="b">
        <v>0</v>
      </c>
      <c r="L876" s="86" t="b">
        <v>0</v>
      </c>
    </row>
    <row r="877" spans="1:12" ht="15">
      <c r="A877" s="86" t="s">
        <v>297</v>
      </c>
      <c r="B877" s="86" t="s">
        <v>2168</v>
      </c>
      <c r="C877" s="86">
        <v>2</v>
      </c>
      <c r="D877" s="121">
        <v>0.002523319264759388</v>
      </c>
      <c r="E877" s="121">
        <v>0.8308715270666773</v>
      </c>
      <c r="F877" s="86" t="s">
        <v>2004</v>
      </c>
      <c r="G877" s="86" t="b">
        <v>0</v>
      </c>
      <c r="H877" s="86" t="b">
        <v>0</v>
      </c>
      <c r="I877" s="86" t="b">
        <v>0</v>
      </c>
      <c r="J877" s="86" t="b">
        <v>0</v>
      </c>
      <c r="K877" s="86" t="b">
        <v>0</v>
      </c>
      <c r="L877" s="86" t="b">
        <v>0</v>
      </c>
    </row>
    <row r="878" spans="1:12" ht="15">
      <c r="A878" s="86" t="s">
        <v>2168</v>
      </c>
      <c r="B878" s="86" t="s">
        <v>2176</v>
      </c>
      <c r="C878" s="86">
        <v>2</v>
      </c>
      <c r="D878" s="121">
        <v>0.002523319264759388</v>
      </c>
      <c r="E878" s="121">
        <v>0.3537502723470149</v>
      </c>
      <c r="F878" s="86" t="s">
        <v>2004</v>
      </c>
      <c r="G878" s="86" t="b">
        <v>0</v>
      </c>
      <c r="H878" s="86" t="b">
        <v>0</v>
      </c>
      <c r="I878" s="86" t="b">
        <v>0</v>
      </c>
      <c r="J878" s="86" t="b">
        <v>0</v>
      </c>
      <c r="K878" s="86" t="b">
        <v>0</v>
      </c>
      <c r="L878" s="86" t="b">
        <v>0</v>
      </c>
    </row>
    <row r="879" spans="1:12" ht="15">
      <c r="A879" s="86" t="s">
        <v>2171</v>
      </c>
      <c r="B879" s="86" t="s">
        <v>2167</v>
      </c>
      <c r="C879" s="86">
        <v>2</v>
      </c>
      <c r="D879" s="121">
        <v>0.002523319264759388</v>
      </c>
      <c r="E879" s="121">
        <v>0.13631064163571363</v>
      </c>
      <c r="F879" s="86" t="s">
        <v>2004</v>
      </c>
      <c r="G879" s="86" t="b">
        <v>0</v>
      </c>
      <c r="H879" s="86" t="b">
        <v>0</v>
      </c>
      <c r="I879" s="86" t="b">
        <v>0</v>
      </c>
      <c r="J879" s="86" t="b">
        <v>0</v>
      </c>
      <c r="K879" s="86" t="b">
        <v>0</v>
      </c>
      <c r="L879" s="86" t="b">
        <v>0</v>
      </c>
    </row>
    <row r="880" spans="1:12" ht="15">
      <c r="A880" s="86" t="s">
        <v>2608</v>
      </c>
      <c r="B880" s="86" t="s">
        <v>2618</v>
      </c>
      <c r="C880" s="86">
        <v>2</v>
      </c>
      <c r="D880" s="121">
        <v>0.002523319264759388</v>
      </c>
      <c r="E880" s="121">
        <v>1.05811530856974</v>
      </c>
      <c r="F880" s="86" t="s">
        <v>2004</v>
      </c>
      <c r="G880" s="86" t="b">
        <v>0</v>
      </c>
      <c r="H880" s="86" t="b">
        <v>0</v>
      </c>
      <c r="I880" s="86" t="b">
        <v>0</v>
      </c>
      <c r="J880" s="86" t="b">
        <v>0</v>
      </c>
      <c r="K880" s="86" t="b">
        <v>0</v>
      </c>
      <c r="L880" s="86" t="b">
        <v>0</v>
      </c>
    </row>
    <row r="881" spans="1:12" ht="15">
      <c r="A881" s="86" t="s">
        <v>2674</v>
      </c>
      <c r="B881" s="86" t="s">
        <v>2675</v>
      </c>
      <c r="C881" s="86">
        <v>2</v>
      </c>
      <c r="D881" s="121">
        <v>0.002523319264759388</v>
      </c>
      <c r="E881" s="121">
        <v>2.7015679850559273</v>
      </c>
      <c r="F881" s="86" t="s">
        <v>2004</v>
      </c>
      <c r="G881" s="86" t="b">
        <v>0</v>
      </c>
      <c r="H881" s="86" t="b">
        <v>0</v>
      </c>
      <c r="I881" s="86" t="b">
        <v>0</v>
      </c>
      <c r="J881" s="86" t="b">
        <v>0</v>
      </c>
      <c r="K881" s="86" t="b">
        <v>0</v>
      </c>
      <c r="L881" s="86" t="b">
        <v>0</v>
      </c>
    </row>
    <row r="882" spans="1:12" ht="15">
      <c r="A882" s="86" t="s">
        <v>2675</v>
      </c>
      <c r="B882" s="86" t="s">
        <v>2676</v>
      </c>
      <c r="C882" s="86">
        <v>2</v>
      </c>
      <c r="D882" s="121">
        <v>0.002523319264759388</v>
      </c>
      <c r="E882" s="121">
        <v>2.7015679850559273</v>
      </c>
      <c r="F882" s="86" t="s">
        <v>2004</v>
      </c>
      <c r="G882" s="86" t="b">
        <v>0</v>
      </c>
      <c r="H882" s="86" t="b">
        <v>0</v>
      </c>
      <c r="I882" s="86" t="b">
        <v>0</v>
      </c>
      <c r="J882" s="86" t="b">
        <v>1</v>
      </c>
      <c r="K882" s="86" t="b">
        <v>0</v>
      </c>
      <c r="L882" s="86" t="b">
        <v>0</v>
      </c>
    </row>
    <row r="883" spans="1:12" ht="15">
      <c r="A883" s="86" t="s">
        <v>2676</v>
      </c>
      <c r="B883" s="86" t="s">
        <v>2677</v>
      </c>
      <c r="C883" s="86">
        <v>2</v>
      </c>
      <c r="D883" s="121">
        <v>0.002523319264759388</v>
      </c>
      <c r="E883" s="121">
        <v>2.7015679850559273</v>
      </c>
      <c r="F883" s="86" t="s">
        <v>2004</v>
      </c>
      <c r="G883" s="86" t="b">
        <v>1</v>
      </c>
      <c r="H883" s="86" t="b">
        <v>0</v>
      </c>
      <c r="I883" s="86" t="b">
        <v>0</v>
      </c>
      <c r="J883" s="86" t="b">
        <v>0</v>
      </c>
      <c r="K883" s="86" t="b">
        <v>0</v>
      </c>
      <c r="L883" s="86" t="b">
        <v>0</v>
      </c>
    </row>
    <row r="884" spans="1:12" ht="15">
      <c r="A884" s="86" t="s">
        <v>2677</v>
      </c>
      <c r="B884" s="86" t="s">
        <v>2678</v>
      </c>
      <c r="C884" s="86">
        <v>2</v>
      </c>
      <c r="D884" s="121">
        <v>0.002523319264759388</v>
      </c>
      <c r="E884" s="121">
        <v>2.7015679850559273</v>
      </c>
      <c r="F884" s="86" t="s">
        <v>2004</v>
      </c>
      <c r="G884" s="86" t="b">
        <v>0</v>
      </c>
      <c r="H884" s="86" t="b">
        <v>0</v>
      </c>
      <c r="I884" s="86" t="b">
        <v>0</v>
      </c>
      <c r="J884" s="86" t="b">
        <v>0</v>
      </c>
      <c r="K884" s="86" t="b">
        <v>0</v>
      </c>
      <c r="L884" s="86" t="b">
        <v>0</v>
      </c>
    </row>
    <row r="885" spans="1:12" ht="15">
      <c r="A885" s="86" t="s">
        <v>2678</v>
      </c>
      <c r="B885" s="86" t="s">
        <v>2679</v>
      </c>
      <c r="C885" s="86">
        <v>2</v>
      </c>
      <c r="D885" s="121">
        <v>0.002523319264759388</v>
      </c>
      <c r="E885" s="121">
        <v>2.7015679850559273</v>
      </c>
      <c r="F885" s="86" t="s">
        <v>2004</v>
      </c>
      <c r="G885" s="86" t="b">
        <v>0</v>
      </c>
      <c r="H885" s="86" t="b">
        <v>0</v>
      </c>
      <c r="I885" s="86" t="b">
        <v>0</v>
      </c>
      <c r="J885" s="86" t="b">
        <v>0</v>
      </c>
      <c r="K885" s="86" t="b">
        <v>1</v>
      </c>
      <c r="L885" s="86" t="b">
        <v>0</v>
      </c>
    </row>
    <row r="886" spans="1:12" ht="15">
      <c r="A886" s="86" t="s">
        <v>2679</v>
      </c>
      <c r="B886" s="86" t="s">
        <v>2680</v>
      </c>
      <c r="C886" s="86">
        <v>2</v>
      </c>
      <c r="D886" s="121">
        <v>0.002523319264759388</v>
      </c>
      <c r="E886" s="121">
        <v>2.7015679850559273</v>
      </c>
      <c r="F886" s="86" t="s">
        <v>2004</v>
      </c>
      <c r="G886" s="86" t="b">
        <v>0</v>
      </c>
      <c r="H886" s="86" t="b">
        <v>1</v>
      </c>
      <c r="I886" s="86" t="b">
        <v>0</v>
      </c>
      <c r="J886" s="86" t="b">
        <v>0</v>
      </c>
      <c r="K886" s="86" t="b">
        <v>0</v>
      </c>
      <c r="L886" s="86" t="b">
        <v>0</v>
      </c>
    </row>
    <row r="887" spans="1:12" ht="15">
      <c r="A887" s="86" t="s">
        <v>2680</v>
      </c>
      <c r="B887" s="86" t="s">
        <v>2182</v>
      </c>
      <c r="C887" s="86">
        <v>2</v>
      </c>
      <c r="D887" s="121">
        <v>0.002523319264759388</v>
      </c>
      <c r="E887" s="121">
        <v>2.400537989391946</v>
      </c>
      <c r="F887" s="86" t="s">
        <v>2004</v>
      </c>
      <c r="G887" s="86" t="b">
        <v>0</v>
      </c>
      <c r="H887" s="86" t="b">
        <v>0</v>
      </c>
      <c r="I887" s="86" t="b">
        <v>0</v>
      </c>
      <c r="J887" s="86" t="b">
        <v>0</v>
      </c>
      <c r="K887" s="86" t="b">
        <v>0</v>
      </c>
      <c r="L887" s="86" t="b">
        <v>0</v>
      </c>
    </row>
    <row r="888" spans="1:12" ht="15">
      <c r="A888" s="86" t="s">
        <v>2182</v>
      </c>
      <c r="B888" s="86" t="s">
        <v>2167</v>
      </c>
      <c r="C888" s="86">
        <v>2</v>
      </c>
      <c r="D888" s="121">
        <v>0.002523319264759388</v>
      </c>
      <c r="E888" s="121">
        <v>0.7772886989940458</v>
      </c>
      <c r="F888" s="86" t="s">
        <v>2004</v>
      </c>
      <c r="G888" s="86" t="b">
        <v>0</v>
      </c>
      <c r="H888" s="86" t="b">
        <v>0</v>
      </c>
      <c r="I888" s="86" t="b">
        <v>0</v>
      </c>
      <c r="J888" s="86" t="b">
        <v>0</v>
      </c>
      <c r="K888" s="86" t="b">
        <v>0</v>
      </c>
      <c r="L888" s="86" t="b">
        <v>0</v>
      </c>
    </row>
    <row r="889" spans="1:12" ht="15">
      <c r="A889" s="86" t="s">
        <v>295</v>
      </c>
      <c r="B889" s="86" t="s">
        <v>2951</v>
      </c>
      <c r="C889" s="86">
        <v>2</v>
      </c>
      <c r="D889" s="121">
        <v>0.002523319264759388</v>
      </c>
      <c r="E889" s="121">
        <v>1.7473254756166026</v>
      </c>
      <c r="F889" s="86" t="s">
        <v>2004</v>
      </c>
      <c r="G889" s="86" t="b">
        <v>0</v>
      </c>
      <c r="H889" s="86" t="b">
        <v>0</v>
      </c>
      <c r="I889" s="86" t="b">
        <v>0</v>
      </c>
      <c r="J889" s="86" t="b">
        <v>0</v>
      </c>
      <c r="K889" s="86" t="b">
        <v>0</v>
      </c>
      <c r="L889" s="86" t="b">
        <v>0</v>
      </c>
    </row>
    <row r="890" spans="1:12" ht="15">
      <c r="A890" s="86" t="s">
        <v>2951</v>
      </c>
      <c r="B890" s="86" t="s">
        <v>2607</v>
      </c>
      <c r="C890" s="86">
        <v>2</v>
      </c>
      <c r="D890" s="121">
        <v>0.002523319264759388</v>
      </c>
      <c r="E890" s="121">
        <v>1.6408701447023157</v>
      </c>
      <c r="F890" s="86" t="s">
        <v>2004</v>
      </c>
      <c r="G890" s="86" t="b">
        <v>0</v>
      </c>
      <c r="H890" s="86" t="b">
        <v>0</v>
      </c>
      <c r="I890" s="86" t="b">
        <v>0</v>
      </c>
      <c r="J890" s="86" t="b">
        <v>0</v>
      </c>
      <c r="K890" s="86" t="b">
        <v>0</v>
      </c>
      <c r="L890" s="86" t="b">
        <v>0</v>
      </c>
    </row>
    <row r="891" spans="1:12" ht="15">
      <c r="A891" s="86" t="s">
        <v>2607</v>
      </c>
      <c r="B891" s="86" t="s">
        <v>2224</v>
      </c>
      <c r="C891" s="86">
        <v>2</v>
      </c>
      <c r="D891" s="121">
        <v>0.002523319264759388</v>
      </c>
      <c r="E891" s="121">
        <v>1.3793486903220082</v>
      </c>
      <c r="F891" s="86" t="s">
        <v>2004</v>
      </c>
      <c r="G891" s="86" t="b">
        <v>0</v>
      </c>
      <c r="H891" s="86" t="b">
        <v>0</v>
      </c>
      <c r="I891" s="86" t="b">
        <v>0</v>
      </c>
      <c r="J891" s="86" t="b">
        <v>0</v>
      </c>
      <c r="K891" s="86" t="b">
        <v>0</v>
      </c>
      <c r="L891" s="86" t="b">
        <v>0</v>
      </c>
    </row>
    <row r="892" spans="1:12" ht="15">
      <c r="A892" s="86" t="s">
        <v>2224</v>
      </c>
      <c r="B892" s="86" t="s">
        <v>2612</v>
      </c>
      <c r="C892" s="86">
        <v>2</v>
      </c>
      <c r="D892" s="121">
        <v>0.002523319264759388</v>
      </c>
      <c r="E892" s="121">
        <v>1.4974480024000028</v>
      </c>
      <c r="F892" s="86" t="s">
        <v>2004</v>
      </c>
      <c r="G892" s="86" t="b">
        <v>0</v>
      </c>
      <c r="H892" s="86" t="b">
        <v>0</v>
      </c>
      <c r="I892" s="86" t="b">
        <v>0</v>
      </c>
      <c r="J892" s="86" t="b">
        <v>0</v>
      </c>
      <c r="K892" s="86" t="b">
        <v>0</v>
      </c>
      <c r="L892" s="86" t="b">
        <v>0</v>
      </c>
    </row>
    <row r="893" spans="1:12" ht="15">
      <c r="A893" s="86" t="s">
        <v>2612</v>
      </c>
      <c r="B893" s="86" t="s">
        <v>2640</v>
      </c>
      <c r="C893" s="86">
        <v>2</v>
      </c>
      <c r="D893" s="121">
        <v>0.002523319264759388</v>
      </c>
      <c r="E893" s="121">
        <v>1.3213567433443214</v>
      </c>
      <c r="F893" s="86" t="s">
        <v>2004</v>
      </c>
      <c r="G893" s="86" t="b">
        <v>0</v>
      </c>
      <c r="H893" s="86" t="b">
        <v>0</v>
      </c>
      <c r="I893" s="86" t="b">
        <v>0</v>
      </c>
      <c r="J893" s="86" t="b">
        <v>0</v>
      </c>
      <c r="K893" s="86" t="b">
        <v>0</v>
      </c>
      <c r="L893" s="86" t="b">
        <v>0</v>
      </c>
    </row>
    <row r="894" spans="1:12" ht="15">
      <c r="A894" s="86" t="s">
        <v>2640</v>
      </c>
      <c r="B894" s="86" t="s">
        <v>294</v>
      </c>
      <c r="C894" s="86">
        <v>2</v>
      </c>
      <c r="D894" s="121">
        <v>0.002523319264759388</v>
      </c>
      <c r="E894" s="121">
        <v>1.6223867390083027</v>
      </c>
      <c r="F894" s="86" t="s">
        <v>2004</v>
      </c>
      <c r="G894" s="86" t="b">
        <v>0</v>
      </c>
      <c r="H894" s="86" t="b">
        <v>0</v>
      </c>
      <c r="I894" s="86" t="b">
        <v>0</v>
      </c>
      <c r="J894" s="86" t="b">
        <v>0</v>
      </c>
      <c r="K894" s="86" t="b">
        <v>0</v>
      </c>
      <c r="L894" s="86" t="b">
        <v>0</v>
      </c>
    </row>
    <row r="895" spans="1:12" ht="15">
      <c r="A895" s="86" t="s">
        <v>294</v>
      </c>
      <c r="B895" s="86" t="s">
        <v>295</v>
      </c>
      <c r="C895" s="86">
        <v>2</v>
      </c>
      <c r="D895" s="121">
        <v>0.002523319264759388</v>
      </c>
      <c r="E895" s="121">
        <v>1.400537989391946</v>
      </c>
      <c r="F895" s="86" t="s">
        <v>2004</v>
      </c>
      <c r="G895" s="86" t="b">
        <v>0</v>
      </c>
      <c r="H895" s="86" t="b">
        <v>0</v>
      </c>
      <c r="I895" s="86" t="b">
        <v>0</v>
      </c>
      <c r="J895" s="86" t="b">
        <v>0</v>
      </c>
      <c r="K895" s="86" t="b">
        <v>0</v>
      </c>
      <c r="L895" s="86" t="b">
        <v>0</v>
      </c>
    </row>
    <row r="896" spans="1:12" ht="15">
      <c r="A896" s="86" t="s">
        <v>295</v>
      </c>
      <c r="B896" s="86" t="s">
        <v>2952</v>
      </c>
      <c r="C896" s="86">
        <v>2</v>
      </c>
      <c r="D896" s="121">
        <v>0.002523319264759388</v>
      </c>
      <c r="E896" s="121">
        <v>1.7473254756166026</v>
      </c>
      <c r="F896" s="86" t="s">
        <v>2004</v>
      </c>
      <c r="G896" s="86" t="b">
        <v>0</v>
      </c>
      <c r="H896" s="86" t="b">
        <v>0</v>
      </c>
      <c r="I896" s="86" t="b">
        <v>0</v>
      </c>
      <c r="J896" s="86" t="b">
        <v>0</v>
      </c>
      <c r="K896" s="86" t="b">
        <v>0</v>
      </c>
      <c r="L896" s="86" t="b">
        <v>0</v>
      </c>
    </row>
    <row r="897" spans="1:12" ht="15">
      <c r="A897" s="86" t="s">
        <v>2952</v>
      </c>
      <c r="B897" s="86" t="s">
        <v>2953</v>
      </c>
      <c r="C897" s="86">
        <v>2</v>
      </c>
      <c r="D897" s="121">
        <v>0.002523319264759388</v>
      </c>
      <c r="E897" s="121">
        <v>2.7015679850559273</v>
      </c>
      <c r="F897" s="86" t="s">
        <v>2004</v>
      </c>
      <c r="G897" s="86" t="b">
        <v>0</v>
      </c>
      <c r="H897" s="86" t="b">
        <v>0</v>
      </c>
      <c r="I897" s="86" t="b">
        <v>0</v>
      </c>
      <c r="J897" s="86" t="b">
        <v>0</v>
      </c>
      <c r="K897" s="86" t="b">
        <v>0</v>
      </c>
      <c r="L897" s="86" t="b">
        <v>0</v>
      </c>
    </row>
    <row r="898" spans="1:12" ht="15">
      <c r="A898" s="86" t="s">
        <v>2953</v>
      </c>
      <c r="B898" s="86" t="s">
        <v>2620</v>
      </c>
      <c r="C898" s="86">
        <v>2</v>
      </c>
      <c r="D898" s="121">
        <v>0.002523319264759388</v>
      </c>
      <c r="E898" s="121">
        <v>2.7015679850559273</v>
      </c>
      <c r="F898" s="86" t="s">
        <v>2004</v>
      </c>
      <c r="G898" s="86" t="b">
        <v>0</v>
      </c>
      <c r="H898" s="86" t="b">
        <v>0</v>
      </c>
      <c r="I898" s="86" t="b">
        <v>0</v>
      </c>
      <c r="J898" s="86" t="b">
        <v>0</v>
      </c>
      <c r="K898" s="86" t="b">
        <v>0</v>
      </c>
      <c r="L898" s="86" t="b">
        <v>0</v>
      </c>
    </row>
    <row r="899" spans="1:12" ht="15">
      <c r="A899" s="86" t="s">
        <v>2620</v>
      </c>
      <c r="B899" s="86" t="s">
        <v>2954</v>
      </c>
      <c r="C899" s="86">
        <v>2</v>
      </c>
      <c r="D899" s="121">
        <v>0.002523319264759388</v>
      </c>
      <c r="E899" s="121">
        <v>2.7015679850559273</v>
      </c>
      <c r="F899" s="86" t="s">
        <v>2004</v>
      </c>
      <c r="G899" s="86" t="b">
        <v>0</v>
      </c>
      <c r="H899" s="86" t="b">
        <v>0</v>
      </c>
      <c r="I899" s="86" t="b">
        <v>0</v>
      </c>
      <c r="J899" s="86" t="b">
        <v>0</v>
      </c>
      <c r="K899" s="86" t="b">
        <v>0</v>
      </c>
      <c r="L899" s="86" t="b">
        <v>0</v>
      </c>
    </row>
    <row r="900" spans="1:12" ht="15">
      <c r="A900" s="86" t="s">
        <v>2954</v>
      </c>
      <c r="B900" s="86" t="s">
        <v>2955</v>
      </c>
      <c r="C900" s="86">
        <v>2</v>
      </c>
      <c r="D900" s="121">
        <v>0.002523319264759388</v>
      </c>
      <c r="E900" s="121">
        <v>2.7015679850559273</v>
      </c>
      <c r="F900" s="86" t="s">
        <v>2004</v>
      </c>
      <c r="G900" s="86" t="b">
        <v>0</v>
      </c>
      <c r="H900" s="86" t="b">
        <v>0</v>
      </c>
      <c r="I900" s="86" t="b">
        <v>0</v>
      </c>
      <c r="J900" s="86" t="b">
        <v>0</v>
      </c>
      <c r="K900" s="86" t="b">
        <v>0</v>
      </c>
      <c r="L900" s="86" t="b">
        <v>0</v>
      </c>
    </row>
    <row r="901" spans="1:12" ht="15">
      <c r="A901" s="86" t="s">
        <v>2955</v>
      </c>
      <c r="B901" s="86" t="s">
        <v>2956</v>
      </c>
      <c r="C901" s="86">
        <v>2</v>
      </c>
      <c r="D901" s="121">
        <v>0.002523319264759388</v>
      </c>
      <c r="E901" s="121">
        <v>2.7015679850559273</v>
      </c>
      <c r="F901" s="86" t="s">
        <v>2004</v>
      </c>
      <c r="G901" s="86" t="b">
        <v>0</v>
      </c>
      <c r="H901" s="86" t="b">
        <v>0</v>
      </c>
      <c r="I901" s="86" t="b">
        <v>0</v>
      </c>
      <c r="J901" s="86" t="b">
        <v>0</v>
      </c>
      <c r="K901" s="86" t="b">
        <v>0</v>
      </c>
      <c r="L901" s="86" t="b">
        <v>0</v>
      </c>
    </row>
    <row r="902" spans="1:12" ht="15">
      <c r="A902" s="86" t="s">
        <v>2956</v>
      </c>
      <c r="B902" s="86" t="s">
        <v>2617</v>
      </c>
      <c r="C902" s="86">
        <v>2</v>
      </c>
      <c r="D902" s="121">
        <v>0.002523319264759388</v>
      </c>
      <c r="E902" s="121">
        <v>2.0025979807199086</v>
      </c>
      <c r="F902" s="86" t="s">
        <v>2004</v>
      </c>
      <c r="G902" s="86" t="b">
        <v>0</v>
      </c>
      <c r="H902" s="86" t="b">
        <v>0</v>
      </c>
      <c r="I902" s="86" t="b">
        <v>0</v>
      </c>
      <c r="J902" s="86" t="b">
        <v>0</v>
      </c>
      <c r="K902" s="86" t="b">
        <v>0</v>
      </c>
      <c r="L902" s="86" t="b">
        <v>0</v>
      </c>
    </row>
    <row r="903" spans="1:12" ht="15">
      <c r="A903" s="86" t="s">
        <v>2169</v>
      </c>
      <c r="B903" s="86" t="s">
        <v>2607</v>
      </c>
      <c r="C903" s="86">
        <v>2</v>
      </c>
      <c r="D903" s="121">
        <v>0.002523319264759388</v>
      </c>
      <c r="E903" s="121">
        <v>0.4795021424673407</v>
      </c>
      <c r="F903" s="86" t="s">
        <v>2004</v>
      </c>
      <c r="G903" s="86" t="b">
        <v>0</v>
      </c>
      <c r="H903" s="86" t="b">
        <v>0</v>
      </c>
      <c r="I903" s="86" t="b">
        <v>0</v>
      </c>
      <c r="J903" s="86" t="b">
        <v>0</v>
      </c>
      <c r="K903" s="86" t="b">
        <v>0</v>
      </c>
      <c r="L903" s="86" t="b">
        <v>0</v>
      </c>
    </row>
    <row r="904" spans="1:12" ht="15">
      <c r="A904" s="86" t="s">
        <v>2941</v>
      </c>
      <c r="B904" s="86" t="s">
        <v>2612</v>
      </c>
      <c r="C904" s="86">
        <v>2</v>
      </c>
      <c r="D904" s="121">
        <v>0.002523319264759388</v>
      </c>
      <c r="E904" s="121">
        <v>1.7984779980639838</v>
      </c>
      <c r="F904" s="86" t="s">
        <v>2004</v>
      </c>
      <c r="G904" s="86" t="b">
        <v>0</v>
      </c>
      <c r="H904" s="86" t="b">
        <v>0</v>
      </c>
      <c r="I904" s="86" t="b">
        <v>0</v>
      </c>
      <c r="J904" s="86" t="b">
        <v>0</v>
      </c>
      <c r="K904" s="86" t="b">
        <v>0</v>
      </c>
      <c r="L904" s="86" t="b">
        <v>0</v>
      </c>
    </row>
    <row r="905" spans="1:12" ht="15">
      <c r="A905" s="86" t="s">
        <v>2615</v>
      </c>
      <c r="B905" s="86" t="s">
        <v>2942</v>
      </c>
      <c r="C905" s="86">
        <v>2</v>
      </c>
      <c r="D905" s="121">
        <v>0.002523319264759388</v>
      </c>
      <c r="E905" s="121">
        <v>2.1574999407056517</v>
      </c>
      <c r="F905" s="86" t="s">
        <v>2004</v>
      </c>
      <c r="G905" s="86" t="b">
        <v>0</v>
      </c>
      <c r="H905" s="86" t="b">
        <v>0</v>
      </c>
      <c r="I905" s="86" t="b">
        <v>0</v>
      </c>
      <c r="J905" s="86" t="b">
        <v>0</v>
      </c>
      <c r="K905" s="86" t="b">
        <v>0</v>
      </c>
      <c r="L905" s="86" t="b">
        <v>0</v>
      </c>
    </row>
    <row r="906" spans="1:12" ht="15">
      <c r="A906" s="86" t="s">
        <v>2942</v>
      </c>
      <c r="B906" s="86" t="s">
        <v>2943</v>
      </c>
      <c r="C906" s="86">
        <v>2</v>
      </c>
      <c r="D906" s="121">
        <v>0.002523319264759388</v>
      </c>
      <c r="E906" s="121">
        <v>2.7015679850559273</v>
      </c>
      <c r="F906" s="86" t="s">
        <v>2004</v>
      </c>
      <c r="G906" s="86" t="b">
        <v>0</v>
      </c>
      <c r="H906" s="86" t="b">
        <v>0</v>
      </c>
      <c r="I906" s="86" t="b">
        <v>0</v>
      </c>
      <c r="J906" s="86" t="b">
        <v>0</v>
      </c>
      <c r="K906" s="86" t="b">
        <v>0</v>
      </c>
      <c r="L906" s="86" t="b">
        <v>0</v>
      </c>
    </row>
    <row r="907" spans="1:12" ht="15">
      <c r="A907" s="86" t="s">
        <v>2943</v>
      </c>
      <c r="B907" s="86" t="s">
        <v>2640</v>
      </c>
      <c r="C907" s="86">
        <v>2</v>
      </c>
      <c r="D907" s="121">
        <v>0.002523319264759388</v>
      </c>
      <c r="E907" s="121">
        <v>2.224446730336265</v>
      </c>
      <c r="F907" s="86" t="s">
        <v>2004</v>
      </c>
      <c r="G907" s="86" t="b">
        <v>0</v>
      </c>
      <c r="H907" s="86" t="b">
        <v>0</v>
      </c>
      <c r="I907" s="86" t="b">
        <v>0</v>
      </c>
      <c r="J907" s="86" t="b">
        <v>0</v>
      </c>
      <c r="K907" s="86" t="b">
        <v>0</v>
      </c>
      <c r="L907" s="86" t="b">
        <v>0</v>
      </c>
    </row>
    <row r="908" spans="1:12" ht="15">
      <c r="A908" s="86" t="s">
        <v>295</v>
      </c>
      <c r="B908" s="86" t="s">
        <v>2944</v>
      </c>
      <c r="C908" s="86">
        <v>2</v>
      </c>
      <c r="D908" s="121">
        <v>0.002523319264759388</v>
      </c>
      <c r="E908" s="121">
        <v>1.7473254756166026</v>
      </c>
      <c r="F908" s="86" t="s">
        <v>2004</v>
      </c>
      <c r="G908" s="86" t="b">
        <v>0</v>
      </c>
      <c r="H908" s="86" t="b">
        <v>0</v>
      </c>
      <c r="I908" s="86" t="b">
        <v>0</v>
      </c>
      <c r="J908" s="86" t="b">
        <v>0</v>
      </c>
      <c r="K908" s="86" t="b">
        <v>0</v>
      </c>
      <c r="L908" s="86" t="b">
        <v>0</v>
      </c>
    </row>
    <row r="909" spans="1:12" ht="15">
      <c r="A909" s="86" t="s">
        <v>2944</v>
      </c>
      <c r="B909" s="86" t="s">
        <v>2945</v>
      </c>
      <c r="C909" s="86">
        <v>2</v>
      </c>
      <c r="D909" s="121">
        <v>0.002523319264759388</v>
      </c>
      <c r="E909" s="121">
        <v>2.7015679850559273</v>
      </c>
      <c r="F909" s="86" t="s">
        <v>2004</v>
      </c>
      <c r="G909" s="86" t="b">
        <v>0</v>
      </c>
      <c r="H909" s="86" t="b">
        <v>0</v>
      </c>
      <c r="I909" s="86" t="b">
        <v>0</v>
      </c>
      <c r="J909" s="86" t="b">
        <v>0</v>
      </c>
      <c r="K909" s="86" t="b">
        <v>0</v>
      </c>
      <c r="L909" s="86" t="b">
        <v>0</v>
      </c>
    </row>
    <row r="910" spans="1:12" ht="15">
      <c r="A910" s="86" t="s">
        <v>2945</v>
      </c>
      <c r="B910" s="86" t="s">
        <v>2722</v>
      </c>
      <c r="C910" s="86">
        <v>2</v>
      </c>
      <c r="D910" s="121">
        <v>0.002523319264759388</v>
      </c>
      <c r="E910" s="121">
        <v>2.400537989391946</v>
      </c>
      <c r="F910" s="86" t="s">
        <v>2004</v>
      </c>
      <c r="G910" s="86" t="b">
        <v>0</v>
      </c>
      <c r="H910" s="86" t="b">
        <v>0</v>
      </c>
      <c r="I910" s="86" t="b">
        <v>0</v>
      </c>
      <c r="J910" s="86" t="b">
        <v>0</v>
      </c>
      <c r="K910" s="86" t="b">
        <v>0</v>
      </c>
      <c r="L910" s="86" t="b">
        <v>0</v>
      </c>
    </row>
    <row r="911" spans="1:12" ht="15">
      <c r="A911" s="86" t="s">
        <v>2722</v>
      </c>
      <c r="B911" s="86" t="s">
        <v>2946</v>
      </c>
      <c r="C911" s="86">
        <v>2</v>
      </c>
      <c r="D911" s="121">
        <v>0.002523319264759388</v>
      </c>
      <c r="E911" s="121">
        <v>2.400537989391946</v>
      </c>
      <c r="F911" s="86" t="s">
        <v>2004</v>
      </c>
      <c r="G911" s="86" t="b">
        <v>0</v>
      </c>
      <c r="H911" s="86" t="b">
        <v>0</v>
      </c>
      <c r="I911" s="86" t="b">
        <v>0</v>
      </c>
      <c r="J911" s="86" t="b">
        <v>0</v>
      </c>
      <c r="K911" s="86" t="b">
        <v>0</v>
      </c>
      <c r="L911" s="86" t="b">
        <v>0</v>
      </c>
    </row>
    <row r="912" spans="1:12" ht="15">
      <c r="A912" s="86" t="s">
        <v>2946</v>
      </c>
      <c r="B912" s="86" t="s">
        <v>2722</v>
      </c>
      <c r="C912" s="86">
        <v>2</v>
      </c>
      <c r="D912" s="121">
        <v>0.002523319264759388</v>
      </c>
      <c r="E912" s="121">
        <v>2.400537989391946</v>
      </c>
      <c r="F912" s="86" t="s">
        <v>2004</v>
      </c>
      <c r="G912" s="86" t="b">
        <v>0</v>
      </c>
      <c r="H912" s="86" t="b">
        <v>0</v>
      </c>
      <c r="I912" s="86" t="b">
        <v>0</v>
      </c>
      <c r="J912" s="86" t="b">
        <v>0</v>
      </c>
      <c r="K912" s="86" t="b">
        <v>0</v>
      </c>
      <c r="L912" s="86" t="b">
        <v>0</v>
      </c>
    </row>
    <row r="913" spans="1:12" ht="15">
      <c r="A913" s="86" t="s">
        <v>2722</v>
      </c>
      <c r="B913" s="86" t="s">
        <v>2691</v>
      </c>
      <c r="C913" s="86">
        <v>2</v>
      </c>
      <c r="D913" s="121">
        <v>0.002523319264759388</v>
      </c>
      <c r="E913" s="121">
        <v>2.400537989391946</v>
      </c>
      <c r="F913" s="86" t="s">
        <v>2004</v>
      </c>
      <c r="G913" s="86" t="b">
        <v>0</v>
      </c>
      <c r="H913" s="86" t="b">
        <v>0</v>
      </c>
      <c r="I913" s="86" t="b">
        <v>0</v>
      </c>
      <c r="J913" s="86" t="b">
        <v>0</v>
      </c>
      <c r="K913" s="86" t="b">
        <v>0</v>
      </c>
      <c r="L913" s="86" t="b">
        <v>0</v>
      </c>
    </row>
    <row r="914" spans="1:12" ht="15">
      <c r="A914" s="86" t="s">
        <v>2691</v>
      </c>
      <c r="B914" s="86" t="s">
        <v>2947</v>
      </c>
      <c r="C914" s="86">
        <v>2</v>
      </c>
      <c r="D914" s="121">
        <v>0.002523319264759388</v>
      </c>
      <c r="E914" s="121">
        <v>2.7015679850559273</v>
      </c>
      <c r="F914" s="86" t="s">
        <v>2004</v>
      </c>
      <c r="G914" s="86" t="b">
        <v>0</v>
      </c>
      <c r="H914" s="86" t="b">
        <v>0</v>
      </c>
      <c r="I914" s="86" t="b">
        <v>0</v>
      </c>
      <c r="J914" s="86" t="b">
        <v>0</v>
      </c>
      <c r="K914" s="86" t="b">
        <v>0</v>
      </c>
      <c r="L914" s="86" t="b">
        <v>0</v>
      </c>
    </row>
    <row r="915" spans="1:12" ht="15">
      <c r="A915" s="86" t="s">
        <v>2947</v>
      </c>
      <c r="B915" s="86" t="s">
        <v>2234</v>
      </c>
      <c r="C915" s="86">
        <v>2</v>
      </c>
      <c r="D915" s="121">
        <v>0.002523319264759388</v>
      </c>
      <c r="E915" s="121">
        <v>2.7015679850559273</v>
      </c>
      <c r="F915" s="86" t="s">
        <v>2004</v>
      </c>
      <c r="G915" s="86" t="b">
        <v>0</v>
      </c>
      <c r="H915" s="86" t="b">
        <v>0</v>
      </c>
      <c r="I915" s="86" t="b">
        <v>0</v>
      </c>
      <c r="J915" s="86" t="b">
        <v>0</v>
      </c>
      <c r="K915" s="86" t="b">
        <v>0</v>
      </c>
      <c r="L915" s="86" t="b">
        <v>0</v>
      </c>
    </row>
    <row r="916" spans="1:12" ht="15">
      <c r="A916" s="86" t="s">
        <v>2234</v>
      </c>
      <c r="B916" s="86" t="s">
        <v>2948</v>
      </c>
      <c r="C916" s="86">
        <v>2</v>
      </c>
      <c r="D916" s="121">
        <v>0.002523319264759388</v>
      </c>
      <c r="E916" s="121">
        <v>2.7015679850559273</v>
      </c>
      <c r="F916" s="86" t="s">
        <v>2004</v>
      </c>
      <c r="G916" s="86" t="b">
        <v>0</v>
      </c>
      <c r="H916" s="86" t="b">
        <v>0</v>
      </c>
      <c r="I916" s="86" t="b">
        <v>0</v>
      </c>
      <c r="J916" s="86" t="b">
        <v>0</v>
      </c>
      <c r="K916" s="86" t="b">
        <v>0</v>
      </c>
      <c r="L916" s="86" t="b">
        <v>0</v>
      </c>
    </row>
    <row r="917" spans="1:12" ht="15">
      <c r="A917" s="86" t="s">
        <v>2948</v>
      </c>
      <c r="B917" s="86" t="s">
        <v>2949</v>
      </c>
      <c r="C917" s="86">
        <v>2</v>
      </c>
      <c r="D917" s="121">
        <v>0.002523319264759388</v>
      </c>
      <c r="E917" s="121">
        <v>2.7015679850559273</v>
      </c>
      <c r="F917" s="86" t="s">
        <v>2004</v>
      </c>
      <c r="G917" s="86" t="b">
        <v>0</v>
      </c>
      <c r="H917" s="86" t="b">
        <v>0</v>
      </c>
      <c r="I917" s="86" t="b">
        <v>0</v>
      </c>
      <c r="J917" s="86" t="b">
        <v>0</v>
      </c>
      <c r="K917" s="86" t="b">
        <v>0</v>
      </c>
      <c r="L917" s="86" t="b">
        <v>0</v>
      </c>
    </row>
    <row r="918" spans="1:12" ht="15">
      <c r="A918" s="86" t="s">
        <v>2949</v>
      </c>
      <c r="B918" s="86" t="s">
        <v>2950</v>
      </c>
      <c r="C918" s="86">
        <v>2</v>
      </c>
      <c r="D918" s="121">
        <v>0.002523319264759388</v>
      </c>
      <c r="E918" s="121">
        <v>2.7015679850559273</v>
      </c>
      <c r="F918" s="86" t="s">
        <v>2004</v>
      </c>
      <c r="G918" s="86" t="b">
        <v>0</v>
      </c>
      <c r="H918" s="86" t="b">
        <v>0</v>
      </c>
      <c r="I918" s="86" t="b">
        <v>0</v>
      </c>
      <c r="J918" s="86" t="b">
        <v>0</v>
      </c>
      <c r="K918" s="86" t="b">
        <v>1</v>
      </c>
      <c r="L918" s="86" t="b">
        <v>0</v>
      </c>
    </row>
    <row r="919" spans="1:12" ht="15">
      <c r="A919" s="86" t="s">
        <v>2950</v>
      </c>
      <c r="B919" s="86" t="s">
        <v>2607</v>
      </c>
      <c r="C919" s="86">
        <v>2</v>
      </c>
      <c r="D919" s="121">
        <v>0.002523319264759388</v>
      </c>
      <c r="E919" s="121">
        <v>1.6408701447023157</v>
      </c>
      <c r="F919" s="86" t="s">
        <v>2004</v>
      </c>
      <c r="G919" s="86" t="b">
        <v>0</v>
      </c>
      <c r="H919" s="86" t="b">
        <v>1</v>
      </c>
      <c r="I919" s="86" t="b">
        <v>0</v>
      </c>
      <c r="J919" s="86" t="b">
        <v>0</v>
      </c>
      <c r="K919" s="86" t="b">
        <v>0</v>
      </c>
      <c r="L919" s="86" t="b">
        <v>0</v>
      </c>
    </row>
    <row r="920" spans="1:12" ht="15">
      <c r="A920" s="86" t="s">
        <v>295</v>
      </c>
      <c r="B920" s="86" t="s">
        <v>2219</v>
      </c>
      <c r="C920" s="86">
        <v>2</v>
      </c>
      <c r="D920" s="121">
        <v>0.002523319264759388</v>
      </c>
      <c r="E920" s="121">
        <v>1.3493854669445648</v>
      </c>
      <c r="F920" s="86" t="s">
        <v>2004</v>
      </c>
      <c r="G920" s="86" t="b">
        <v>0</v>
      </c>
      <c r="H920" s="86" t="b">
        <v>0</v>
      </c>
      <c r="I920" s="86" t="b">
        <v>0</v>
      </c>
      <c r="J920" s="86" t="b">
        <v>0</v>
      </c>
      <c r="K920" s="86" t="b">
        <v>0</v>
      </c>
      <c r="L920" s="86" t="b">
        <v>0</v>
      </c>
    </row>
    <row r="921" spans="1:12" ht="15">
      <c r="A921" s="86" t="s">
        <v>2219</v>
      </c>
      <c r="B921" s="86" t="s">
        <v>2937</v>
      </c>
      <c r="C921" s="86">
        <v>2</v>
      </c>
      <c r="D921" s="121">
        <v>0.002523319264759388</v>
      </c>
      <c r="E921" s="121">
        <v>2.224446730336265</v>
      </c>
      <c r="F921" s="86" t="s">
        <v>2004</v>
      </c>
      <c r="G921" s="86" t="b">
        <v>0</v>
      </c>
      <c r="H921" s="86" t="b">
        <v>0</v>
      </c>
      <c r="I921" s="86" t="b">
        <v>0</v>
      </c>
      <c r="J921" s="86" t="b">
        <v>0</v>
      </c>
      <c r="K921" s="86" t="b">
        <v>0</v>
      </c>
      <c r="L921" s="86" t="b">
        <v>0</v>
      </c>
    </row>
    <row r="922" spans="1:12" ht="15">
      <c r="A922" s="86" t="s">
        <v>2937</v>
      </c>
      <c r="B922" s="86" t="s">
        <v>2938</v>
      </c>
      <c r="C922" s="86">
        <v>2</v>
      </c>
      <c r="D922" s="121">
        <v>0.002523319264759388</v>
      </c>
      <c r="E922" s="121">
        <v>2.7015679850559273</v>
      </c>
      <c r="F922" s="86" t="s">
        <v>2004</v>
      </c>
      <c r="G922" s="86" t="b">
        <v>0</v>
      </c>
      <c r="H922" s="86" t="b">
        <v>0</v>
      </c>
      <c r="I922" s="86" t="b">
        <v>0</v>
      </c>
      <c r="J922" s="86" t="b">
        <v>0</v>
      </c>
      <c r="K922" s="86" t="b">
        <v>0</v>
      </c>
      <c r="L922" s="86" t="b">
        <v>0</v>
      </c>
    </row>
    <row r="923" spans="1:12" ht="15">
      <c r="A923" s="86" t="s">
        <v>2938</v>
      </c>
      <c r="B923" s="86" t="s">
        <v>295</v>
      </c>
      <c r="C923" s="86">
        <v>2</v>
      </c>
      <c r="D923" s="121">
        <v>0.002523319264759388</v>
      </c>
      <c r="E923" s="121">
        <v>2.0025979807199086</v>
      </c>
      <c r="F923" s="86" t="s">
        <v>2004</v>
      </c>
      <c r="G923" s="86" t="b">
        <v>0</v>
      </c>
      <c r="H923" s="86" t="b">
        <v>0</v>
      </c>
      <c r="I923" s="86" t="b">
        <v>0</v>
      </c>
      <c r="J923" s="86" t="b">
        <v>0</v>
      </c>
      <c r="K923" s="86" t="b">
        <v>0</v>
      </c>
      <c r="L923" s="86" t="b">
        <v>0</v>
      </c>
    </row>
    <row r="924" spans="1:12" ht="15">
      <c r="A924" s="86" t="s">
        <v>295</v>
      </c>
      <c r="B924" s="86" t="s">
        <v>2939</v>
      </c>
      <c r="C924" s="86">
        <v>2</v>
      </c>
      <c r="D924" s="121">
        <v>0.002523319264759388</v>
      </c>
      <c r="E924" s="121">
        <v>1.7473254756166026</v>
      </c>
      <c r="F924" s="86" t="s">
        <v>2004</v>
      </c>
      <c r="G924" s="86" t="b">
        <v>0</v>
      </c>
      <c r="H924" s="86" t="b">
        <v>0</v>
      </c>
      <c r="I924" s="86" t="b">
        <v>0</v>
      </c>
      <c r="J924" s="86" t="b">
        <v>0</v>
      </c>
      <c r="K924" s="86" t="b">
        <v>0</v>
      </c>
      <c r="L924" s="86" t="b">
        <v>0</v>
      </c>
    </row>
    <row r="925" spans="1:12" ht="15">
      <c r="A925" s="86" t="s">
        <v>2939</v>
      </c>
      <c r="B925" s="86" t="s">
        <v>2169</v>
      </c>
      <c r="C925" s="86">
        <v>2</v>
      </c>
      <c r="D925" s="121">
        <v>0.002523319264759388</v>
      </c>
      <c r="E925" s="121">
        <v>1.5401999828209525</v>
      </c>
      <c r="F925" s="86" t="s">
        <v>2004</v>
      </c>
      <c r="G925" s="86" t="b">
        <v>0</v>
      </c>
      <c r="H925" s="86" t="b">
        <v>0</v>
      </c>
      <c r="I925" s="86" t="b">
        <v>0</v>
      </c>
      <c r="J925" s="86" t="b">
        <v>0</v>
      </c>
      <c r="K925" s="86" t="b">
        <v>0</v>
      </c>
      <c r="L925" s="86" t="b">
        <v>0</v>
      </c>
    </row>
    <row r="926" spans="1:12" ht="15">
      <c r="A926" s="86" t="s">
        <v>2169</v>
      </c>
      <c r="B926" s="86" t="s">
        <v>2940</v>
      </c>
      <c r="C926" s="86">
        <v>2</v>
      </c>
      <c r="D926" s="121">
        <v>0.002523319264759388</v>
      </c>
      <c r="E926" s="121">
        <v>1.5401999828209525</v>
      </c>
      <c r="F926" s="86" t="s">
        <v>2004</v>
      </c>
      <c r="G926" s="86" t="b">
        <v>0</v>
      </c>
      <c r="H926" s="86" t="b">
        <v>0</v>
      </c>
      <c r="I926" s="86" t="b">
        <v>0</v>
      </c>
      <c r="J926" s="86" t="b">
        <v>0</v>
      </c>
      <c r="K926" s="86" t="b">
        <v>0</v>
      </c>
      <c r="L926" s="86" t="b">
        <v>0</v>
      </c>
    </row>
    <row r="927" spans="1:12" ht="15">
      <c r="A927" s="86" t="s">
        <v>2940</v>
      </c>
      <c r="B927" s="86" t="s">
        <v>2612</v>
      </c>
      <c r="C927" s="86">
        <v>2</v>
      </c>
      <c r="D927" s="121">
        <v>0.002523319264759388</v>
      </c>
      <c r="E927" s="121">
        <v>1.7984779980639838</v>
      </c>
      <c r="F927" s="86" t="s">
        <v>2004</v>
      </c>
      <c r="G927" s="86" t="b">
        <v>0</v>
      </c>
      <c r="H927" s="86" t="b">
        <v>0</v>
      </c>
      <c r="I927" s="86" t="b">
        <v>0</v>
      </c>
      <c r="J927" s="86" t="b">
        <v>0</v>
      </c>
      <c r="K927" s="86" t="b">
        <v>0</v>
      </c>
      <c r="L927" s="86" t="b">
        <v>0</v>
      </c>
    </row>
    <row r="928" spans="1:12" ht="15">
      <c r="A928" s="86" t="s">
        <v>2612</v>
      </c>
      <c r="B928" s="86" t="s">
        <v>2607</v>
      </c>
      <c r="C928" s="86">
        <v>2</v>
      </c>
      <c r="D928" s="121">
        <v>0.002523319264759388</v>
      </c>
      <c r="E928" s="121">
        <v>0.7377801577103721</v>
      </c>
      <c r="F928" s="86" t="s">
        <v>2004</v>
      </c>
      <c r="G928" s="86" t="b">
        <v>0</v>
      </c>
      <c r="H928" s="86" t="b">
        <v>0</v>
      </c>
      <c r="I928" s="86" t="b">
        <v>0</v>
      </c>
      <c r="J928" s="86" t="b">
        <v>0</v>
      </c>
      <c r="K928" s="86" t="b">
        <v>0</v>
      </c>
      <c r="L928" s="86" t="b">
        <v>0</v>
      </c>
    </row>
    <row r="929" spans="1:12" ht="15">
      <c r="A929" s="86" t="s">
        <v>2174</v>
      </c>
      <c r="B929" s="86" t="s">
        <v>2176</v>
      </c>
      <c r="C929" s="86">
        <v>2</v>
      </c>
      <c r="D929" s="121">
        <v>0.002523319264759388</v>
      </c>
      <c r="E929" s="121">
        <v>0.3281961678746268</v>
      </c>
      <c r="F929" s="86" t="s">
        <v>2004</v>
      </c>
      <c r="G929" s="86" t="b">
        <v>0</v>
      </c>
      <c r="H929" s="86" t="b">
        <v>0</v>
      </c>
      <c r="I929" s="86" t="b">
        <v>0</v>
      </c>
      <c r="J929" s="86" t="b">
        <v>0</v>
      </c>
      <c r="K929" s="86" t="b">
        <v>0</v>
      </c>
      <c r="L929" s="86" t="b">
        <v>0</v>
      </c>
    </row>
    <row r="930" spans="1:12" ht="15">
      <c r="A930" s="86" t="s">
        <v>2176</v>
      </c>
      <c r="B930" s="86" t="s">
        <v>2175</v>
      </c>
      <c r="C930" s="86">
        <v>2</v>
      </c>
      <c r="D930" s="121">
        <v>0.002523319264759388</v>
      </c>
      <c r="E930" s="121">
        <v>0.3537502723470149</v>
      </c>
      <c r="F930" s="86" t="s">
        <v>2004</v>
      </c>
      <c r="G930" s="86" t="b">
        <v>0</v>
      </c>
      <c r="H930" s="86" t="b">
        <v>0</v>
      </c>
      <c r="I930" s="86" t="b">
        <v>0</v>
      </c>
      <c r="J930" s="86" t="b">
        <v>0</v>
      </c>
      <c r="K930" s="86" t="b">
        <v>0</v>
      </c>
      <c r="L930" s="86" t="b">
        <v>0</v>
      </c>
    </row>
    <row r="931" spans="1:12" ht="15">
      <c r="A931" s="86" t="s">
        <v>2609</v>
      </c>
      <c r="B931" s="86" t="s">
        <v>2692</v>
      </c>
      <c r="C931" s="86">
        <v>2</v>
      </c>
      <c r="D931" s="121">
        <v>0.002523319264759388</v>
      </c>
      <c r="E931" s="121">
        <v>1.4462954799526213</v>
      </c>
      <c r="F931" s="86" t="s">
        <v>2004</v>
      </c>
      <c r="G931" s="86" t="b">
        <v>0</v>
      </c>
      <c r="H931" s="86" t="b">
        <v>0</v>
      </c>
      <c r="I931" s="86" t="b">
        <v>0</v>
      </c>
      <c r="J931" s="86" t="b">
        <v>0</v>
      </c>
      <c r="K931" s="86" t="b">
        <v>0</v>
      </c>
      <c r="L931" s="86" t="b">
        <v>0</v>
      </c>
    </row>
    <row r="932" spans="1:12" ht="15">
      <c r="A932" s="86" t="s">
        <v>2692</v>
      </c>
      <c r="B932" s="86" t="s">
        <v>2618</v>
      </c>
      <c r="C932" s="86">
        <v>2</v>
      </c>
      <c r="D932" s="121">
        <v>0.002523319264759388</v>
      </c>
      <c r="E932" s="121">
        <v>1.7984779980639838</v>
      </c>
      <c r="F932" s="86" t="s">
        <v>2004</v>
      </c>
      <c r="G932" s="86" t="b">
        <v>0</v>
      </c>
      <c r="H932" s="86" t="b">
        <v>0</v>
      </c>
      <c r="I932" s="86" t="b">
        <v>0</v>
      </c>
      <c r="J932" s="86" t="b">
        <v>0</v>
      </c>
      <c r="K932" s="86" t="b">
        <v>0</v>
      </c>
      <c r="L932" s="86" t="b">
        <v>0</v>
      </c>
    </row>
    <row r="933" spans="1:12" ht="15">
      <c r="A933" s="86" t="s">
        <v>294</v>
      </c>
      <c r="B933" s="86" t="s">
        <v>2776</v>
      </c>
      <c r="C933" s="86">
        <v>2</v>
      </c>
      <c r="D933" s="121">
        <v>0.002523319264759388</v>
      </c>
      <c r="E933" s="121">
        <v>2.0995079937279653</v>
      </c>
      <c r="F933" s="86" t="s">
        <v>2004</v>
      </c>
      <c r="G933" s="86" t="b">
        <v>0</v>
      </c>
      <c r="H933" s="86" t="b">
        <v>0</v>
      </c>
      <c r="I933" s="86" t="b">
        <v>0</v>
      </c>
      <c r="J933" s="86" t="b">
        <v>0</v>
      </c>
      <c r="K933" s="86" t="b">
        <v>0</v>
      </c>
      <c r="L933" s="86" t="b">
        <v>0</v>
      </c>
    </row>
    <row r="934" spans="1:12" ht="15">
      <c r="A934" s="86" t="s">
        <v>2776</v>
      </c>
      <c r="B934" s="86" t="s">
        <v>2612</v>
      </c>
      <c r="C934" s="86">
        <v>2</v>
      </c>
      <c r="D934" s="121">
        <v>0.002523319264759388</v>
      </c>
      <c r="E934" s="121">
        <v>1.7984779980639838</v>
      </c>
      <c r="F934" s="86" t="s">
        <v>2004</v>
      </c>
      <c r="G934" s="86" t="b">
        <v>0</v>
      </c>
      <c r="H934" s="86" t="b">
        <v>0</v>
      </c>
      <c r="I934" s="86" t="b">
        <v>0</v>
      </c>
      <c r="J934" s="86" t="b">
        <v>0</v>
      </c>
      <c r="K934" s="86" t="b">
        <v>0</v>
      </c>
      <c r="L934" s="86" t="b">
        <v>0</v>
      </c>
    </row>
    <row r="935" spans="1:12" ht="15">
      <c r="A935" s="86" t="s">
        <v>2615</v>
      </c>
      <c r="B935" s="86" t="s">
        <v>2673</v>
      </c>
      <c r="C935" s="86">
        <v>2</v>
      </c>
      <c r="D935" s="121">
        <v>0.002523319264759388</v>
      </c>
      <c r="E935" s="121">
        <v>1.8564699450416706</v>
      </c>
      <c r="F935" s="86" t="s">
        <v>2004</v>
      </c>
      <c r="G935" s="86" t="b">
        <v>0</v>
      </c>
      <c r="H935" s="86" t="b">
        <v>0</v>
      </c>
      <c r="I935" s="86" t="b">
        <v>0</v>
      </c>
      <c r="J935" s="86" t="b">
        <v>0</v>
      </c>
      <c r="K935" s="86" t="b">
        <v>0</v>
      </c>
      <c r="L935" s="86" t="b">
        <v>0</v>
      </c>
    </row>
    <row r="936" spans="1:12" ht="15">
      <c r="A936" s="86" t="s">
        <v>2673</v>
      </c>
      <c r="B936" s="86" t="s">
        <v>2628</v>
      </c>
      <c r="C936" s="86">
        <v>2</v>
      </c>
      <c r="D936" s="121">
        <v>0.002523319264759388</v>
      </c>
      <c r="E936" s="121">
        <v>2.400537989391946</v>
      </c>
      <c r="F936" s="86" t="s">
        <v>2004</v>
      </c>
      <c r="G936" s="86" t="b">
        <v>0</v>
      </c>
      <c r="H936" s="86" t="b">
        <v>0</v>
      </c>
      <c r="I936" s="86" t="b">
        <v>0</v>
      </c>
      <c r="J936" s="86" t="b">
        <v>0</v>
      </c>
      <c r="K936" s="86" t="b">
        <v>0</v>
      </c>
      <c r="L936" s="86" t="b">
        <v>0</v>
      </c>
    </row>
    <row r="937" spans="1:12" ht="15">
      <c r="A937" s="86" t="s">
        <v>2628</v>
      </c>
      <c r="B937" s="86" t="s">
        <v>2635</v>
      </c>
      <c r="C937" s="86">
        <v>2</v>
      </c>
      <c r="D937" s="121">
        <v>0.002523319264759388</v>
      </c>
      <c r="E937" s="121">
        <v>2.7015679850559273</v>
      </c>
      <c r="F937" s="86" t="s">
        <v>2004</v>
      </c>
      <c r="G937" s="86" t="b">
        <v>0</v>
      </c>
      <c r="H937" s="86" t="b">
        <v>0</v>
      </c>
      <c r="I937" s="86" t="b">
        <v>0</v>
      </c>
      <c r="J937" s="86" t="b">
        <v>0</v>
      </c>
      <c r="K937" s="86" t="b">
        <v>0</v>
      </c>
      <c r="L937" s="86" t="b">
        <v>0</v>
      </c>
    </row>
    <row r="938" spans="1:12" ht="15">
      <c r="A938" s="86" t="s">
        <v>2635</v>
      </c>
      <c r="B938" s="86" t="s">
        <v>295</v>
      </c>
      <c r="C938" s="86">
        <v>2</v>
      </c>
      <c r="D938" s="121">
        <v>0.002523319264759388</v>
      </c>
      <c r="E938" s="121">
        <v>2.0025979807199086</v>
      </c>
      <c r="F938" s="86" t="s">
        <v>2004</v>
      </c>
      <c r="G938" s="86" t="b">
        <v>0</v>
      </c>
      <c r="H938" s="86" t="b">
        <v>0</v>
      </c>
      <c r="I938" s="86" t="b">
        <v>0</v>
      </c>
      <c r="J938" s="86" t="b">
        <v>0</v>
      </c>
      <c r="K938" s="86" t="b">
        <v>0</v>
      </c>
      <c r="L938" s="86" t="b">
        <v>0</v>
      </c>
    </row>
    <row r="939" spans="1:12" ht="15">
      <c r="A939" s="86" t="s">
        <v>2170</v>
      </c>
      <c r="B939" s="86" t="s">
        <v>2609</v>
      </c>
      <c r="C939" s="86">
        <v>2</v>
      </c>
      <c r="D939" s="121">
        <v>0.002523319264759388</v>
      </c>
      <c r="E939" s="121">
        <v>0.4171372512114078</v>
      </c>
      <c r="F939" s="86" t="s">
        <v>2004</v>
      </c>
      <c r="G939" s="86" t="b">
        <v>0</v>
      </c>
      <c r="H939" s="86" t="b">
        <v>0</v>
      </c>
      <c r="I939" s="86" t="b">
        <v>0</v>
      </c>
      <c r="J939" s="86" t="b">
        <v>0</v>
      </c>
      <c r="K939" s="86" t="b">
        <v>0</v>
      </c>
      <c r="L939" s="86" t="b">
        <v>0</v>
      </c>
    </row>
    <row r="940" spans="1:12" ht="15">
      <c r="A940" s="86" t="s">
        <v>2174</v>
      </c>
      <c r="B940" s="86" t="s">
        <v>2173</v>
      </c>
      <c r="C940" s="86">
        <v>2</v>
      </c>
      <c r="D940" s="121">
        <v>0.002523319264759388</v>
      </c>
      <c r="E940" s="121">
        <v>0.2154918876833385</v>
      </c>
      <c r="F940" s="86" t="s">
        <v>2004</v>
      </c>
      <c r="G940" s="86" t="b">
        <v>0</v>
      </c>
      <c r="H940" s="86" t="b">
        <v>0</v>
      </c>
      <c r="I940" s="86" t="b">
        <v>0</v>
      </c>
      <c r="J940" s="86" t="b">
        <v>0</v>
      </c>
      <c r="K940" s="86" t="b">
        <v>0</v>
      </c>
      <c r="L940" s="86" t="b">
        <v>0</v>
      </c>
    </row>
    <row r="941" spans="1:12" ht="15">
      <c r="A941" s="86" t="s">
        <v>2173</v>
      </c>
      <c r="B941" s="86" t="s">
        <v>2167</v>
      </c>
      <c r="C941" s="86">
        <v>2</v>
      </c>
      <c r="D941" s="121">
        <v>0.002523319264759388</v>
      </c>
      <c r="E941" s="121">
        <v>0.20325743126632692</v>
      </c>
      <c r="F941" s="86" t="s">
        <v>2004</v>
      </c>
      <c r="G941" s="86" t="b">
        <v>0</v>
      </c>
      <c r="H941" s="86" t="b">
        <v>0</v>
      </c>
      <c r="I941" s="86" t="b">
        <v>0</v>
      </c>
      <c r="J941" s="86" t="b">
        <v>0</v>
      </c>
      <c r="K941" s="86" t="b">
        <v>0</v>
      </c>
      <c r="L941" s="86" t="b">
        <v>0</v>
      </c>
    </row>
    <row r="942" spans="1:12" ht="15">
      <c r="A942" s="86" t="s">
        <v>2168</v>
      </c>
      <c r="B942" s="86" t="s">
        <v>2614</v>
      </c>
      <c r="C942" s="86">
        <v>2</v>
      </c>
      <c r="D942" s="121">
        <v>0.002523319264759388</v>
      </c>
      <c r="E942" s="121">
        <v>0.6389860008277641</v>
      </c>
      <c r="F942" s="86" t="s">
        <v>2004</v>
      </c>
      <c r="G942" s="86" t="b">
        <v>0</v>
      </c>
      <c r="H942" s="86" t="b">
        <v>0</v>
      </c>
      <c r="I942" s="86" t="b">
        <v>0</v>
      </c>
      <c r="J942" s="86" t="b">
        <v>0</v>
      </c>
      <c r="K942" s="86" t="b">
        <v>0</v>
      </c>
      <c r="L942" s="86" t="b">
        <v>0</v>
      </c>
    </row>
    <row r="943" spans="1:12" ht="15">
      <c r="A943" s="86" t="s">
        <v>2614</v>
      </c>
      <c r="B943" s="86" t="s">
        <v>2618</v>
      </c>
      <c r="C943" s="86">
        <v>2</v>
      </c>
      <c r="D943" s="121">
        <v>0.002523319264759388</v>
      </c>
      <c r="E943" s="121">
        <v>1.3591453042337212</v>
      </c>
      <c r="F943" s="86" t="s">
        <v>2004</v>
      </c>
      <c r="G943" s="86" t="b">
        <v>0</v>
      </c>
      <c r="H943" s="86" t="b">
        <v>0</v>
      </c>
      <c r="I943" s="86" t="b">
        <v>0</v>
      </c>
      <c r="J943" s="86" t="b">
        <v>0</v>
      </c>
      <c r="K943" s="86" t="b">
        <v>0</v>
      </c>
      <c r="L943" s="86" t="b">
        <v>0</v>
      </c>
    </row>
    <row r="944" spans="1:12" ht="15">
      <c r="A944" s="86" t="s">
        <v>2618</v>
      </c>
      <c r="B944" s="86" t="s">
        <v>2610</v>
      </c>
      <c r="C944" s="86">
        <v>2</v>
      </c>
      <c r="D944" s="121">
        <v>0.002523319264759388</v>
      </c>
      <c r="E944" s="121">
        <v>1.2702042208969402</v>
      </c>
      <c r="F944" s="86" t="s">
        <v>2004</v>
      </c>
      <c r="G944" s="86" t="b">
        <v>0</v>
      </c>
      <c r="H944" s="86" t="b">
        <v>0</v>
      </c>
      <c r="I944" s="86" t="b">
        <v>0</v>
      </c>
      <c r="J944" s="86" t="b">
        <v>0</v>
      </c>
      <c r="K944" s="86" t="b">
        <v>0</v>
      </c>
      <c r="L944" s="86" t="b">
        <v>0</v>
      </c>
    </row>
    <row r="945" spans="1:12" ht="15">
      <c r="A945" s="86" t="s">
        <v>2610</v>
      </c>
      <c r="B945" s="86" t="s">
        <v>2608</v>
      </c>
      <c r="C945" s="86">
        <v>2</v>
      </c>
      <c r="D945" s="121">
        <v>0.002523319264759388</v>
      </c>
      <c r="E945" s="121">
        <v>0.8820240495140587</v>
      </c>
      <c r="F945" s="86" t="s">
        <v>2004</v>
      </c>
      <c r="G945" s="86" t="b">
        <v>0</v>
      </c>
      <c r="H945" s="86" t="b">
        <v>0</v>
      </c>
      <c r="I945" s="86" t="b">
        <v>0</v>
      </c>
      <c r="J945" s="86" t="b">
        <v>0</v>
      </c>
      <c r="K945" s="86" t="b">
        <v>0</v>
      </c>
      <c r="L945" s="86" t="b">
        <v>0</v>
      </c>
    </row>
    <row r="946" spans="1:12" ht="15">
      <c r="A946" s="86" t="s">
        <v>2611</v>
      </c>
      <c r="B946" s="86" t="s">
        <v>2651</v>
      </c>
      <c r="C946" s="86">
        <v>2</v>
      </c>
      <c r="D946" s="121">
        <v>0.002523319264759388</v>
      </c>
      <c r="E946" s="121">
        <v>1.400537989391946</v>
      </c>
      <c r="F946" s="86" t="s">
        <v>2004</v>
      </c>
      <c r="G946" s="86" t="b">
        <v>0</v>
      </c>
      <c r="H946" s="86" t="b">
        <v>0</v>
      </c>
      <c r="I946" s="86" t="b">
        <v>0</v>
      </c>
      <c r="J946" s="86" t="b">
        <v>0</v>
      </c>
      <c r="K946" s="86" t="b">
        <v>0</v>
      </c>
      <c r="L946" s="86" t="b">
        <v>0</v>
      </c>
    </row>
    <row r="947" spans="1:12" ht="15">
      <c r="A947" s="86" t="s">
        <v>299</v>
      </c>
      <c r="B947" s="86" t="s">
        <v>2198</v>
      </c>
      <c r="C947" s="86">
        <v>2</v>
      </c>
      <c r="D947" s="121">
        <v>0.002523319264759388</v>
      </c>
      <c r="E947" s="121">
        <v>1.6223867390083027</v>
      </c>
      <c r="F947" s="86" t="s">
        <v>2004</v>
      </c>
      <c r="G947" s="86" t="b">
        <v>0</v>
      </c>
      <c r="H947" s="86" t="b">
        <v>0</v>
      </c>
      <c r="I947" s="86" t="b">
        <v>0</v>
      </c>
      <c r="J947" s="86" t="b">
        <v>0</v>
      </c>
      <c r="K947" s="86" t="b">
        <v>0</v>
      </c>
      <c r="L947" s="86" t="b">
        <v>0</v>
      </c>
    </row>
    <row r="948" spans="1:12" ht="15">
      <c r="A948" s="86" t="s">
        <v>2198</v>
      </c>
      <c r="B948" s="86" t="s">
        <v>2168</v>
      </c>
      <c r="C948" s="86">
        <v>2</v>
      </c>
      <c r="D948" s="121">
        <v>0.002523319264759388</v>
      </c>
      <c r="E948" s="121">
        <v>1.3079927817863397</v>
      </c>
      <c r="F948" s="86" t="s">
        <v>2004</v>
      </c>
      <c r="G948" s="86" t="b">
        <v>0</v>
      </c>
      <c r="H948" s="86" t="b">
        <v>0</v>
      </c>
      <c r="I948" s="86" t="b">
        <v>0</v>
      </c>
      <c r="J948" s="86" t="b">
        <v>0</v>
      </c>
      <c r="K948" s="86" t="b">
        <v>0</v>
      </c>
      <c r="L948" s="86" t="b">
        <v>0</v>
      </c>
    </row>
    <row r="949" spans="1:12" ht="15">
      <c r="A949" s="86" t="s">
        <v>2168</v>
      </c>
      <c r="B949" s="86" t="s">
        <v>2612</v>
      </c>
      <c r="C949" s="86">
        <v>2</v>
      </c>
      <c r="D949" s="121">
        <v>0.002523319264759388</v>
      </c>
      <c r="E949" s="121">
        <v>0.5809940538500775</v>
      </c>
      <c r="F949" s="86" t="s">
        <v>2004</v>
      </c>
      <c r="G949" s="86" t="b">
        <v>0</v>
      </c>
      <c r="H949" s="86" t="b">
        <v>0</v>
      </c>
      <c r="I949" s="86" t="b">
        <v>0</v>
      </c>
      <c r="J949" s="86" t="b">
        <v>0</v>
      </c>
      <c r="K949" s="86" t="b">
        <v>0</v>
      </c>
      <c r="L949" s="86" t="b">
        <v>0</v>
      </c>
    </row>
    <row r="950" spans="1:12" ht="15">
      <c r="A950" s="86" t="s">
        <v>2612</v>
      </c>
      <c r="B950" s="86" t="s">
        <v>2673</v>
      </c>
      <c r="C950" s="86">
        <v>2</v>
      </c>
      <c r="D950" s="121">
        <v>0.002523319264759388</v>
      </c>
      <c r="E950" s="121">
        <v>1.4974480024000028</v>
      </c>
      <c r="F950" s="86" t="s">
        <v>2004</v>
      </c>
      <c r="G950" s="86" t="b">
        <v>0</v>
      </c>
      <c r="H950" s="86" t="b">
        <v>0</v>
      </c>
      <c r="I950" s="86" t="b">
        <v>0</v>
      </c>
      <c r="J950" s="86" t="b">
        <v>0</v>
      </c>
      <c r="K950" s="86" t="b">
        <v>0</v>
      </c>
      <c r="L950" s="86" t="b">
        <v>0</v>
      </c>
    </row>
    <row r="951" spans="1:12" ht="15">
      <c r="A951" s="86" t="s">
        <v>2673</v>
      </c>
      <c r="B951" s="86" t="s">
        <v>2930</v>
      </c>
      <c r="C951" s="86">
        <v>2</v>
      </c>
      <c r="D951" s="121">
        <v>0.002523319264759388</v>
      </c>
      <c r="E951" s="121">
        <v>2.400537989391946</v>
      </c>
      <c r="F951" s="86" t="s">
        <v>2004</v>
      </c>
      <c r="G951" s="86" t="b">
        <v>0</v>
      </c>
      <c r="H951" s="86" t="b">
        <v>0</v>
      </c>
      <c r="I951" s="86" t="b">
        <v>0</v>
      </c>
      <c r="J951" s="86" t="b">
        <v>0</v>
      </c>
      <c r="K951" s="86" t="b">
        <v>0</v>
      </c>
      <c r="L951" s="86" t="b">
        <v>0</v>
      </c>
    </row>
    <row r="952" spans="1:12" ht="15">
      <c r="A952" s="86" t="s">
        <v>2930</v>
      </c>
      <c r="B952" s="86" t="s">
        <v>2931</v>
      </c>
      <c r="C952" s="86">
        <v>2</v>
      </c>
      <c r="D952" s="121">
        <v>0.002523319264759388</v>
      </c>
      <c r="E952" s="121">
        <v>2.7015679850559273</v>
      </c>
      <c r="F952" s="86" t="s">
        <v>2004</v>
      </c>
      <c r="G952" s="86" t="b">
        <v>0</v>
      </c>
      <c r="H952" s="86" t="b">
        <v>0</v>
      </c>
      <c r="I952" s="86" t="b">
        <v>0</v>
      </c>
      <c r="J952" s="86" t="b">
        <v>0</v>
      </c>
      <c r="K952" s="86" t="b">
        <v>0</v>
      </c>
      <c r="L952" s="86" t="b">
        <v>0</v>
      </c>
    </row>
    <row r="953" spans="1:12" ht="15">
      <c r="A953" s="86" t="s">
        <v>2931</v>
      </c>
      <c r="B953" s="86" t="s">
        <v>2224</v>
      </c>
      <c r="C953" s="86">
        <v>2</v>
      </c>
      <c r="D953" s="121">
        <v>0.002523319264759388</v>
      </c>
      <c r="E953" s="121">
        <v>2.400537989391946</v>
      </c>
      <c r="F953" s="86" t="s">
        <v>2004</v>
      </c>
      <c r="G953" s="86" t="b">
        <v>0</v>
      </c>
      <c r="H953" s="86" t="b">
        <v>0</v>
      </c>
      <c r="I953" s="86" t="b">
        <v>0</v>
      </c>
      <c r="J953" s="86" t="b">
        <v>0</v>
      </c>
      <c r="K953" s="86" t="b">
        <v>0</v>
      </c>
      <c r="L953" s="86" t="b">
        <v>0</v>
      </c>
    </row>
    <row r="954" spans="1:12" ht="15">
      <c r="A954" s="86" t="s">
        <v>2224</v>
      </c>
      <c r="B954" s="86" t="s">
        <v>2932</v>
      </c>
      <c r="C954" s="86">
        <v>2</v>
      </c>
      <c r="D954" s="121">
        <v>0.002523319264759388</v>
      </c>
      <c r="E954" s="121">
        <v>2.400537989391946</v>
      </c>
      <c r="F954" s="86" t="s">
        <v>2004</v>
      </c>
      <c r="G954" s="86" t="b">
        <v>0</v>
      </c>
      <c r="H954" s="86" t="b">
        <v>0</v>
      </c>
      <c r="I954" s="86" t="b">
        <v>0</v>
      </c>
      <c r="J954" s="86" t="b">
        <v>0</v>
      </c>
      <c r="K954" s="86" t="b">
        <v>0</v>
      </c>
      <c r="L954" s="86" t="b">
        <v>0</v>
      </c>
    </row>
    <row r="955" spans="1:12" ht="15">
      <c r="A955" s="86" t="s">
        <v>2932</v>
      </c>
      <c r="B955" s="86" t="s">
        <v>2933</v>
      </c>
      <c r="C955" s="86">
        <v>2</v>
      </c>
      <c r="D955" s="121">
        <v>0.002523319264759388</v>
      </c>
      <c r="E955" s="121">
        <v>2.7015679850559273</v>
      </c>
      <c r="F955" s="86" t="s">
        <v>2004</v>
      </c>
      <c r="G955" s="86" t="b">
        <v>0</v>
      </c>
      <c r="H955" s="86" t="b">
        <v>0</v>
      </c>
      <c r="I955" s="86" t="b">
        <v>0</v>
      </c>
      <c r="J955" s="86" t="b">
        <v>0</v>
      </c>
      <c r="K955" s="86" t="b">
        <v>0</v>
      </c>
      <c r="L955" s="86" t="b">
        <v>0</v>
      </c>
    </row>
    <row r="956" spans="1:12" ht="15">
      <c r="A956" s="86" t="s">
        <v>2933</v>
      </c>
      <c r="B956" s="86" t="s">
        <v>2934</v>
      </c>
      <c r="C956" s="86">
        <v>2</v>
      </c>
      <c r="D956" s="121">
        <v>0.002523319264759388</v>
      </c>
      <c r="E956" s="121">
        <v>2.7015679850559273</v>
      </c>
      <c r="F956" s="86" t="s">
        <v>2004</v>
      </c>
      <c r="G956" s="86" t="b">
        <v>0</v>
      </c>
      <c r="H956" s="86" t="b">
        <v>0</v>
      </c>
      <c r="I956" s="86" t="b">
        <v>0</v>
      </c>
      <c r="J956" s="86" t="b">
        <v>0</v>
      </c>
      <c r="K956" s="86" t="b">
        <v>0</v>
      </c>
      <c r="L956" s="86" t="b">
        <v>0</v>
      </c>
    </row>
    <row r="957" spans="1:12" ht="15">
      <c r="A957" s="86" t="s">
        <v>2934</v>
      </c>
      <c r="B957" s="86" t="s">
        <v>2935</v>
      </c>
      <c r="C957" s="86">
        <v>2</v>
      </c>
      <c r="D957" s="121">
        <v>0.002523319264759388</v>
      </c>
      <c r="E957" s="121">
        <v>2.7015679850559273</v>
      </c>
      <c r="F957" s="86" t="s">
        <v>2004</v>
      </c>
      <c r="G957" s="86" t="b">
        <v>0</v>
      </c>
      <c r="H957" s="86" t="b">
        <v>0</v>
      </c>
      <c r="I957" s="86" t="b">
        <v>0</v>
      </c>
      <c r="J957" s="86" t="b">
        <v>0</v>
      </c>
      <c r="K957" s="86" t="b">
        <v>0</v>
      </c>
      <c r="L957" s="86" t="b">
        <v>0</v>
      </c>
    </row>
    <row r="958" spans="1:12" ht="15">
      <c r="A958" s="86" t="s">
        <v>2935</v>
      </c>
      <c r="B958" s="86" t="s">
        <v>2936</v>
      </c>
      <c r="C958" s="86">
        <v>2</v>
      </c>
      <c r="D958" s="121">
        <v>0.002523319264759388</v>
      </c>
      <c r="E958" s="121">
        <v>2.7015679850559273</v>
      </c>
      <c r="F958" s="86" t="s">
        <v>2004</v>
      </c>
      <c r="G958" s="86" t="b">
        <v>0</v>
      </c>
      <c r="H958" s="86" t="b">
        <v>0</v>
      </c>
      <c r="I958" s="86" t="b">
        <v>0</v>
      </c>
      <c r="J958" s="86" t="b">
        <v>0</v>
      </c>
      <c r="K958" s="86" t="b">
        <v>0</v>
      </c>
      <c r="L958" s="86" t="b">
        <v>0</v>
      </c>
    </row>
    <row r="959" spans="1:12" ht="15">
      <c r="A959" s="86" t="s">
        <v>2936</v>
      </c>
      <c r="B959" s="86" t="s">
        <v>2169</v>
      </c>
      <c r="C959" s="86">
        <v>2</v>
      </c>
      <c r="D959" s="121">
        <v>0.002523319264759388</v>
      </c>
      <c r="E959" s="121">
        <v>1.5401999828209525</v>
      </c>
      <c r="F959" s="86" t="s">
        <v>2004</v>
      </c>
      <c r="G959" s="86" t="b">
        <v>0</v>
      </c>
      <c r="H959" s="86" t="b">
        <v>0</v>
      </c>
      <c r="I959" s="86" t="b">
        <v>0</v>
      </c>
      <c r="J959" s="86" t="b">
        <v>0</v>
      </c>
      <c r="K959" s="86" t="b">
        <v>0</v>
      </c>
      <c r="L959" s="86" t="b">
        <v>0</v>
      </c>
    </row>
    <row r="960" spans="1:12" ht="15">
      <c r="A960" s="86" t="s">
        <v>2174</v>
      </c>
      <c r="B960" s="86" t="s">
        <v>2607</v>
      </c>
      <c r="C960" s="86">
        <v>2</v>
      </c>
      <c r="D960" s="121">
        <v>0.002523319264759388</v>
      </c>
      <c r="E960" s="121">
        <v>0.3978320960160212</v>
      </c>
      <c r="F960" s="86" t="s">
        <v>2004</v>
      </c>
      <c r="G960" s="86" t="b">
        <v>0</v>
      </c>
      <c r="H960" s="86" t="b">
        <v>0</v>
      </c>
      <c r="I960" s="86" t="b">
        <v>0</v>
      </c>
      <c r="J960" s="86" t="b">
        <v>0</v>
      </c>
      <c r="K960" s="86" t="b">
        <v>0</v>
      </c>
      <c r="L960" s="86" t="b">
        <v>0</v>
      </c>
    </row>
    <row r="961" spans="1:12" ht="15">
      <c r="A961" s="86" t="s">
        <v>2607</v>
      </c>
      <c r="B961" s="86" t="s">
        <v>2175</v>
      </c>
      <c r="C961" s="86">
        <v>2</v>
      </c>
      <c r="D961" s="121">
        <v>0.002523319264759388</v>
      </c>
      <c r="E961" s="121">
        <v>0.46289474177208295</v>
      </c>
      <c r="F961" s="86" t="s">
        <v>2004</v>
      </c>
      <c r="G961" s="86" t="b">
        <v>0</v>
      </c>
      <c r="H961" s="86" t="b">
        <v>0</v>
      </c>
      <c r="I961" s="86" t="b">
        <v>0</v>
      </c>
      <c r="J961" s="86" t="b">
        <v>0</v>
      </c>
      <c r="K961" s="86" t="b">
        <v>0</v>
      </c>
      <c r="L961" s="86" t="b">
        <v>0</v>
      </c>
    </row>
    <row r="962" spans="1:12" ht="15">
      <c r="A962" s="86" t="s">
        <v>2171</v>
      </c>
      <c r="B962" s="86" t="s">
        <v>2173</v>
      </c>
      <c r="C962" s="86">
        <v>2</v>
      </c>
      <c r="D962" s="121">
        <v>0.002523319264759388</v>
      </c>
      <c r="E962" s="121">
        <v>0.2154918876833385</v>
      </c>
      <c r="F962" s="86" t="s">
        <v>2004</v>
      </c>
      <c r="G962" s="86" t="b">
        <v>0</v>
      </c>
      <c r="H962" s="86" t="b">
        <v>0</v>
      </c>
      <c r="I962" s="86" t="b">
        <v>0</v>
      </c>
      <c r="J962" s="86" t="b">
        <v>0</v>
      </c>
      <c r="K962" s="86" t="b">
        <v>0</v>
      </c>
      <c r="L962" s="86" t="b">
        <v>0</v>
      </c>
    </row>
    <row r="963" spans="1:12" ht="15">
      <c r="A963" s="86" t="s">
        <v>2609</v>
      </c>
      <c r="B963" s="86" t="s">
        <v>2176</v>
      </c>
      <c r="C963" s="86">
        <v>2</v>
      </c>
      <c r="D963" s="121">
        <v>0.002523319264759388</v>
      </c>
      <c r="E963" s="121">
        <v>0.6169917071215965</v>
      </c>
      <c r="F963" s="86" t="s">
        <v>2004</v>
      </c>
      <c r="G963" s="86" t="b">
        <v>0</v>
      </c>
      <c r="H963" s="86" t="b">
        <v>0</v>
      </c>
      <c r="I963" s="86" t="b">
        <v>0</v>
      </c>
      <c r="J963" s="86" t="b">
        <v>0</v>
      </c>
      <c r="K963" s="86" t="b">
        <v>0</v>
      </c>
      <c r="L963" s="86" t="b">
        <v>0</v>
      </c>
    </row>
    <row r="964" spans="1:12" ht="15">
      <c r="A964" s="86" t="s">
        <v>2176</v>
      </c>
      <c r="B964" s="86" t="s">
        <v>2167</v>
      </c>
      <c r="C964" s="86">
        <v>2</v>
      </c>
      <c r="D964" s="121">
        <v>0.002523319264759388</v>
      </c>
      <c r="E964" s="121">
        <v>0.24901492182700202</v>
      </c>
      <c r="F964" s="86" t="s">
        <v>2004</v>
      </c>
      <c r="G964" s="86" t="b">
        <v>0</v>
      </c>
      <c r="H964" s="86" t="b">
        <v>0</v>
      </c>
      <c r="I964" s="86" t="b">
        <v>0</v>
      </c>
      <c r="J964" s="86" t="b">
        <v>0</v>
      </c>
      <c r="K964" s="86" t="b">
        <v>0</v>
      </c>
      <c r="L964" s="86" t="b">
        <v>0</v>
      </c>
    </row>
    <row r="965" spans="1:12" ht="15">
      <c r="A965" s="86" t="s">
        <v>2167</v>
      </c>
      <c r="B965" s="86" t="s">
        <v>2608</v>
      </c>
      <c r="C965" s="86">
        <v>2</v>
      </c>
      <c r="D965" s="121">
        <v>0.002523319264759388</v>
      </c>
      <c r="E965" s="121">
        <v>0.42972637851942835</v>
      </c>
      <c r="F965" s="86" t="s">
        <v>2004</v>
      </c>
      <c r="G965" s="86" t="b">
        <v>0</v>
      </c>
      <c r="H965" s="86" t="b">
        <v>0</v>
      </c>
      <c r="I965" s="86" t="b">
        <v>0</v>
      </c>
      <c r="J965" s="86" t="b">
        <v>0</v>
      </c>
      <c r="K965" s="86" t="b">
        <v>0</v>
      </c>
      <c r="L965" s="86" t="b">
        <v>0</v>
      </c>
    </row>
    <row r="966" spans="1:12" ht="15">
      <c r="A966" s="86" t="s">
        <v>299</v>
      </c>
      <c r="B966" s="86" t="s">
        <v>2167</v>
      </c>
      <c r="C966" s="86">
        <v>2</v>
      </c>
      <c r="D966" s="121">
        <v>0.002523319264759388</v>
      </c>
      <c r="E966" s="121">
        <v>0.4762587033300646</v>
      </c>
      <c r="F966" s="86" t="s">
        <v>2004</v>
      </c>
      <c r="G966" s="86" t="b">
        <v>0</v>
      </c>
      <c r="H966" s="86" t="b">
        <v>0</v>
      </c>
      <c r="I966" s="86" t="b">
        <v>0</v>
      </c>
      <c r="J966" s="86" t="b">
        <v>0</v>
      </c>
      <c r="K966" s="86" t="b">
        <v>0</v>
      </c>
      <c r="L966" s="86" t="b">
        <v>0</v>
      </c>
    </row>
    <row r="967" spans="1:12" ht="15">
      <c r="A967" s="86" t="s">
        <v>2168</v>
      </c>
      <c r="B967" s="86" t="s">
        <v>2622</v>
      </c>
      <c r="C967" s="86">
        <v>2</v>
      </c>
      <c r="D967" s="121">
        <v>0.002523319264759388</v>
      </c>
      <c r="E967" s="121">
        <v>0.8308715270666773</v>
      </c>
      <c r="F967" s="86" t="s">
        <v>2004</v>
      </c>
      <c r="G967" s="86" t="b">
        <v>0</v>
      </c>
      <c r="H967" s="86" t="b">
        <v>0</v>
      </c>
      <c r="I967" s="86" t="b">
        <v>0</v>
      </c>
      <c r="J967" s="86" t="b">
        <v>0</v>
      </c>
      <c r="K967" s="86" t="b">
        <v>0</v>
      </c>
      <c r="L967" s="86" t="b">
        <v>0</v>
      </c>
    </row>
    <row r="968" spans="1:12" ht="15">
      <c r="A968" s="86" t="s">
        <v>2622</v>
      </c>
      <c r="B968" s="86" t="s">
        <v>263</v>
      </c>
      <c r="C968" s="86">
        <v>2</v>
      </c>
      <c r="D968" s="121">
        <v>0.002523319264759388</v>
      </c>
      <c r="E968" s="121">
        <v>1.203257431266327</v>
      </c>
      <c r="F968" s="86" t="s">
        <v>2004</v>
      </c>
      <c r="G968" s="86" t="b">
        <v>0</v>
      </c>
      <c r="H968" s="86" t="b">
        <v>0</v>
      </c>
      <c r="I968" s="86" t="b">
        <v>0</v>
      </c>
      <c r="J968" s="86" t="b">
        <v>0</v>
      </c>
      <c r="K968" s="86" t="b">
        <v>0</v>
      </c>
      <c r="L968" s="86" t="b">
        <v>0</v>
      </c>
    </row>
    <row r="969" spans="1:12" ht="15">
      <c r="A969" s="86" t="s">
        <v>263</v>
      </c>
      <c r="B969" s="86" t="s">
        <v>2927</v>
      </c>
      <c r="C969" s="86">
        <v>2</v>
      </c>
      <c r="D969" s="121">
        <v>0.002523319264759388</v>
      </c>
      <c r="E969" s="121">
        <v>1.5554399493776894</v>
      </c>
      <c r="F969" s="86" t="s">
        <v>2004</v>
      </c>
      <c r="G969" s="86" t="b">
        <v>0</v>
      </c>
      <c r="H969" s="86" t="b">
        <v>0</v>
      </c>
      <c r="I969" s="86" t="b">
        <v>0</v>
      </c>
      <c r="J969" s="86" t="b">
        <v>0</v>
      </c>
      <c r="K969" s="86" t="b">
        <v>0</v>
      </c>
      <c r="L969" s="86" t="b">
        <v>0</v>
      </c>
    </row>
    <row r="970" spans="1:12" ht="15">
      <c r="A970" s="86" t="s">
        <v>2927</v>
      </c>
      <c r="B970" s="86" t="s">
        <v>2765</v>
      </c>
      <c r="C970" s="86">
        <v>2</v>
      </c>
      <c r="D970" s="121">
        <v>0.002523319264759388</v>
      </c>
      <c r="E970" s="121">
        <v>2.7015679850559273</v>
      </c>
      <c r="F970" s="86" t="s">
        <v>2004</v>
      </c>
      <c r="G970" s="86" t="b">
        <v>0</v>
      </c>
      <c r="H970" s="86" t="b">
        <v>0</v>
      </c>
      <c r="I970" s="86" t="b">
        <v>0</v>
      </c>
      <c r="J970" s="86" t="b">
        <v>0</v>
      </c>
      <c r="K970" s="86" t="b">
        <v>0</v>
      </c>
      <c r="L970" s="86" t="b">
        <v>0</v>
      </c>
    </row>
    <row r="971" spans="1:12" ht="15">
      <c r="A971" s="86" t="s">
        <v>2765</v>
      </c>
      <c r="B971" s="86" t="s">
        <v>2672</v>
      </c>
      <c r="C971" s="86">
        <v>2</v>
      </c>
      <c r="D971" s="121">
        <v>0.002523319264759388</v>
      </c>
      <c r="E971" s="121">
        <v>2.7015679850559273</v>
      </c>
      <c r="F971" s="86" t="s">
        <v>2004</v>
      </c>
      <c r="G971" s="86" t="b">
        <v>0</v>
      </c>
      <c r="H971" s="86" t="b">
        <v>0</v>
      </c>
      <c r="I971" s="86" t="b">
        <v>0</v>
      </c>
      <c r="J971" s="86" t="b">
        <v>0</v>
      </c>
      <c r="K971" s="86" t="b">
        <v>0</v>
      </c>
      <c r="L971" s="86" t="b">
        <v>0</v>
      </c>
    </row>
    <row r="972" spans="1:12" ht="15">
      <c r="A972" s="86" t="s">
        <v>2672</v>
      </c>
      <c r="B972" s="86" t="s">
        <v>2928</v>
      </c>
      <c r="C972" s="86">
        <v>2</v>
      </c>
      <c r="D972" s="121">
        <v>0.002523319264759388</v>
      </c>
      <c r="E972" s="121">
        <v>2.7015679850559273</v>
      </c>
      <c r="F972" s="86" t="s">
        <v>2004</v>
      </c>
      <c r="G972" s="86" t="b">
        <v>0</v>
      </c>
      <c r="H972" s="86" t="b">
        <v>0</v>
      </c>
      <c r="I972" s="86" t="b">
        <v>0</v>
      </c>
      <c r="J972" s="86" t="b">
        <v>0</v>
      </c>
      <c r="K972" s="86" t="b">
        <v>0</v>
      </c>
      <c r="L972" s="86" t="b">
        <v>0</v>
      </c>
    </row>
    <row r="973" spans="1:12" ht="15">
      <c r="A973" s="86" t="s">
        <v>2928</v>
      </c>
      <c r="B973" s="86" t="s">
        <v>2619</v>
      </c>
      <c r="C973" s="86">
        <v>2</v>
      </c>
      <c r="D973" s="121">
        <v>0.002523319264759388</v>
      </c>
      <c r="E973" s="121">
        <v>2.0025979807199086</v>
      </c>
      <c r="F973" s="86" t="s">
        <v>2004</v>
      </c>
      <c r="G973" s="86" t="b">
        <v>0</v>
      </c>
      <c r="H973" s="86" t="b">
        <v>0</v>
      </c>
      <c r="I973" s="86" t="b">
        <v>0</v>
      </c>
      <c r="J973" s="86" t="b">
        <v>0</v>
      </c>
      <c r="K973" s="86" t="b">
        <v>0</v>
      </c>
      <c r="L973" s="86" t="b">
        <v>0</v>
      </c>
    </row>
    <row r="974" spans="1:12" ht="15">
      <c r="A974" s="86" t="s">
        <v>2619</v>
      </c>
      <c r="B974" s="86" t="s">
        <v>2616</v>
      </c>
      <c r="C974" s="86">
        <v>2</v>
      </c>
      <c r="D974" s="121">
        <v>0.002523319264759388</v>
      </c>
      <c r="E974" s="121">
        <v>1.224446730336265</v>
      </c>
      <c r="F974" s="86" t="s">
        <v>2004</v>
      </c>
      <c r="G974" s="86" t="b">
        <v>0</v>
      </c>
      <c r="H974" s="86" t="b">
        <v>0</v>
      </c>
      <c r="I974" s="86" t="b">
        <v>0</v>
      </c>
      <c r="J974" s="86" t="b">
        <v>0</v>
      </c>
      <c r="K974" s="86" t="b">
        <v>0</v>
      </c>
      <c r="L974" s="86" t="b">
        <v>0</v>
      </c>
    </row>
    <row r="975" spans="1:12" ht="15">
      <c r="A975" s="86" t="s">
        <v>2176</v>
      </c>
      <c r="B975" s="86" t="s">
        <v>2611</v>
      </c>
      <c r="C975" s="86">
        <v>2</v>
      </c>
      <c r="D975" s="121">
        <v>0.002523319264759388</v>
      </c>
      <c r="E975" s="121">
        <v>0.6169917071215965</v>
      </c>
      <c r="F975" s="86" t="s">
        <v>2004</v>
      </c>
      <c r="G975" s="86" t="b">
        <v>0</v>
      </c>
      <c r="H975" s="86" t="b">
        <v>0</v>
      </c>
      <c r="I975" s="86" t="b">
        <v>0</v>
      </c>
      <c r="J975" s="86" t="b">
        <v>0</v>
      </c>
      <c r="K975" s="86" t="b">
        <v>0</v>
      </c>
      <c r="L975" s="86" t="b">
        <v>0</v>
      </c>
    </row>
    <row r="976" spans="1:12" ht="15">
      <c r="A976" s="86" t="s">
        <v>2614</v>
      </c>
      <c r="B976" s="86" t="s">
        <v>2650</v>
      </c>
      <c r="C976" s="86">
        <v>2</v>
      </c>
      <c r="D976" s="121">
        <v>0.002523319264759388</v>
      </c>
      <c r="E976" s="121">
        <v>1.484084040842021</v>
      </c>
      <c r="F976" s="86" t="s">
        <v>2004</v>
      </c>
      <c r="G976" s="86" t="b">
        <v>0</v>
      </c>
      <c r="H976" s="86" t="b">
        <v>0</v>
      </c>
      <c r="I976" s="86" t="b">
        <v>0</v>
      </c>
      <c r="J976" s="86" t="b">
        <v>0</v>
      </c>
      <c r="K976" s="86" t="b">
        <v>0</v>
      </c>
      <c r="L976" s="86" t="b">
        <v>0</v>
      </c>
    </row>
    <row r="977" spans="1:12" ht="15">
      <c r="A977" s="86" t="s">
        <v>2650</v>
      </c>
      <c r="B977" s="86" t="s">
        <v>2929</v>
      </c>
      <c r="C977" s="86">
        <v>2</v>
      </c>
      <c r="D977" s="121">
        <v>0.002523319264759388</v>
      </c>
      <c r="E977" s="121">
        <v>2.224446730336265</v>
      </c>
      <c r="F977" s="86" t="s">
        <v>2004</v>
      </c>
      <c r="G977" s="86" t="b">
        <v>0</v>
      </c>
      <c r="H977" s="86" t="b">
        <v>0</v>
      </c>
      <c r="I977" s="86" t="b">
        <v>0</v>
      </c>
      <c r="J977" s="86" t="b">
        <v>0</v>
      </c>
      <c r="K977" s="86" t="b">
        <v>0</v>
      </c>
      <c r="L977" s="86" t="b">
        <v>0</v>
      </c>
    </row>
    <row r="978" spans="1:12" ht="15">
      <c r="A978" s="86" t="s">
        <v>2168</v>
      </c>
      <c r="B978" s="86" t="s">
        <v>2694</v>
      </c>
      <c r="C978" s="86">
        <v>2</v>
      </c>
      <c r="D978" s="121">
        <v>0.002523319264759388</v>
      </c>
      <c r="E978" s="121">
        <v>1.484084040842021</v>
      </c>
      <c r="F978" s="86" t="s">
        <v>2004</v>
      </c>
      <c r="G978" s="86" t="b">
        <v>0</v>
      </c>
      <c r="H978" s="86" t="b">
        <v>0</v>
      </c>
      <c r="I978" s="86" t="b">
        <v>0</v>
      </c>
      <c r="J978" s="86" t="b">
        <v>0</v>
      </c>
      <c r="K978" s="86" t="b">
        <v>0</v>
      </c>
      <c r="L978" s="86" t="b">
        <v>0</v>
      </c>
    </row>
    <row r="979" spans="1:12" ht="15">
      <c r="A979" s="86" t="s">
        <v>2694</v>
      </c>
      <c r="B979" s="86" t="s">
        <v>2817</v>
      </c>
      <c r="C979" s="86">
        <v>2</v>
      </c>
      <c r="D979" s="121">
        <v>0.002523319264759388</v>
      </c>
      <c r="E979" s="121">
        <v>2.7015679850559273</v>
      </c>
      <c r="F979" s="86" t="s">
        <v>2004</v>
      </c>
      <c r="G979" s="86" t="b">
        <v>0</v>
      </c>
      <c r="H979" s="86" t="b">
        <v>0</v>
      </c>
      <c r="I979" s="86" t="b">
        <v>0</v>
      </c>
      <c r="J979" s="86" t="b">
        <v>0</v>
      </c>
      <c r="K979" s="86" t="b">
        <v>0</v>
      </c>
      <c r="L979" s="86" t="b">
        <v>0</v>
      </c>
    </row>
    <row r="980" spans="1:12" ht="15">
      <c r="A980" s="86" t="s">
        <v>2817</v>
      </c>
      <c r="B980" s="86" t="s">
        <v>2818</v>
      </c>
      <c r="C980" s="86">
        <v>2</v>
      </c>
      <c r="D980" s="121">
        <v>0.002523319264759388</v>
      </c>
      <c r="E980" s="121">
        <v>2.7015679850559273</v>
      </c>
      <c r="F980" s="86" t="s">
        <v>2004</v>
      </c>
      <c r="G980" s="86" t="b">
        <v>0</v>
      </c>
      <c r="H980" s="86" t="b">
        <v>0</v>
      </c>
      <c r="I980" s="86" t="b">
        <v>0</v>
      </c>
      <c r="J980" s="86" t="b">
        <v>0</v>
      </c>
      <c r="K980" s="86" t="b">
        <v>0</v>
      </c>
      <c r="L980" s="86" t="b">
        <v>0</v>
      </c>
    </row>
    <row r="981" spans="1:12" ht="15">
      <c r="A981" s="86" t="s">
        <v>2818</v>
      </c>
      <c r="B981" s="86" t="s">
        <v>2819</v>
      </c>
      <c r="C981" s="86">
        <v>2</v>
      </c>
      <c r="D981" s="121">
        <v>0.002523319264759388</v>
      </c>
      <c r="E981" s="121">
        <v>2.7015679850559273</v>
      </c>
      <c r="F981" s="86" t="s">
        <v>2004</v>
      </c>
      <c r="G981" s="86" t="b">
        <v>0</v>
      </c>
      <c r="H981" s="86" t="b">
        <v>0</v>
      </c>
      <c r="I981" s="86" t="b">
        <v>0</v>
      </c>
      <c r="J981" s="86" t="b">
        <v>0</v>
      </c>
      <c r="K981" s="86" t="b">
        <v>0</v>
      </c>
      <c r="L981" s="86" t="b">
        <v>0</v>
      </c>
    </row>
    <row r="982" spans="1:12" ht="15">
      <c r="A982" s="86" t="s">
        <v>2819</v>
      </c>
      <c r="B982" s="86" t="s">
        <v>2736</v>
      </c>
      <c r="C982" s="86">
        <v>2</v>
      </c>
      <c r="D982" s="121">
        <v>0.002523319264759388</v>
      </c>
      <c r="E982" s="121">
        <v>2.7015679850559273</v>
      </c>
      <c r="F982" s="86" t="s">
        <v>2004</v>
      </c>
      <c r="G982" s="86" t="b">
        <v>0</v>
      </c>
      <c r="H982" s="86" t="b">
        <v>0</v>
      </c>
      <c r="I982" s="86" t="b">
        <v>0</v>
      </c>
      <c r="J982" s="86" t="b">
        <v>0</v>
      </c>
      <c r="K982" s="86" t="b">
        <v>0</v>
      </c>
      <c r="L982" s="86" t="b">
        <v>0</v>
      </c>
    </row>
    <row r="983" spans="1:12" ht="15">
      <c r="A983" s="86" t="s">
        <v>2736</v>
      </c>
      <c r="B983" s="86" t="s">
        <v>2820</v>
      </c>
      <c r="C983" s="86">
        <v>2</v>
      </c>
      <c r="D983" s="121">
        <v>0.002523319264759388</v>
      </c>
      <c r="E983" s="121">
        <v>2.7015679850559273</v>
      </c>
      <c r="F983" s="86" t="s">
        <v>2004</v>
      </c>
      <c r="G983" s="86" t="b">
        <v>0</v>
      </c>
      <c r="H983" s="86" t="b">
        <v>0</v>
      </c>
      <c r="I983" s="86" t="b">
        <v>0</v>
      </c>
      <c r="J983" s="86" t="b">
        <v>0</v>
      </c>
      <c r="K983" s="86" t="b">
        <v>0</v>
      </c>
      <c r="L983" s="86" t="b">
        <v>0</v>
      </c>
    </row>
    <row r="984" spans="1:12" ht="15">
      <c r="A984" s="86" t="s">
        <v>2820</v>
      </c>
      <c r="B984" s="86" t="s">
        <v>2821</v>
      </c>
      <c r="C984" s="86">
        <v>2</v>
      </c>
      <c r="D984" s="121">
        <v>0.002523319264759388</v>
      </c>
      <c r="E984" s="121">
        <v>2.7015679850559273</v>
      </c>
      <c r="F984" s="86" t="s">
        <v>2004</v>
      </c>
      <c r="G984" s="86" t="b">
        <v>0</v>
      </c>
      <c r="H984" s="86" t="b">
        <v>0</v>
      </c>
      <c r="I984" s="86" t="b">
        <v>0</v>
      </c>
      <c r="J984" s="86" t="b">
        <v>0</v>
      </c>
      <c r="K984" s="86" t="b">
        <v>0</v>
      </c>
      <c r="L984" s="86" t="b">
        <v>0</v>
      </c>
    </row>
    <row r="985" spans="1:12" ht="15">
      <c r="A985" s="86" t="s">
        <v>2821</v>
      </c>
      <c r="B985" s="86" t="s">
        <v>316</v>
      </c>
      <c r="C985" s="86">
        <v>2</v>
      </c>
      <c r="D985" s="121">
        <v>0.002523319264759388</v>
      </c>
      <c r="E985" s="121">
        <v>2.7015679850559273</v>
      </c>
      <c r="F985" s="86" t="s">
        <v>2004</v>
      </c>
      <c r="G985" s="86" t="b">
        <v>0</v>
      </c>
      <c r="H985" s="86" t="b">
        <v>0</v>
      </c>
      <c r="I985" s="86" t="b">
        <v>0</v>
      </c>
      <c r="J985" s="86" t="b">
        <v>0</v>
      </c>
      <c r="K985" s="86" t="b">
        <v>0</v>
      </c>
      <c r="L985" s="86" t="b">
        <v>0</v>
      </c>
    </row>
    <row r="986" spans="1:12" ht="15">
      <c r="A986" s="86" t="s">
        <v>316</v>
      </c>
      <c r="B986" s="86" t="s">
        <v>2695</v>
      </c>
      <c r="C986" s="86">
        <v>2</v>
      </c>
      <c r="D986" s="121">
        <v>0.002523319264759388</v>
      </c>
      <c r="E986" s="121">
        <v>2.7015679850559273</v>
      </c>
      <c r="F986" s="86" t="s">
        <v>2004</v>
      </c>
      <c r="G986" s="86" t="b">
        <v>0</v>
      </c>
      <c r="H986" s="86" t="b">
        <v>0</v>
      </c>
      <c r="I986" s="86" t="b">
        <v>0</v>
      </c>
      <c r="J986" s="86" t="b">
        <v>0</v>
      </c>
      <c r="K986" s="86" t="b">
        <v>0</v>
      </c>
      <c r="L986" s="86" t="b">
        <v>0</v>
      </c>
    </row>
    <row r="987" spans="1:12" ht="15">
      <c r="A987" s="86" t="s">
        <v>2695</v>
      </c>
      <c r="B987" s="86" t="s">
        <v>315</v>
      </c>
      <c r="C987" s="86">
        <v>2</v>
      </c>
      <c r="D987" s="121">
        <v>0.002523319264759388</v>
      </c>
      <c r="E987" s="121">
        <v>2.7015679850559273</v>
      </c>
      <c r="F987" s="86" t="s">
        <v>2004</v>
      </c>
      <c r="G987" s="86" t="b">
        <v>0</v>
      </c>
      <c r="H987" s="86" t="b">
        <v>0</v>
      </c>
      <c r="I987" s="86" t="b">
        <v>0</v>
      </c>
      <c r="J987" s="86" t="b">
        <v>0</v>
      </c>
      <c r="K987" s="86" t="b">
        <v>0</v>
      </c>
      <c r="L987" s="86" t="b">
        <v>0</v>
      </c>
    </row>
    <row r="988" spans="1:12" ht="15">
      <c r="A988" s="86" t="s">
        <v>315</v>
      </c>
      <c r="B988" s="86" t="s">
        <v>2822</v>
      </c>
      <c r="C988" s="86">
        <v>2</v>
      </c>
      <c r="D988" s="121">
        <v>0.002523319264759388</v>
      </c>
      <c r="E988" s="121">
        <v>2.7015679850559273</v>
      </c>
      <c r="F988" s="86" t="s">
        <v>2004</v>
      </c>
      <c r="G988" s="86" t="b">
        <v>0</v>
      </c>
      <c r="H988" s="86" t="b">
        <v>0</v>
      </c>
      <c r="I988" s="86" t="b">
        <v>0</v>
      </c>
      <c r="J988" s="86" t="b">
        <v>0</v>
      </c>
      <c r="K988" s="86" t="b">
        <v>0</v>
      </c>
      <c r="L988" s="86" t="b">
        <v>0</v>
      </c>
    </row>
    <row r="989" spans="1:12" ht="15">
      <c r="A989" s="86" t="s">
        <v>2822</v>
      </c>
      <c r="B989" s="86" t="s">
        <v>2823</v>
      </c>
      <c r="C989" s="86">
        <v>2</v>
      </c>
      <c r="D989" s="121">
        <v>0.002523319264759388</v>
      </c>
      <c r="E989" s="121">
        <v>2.7015679850559273</v>
      </c>
      <c r="F989" s="86" t="s">
        <v>2004</v>
      </c>
      <c r="G989" s="86" t="b">
        <v>0</v>
      </c>
      <c r="H989" s="86" t="b">
        <v>0</v>
      </c>
      <c r="I989" s="86" t="b">
        <v>0</v>
      </c>
      <c r="J989" s="86" t="b">
        <v>0</v>
      </c>
      <c r="K989" s="86" t="b">
        <v>0</v>
      </c>
      <c r="L989" s="86" t="b">
        <v>0</v>
      </c>
    </row>
    <row r="990" spans="1:12" ht="15">
      <c r="A990" s="86" t="s">
        <v>2823</v>
      </c>
      <c r="B990" s="86" t="s">
        <v>2617</v>
      </c>
      <c r="C990" s="86">
        <v>2</v>
      </c>
      <c r="D990" s="121">
        <v>0.002523319264759388</v>
      </c>
      <c r="E990" s="121">
        <v>2.0025979807199086</v>
      </c>
      <c r="F990" s="86" t="s">
        <v>2004</v>
      </c>
      <c r="G990" s="86" t="b">
        <v>0</v>
      </c>
      <c r="H990" s="86" t="b">
        <v>0</v>
      </c>
      <c r="I990" s="86" t="b">
        <v>0</v>
      </c>
      <c r="J990" s="86" t="b">
        <v>0</v>
      </c>
      <c r="K990" s="86" t="b">
        <v>0</v>
      </c>
      <c r="L990" s="86" t="b">
        <v>0</v>
      </c>
    </row>
    <row r="991" spans="1:12" ht="15">
      <c r="A991" s="86" t="s">
        <v>2169</v>
      </c>
      <c r="B991" s="86" t="s">
        <v>2176</v>
      </c>
      <c r="C991" s="86">
        <v>2</v>
      </c>
      <c r="D991" s="121">
        <v>0.002523319264759388</v>
      </c>
      <c r="E991" s="121">
        <v>0.40986621432594633</v>
      </c>
      <c r="F991" s="86" t="s">
        <v>2004</v>
      </c>
      <c r="G991" s="86" t="b">
        <v>0</v>
      </c>
      <c r="H991" s="86" t="b">
        <v>0</v>
      </c>
      <c r="I991" s="86" t="b">
        <v>0</v>
      </c>
      <c r="J991" s="86" t="b">
        <v>0</v>
      </c>
      <c r="K991" s="86" t="b">
        <v>0</v>
      </c>
      <c r="L991" s="86" t="b">
        <v>0</v>
      </c>
    </row>
    <row r="992" spans="1:12" ht="15">
      <c r="A992" s="86" t="s">
        <v>2609</v>
      </c>
      <c r="B992" s="86" t="s">
        <v>2608</v>
      </c>
      <c r="C992" s="86">
        <v>2</v>
      </c>
      <c r="D992" s="121">
        <v>0.002523319264759388</v>
      </c>
      <c r="E992" s="121">
        <v>0.7059327904583774</v>
      </c>
      <c r="F992" s="86" t="s">
        <v>2004</v>
      </c>
      <c r="G992" s="86" t="b">
        <v>0</v>
      </c>
      <c r="H992" s="86" t="b">
        <v>0</v>
      </c>
      <c r="I992" s="86" t="b">
        <v>0</v>
      </c>
      <c r="J992" s="86" t="b">
        <v>0</v>
      </c>
      <c r="K992" s="86" t="b">
        <v>0</v>
      </c>
      <c r="L992" s="86" t="b">
        <v>0</v>
      </c>
    </row>
    <row r="993" spans="1:12" ht="15">
      <c r="A993" s="86" t="s">
        <v>2173</v>
      </c>
      <c r="B993" s="86" t="s">
        <v>2607</v>
      </c>
      <c r="C993" s="86">
        <v>2</v>
      </c>
      <c r="D993" s="121">
        <v>0.002523319264759388</v>
      </c>
      <c r="E993" s="121">
        <v>0.46477888564663444</v>
      </c>
      <c r="F993" s="86" t="s">
        <v>2004</v>
      </c>
      <c r="G993" s="86" t="b">
        <v>0</v>
      </c>
      <c r="H993" s="86" t="b">
        <v>0</v>
      </c>
      <c r="I993" s="86" t="b">
        <v>0</v>
      </c>
      <c r="J993" s="86" t="b">
        <v>0</v>
      </c>
      <c r="K993" s="86" t="b">
        <v>0</v>
      </c>
      <c r="L993" s="86" t="b">
        <v>0</v>
      </c>
    </row>
    <row r="994" spans="1:12" ht="15">
      <c r="A994" s="86" t="s">
        <v>2174</v>
      </c>
      <c r="B994" s="86" t="s">
        <v>2693</v>
      </c>
      <c r="C994" s="86">
        <v>2</v>
      </c>
      <c r="D994" s="121">
        <v>0.002523319264759388</v>
      </c>
      <c r="E994" s="121">
        <v>1.458529936369633</v>
      </c>
      <c r="F994" s="86" t="s">
        <v>2004</v>
      </c>
      <c r="G994" s="86" t="b">
        <v>0</v>
      </c>
      <c r="H994" s="86" t="b">
        <v>0</v>
      </c>
      <c r="I994" s="86" t="b">
        <v>0</v>
      </c>
      <c r="J994" s="86" t="b">
        <v>0</v>
      </c>
      <c r="K994" s="86" t="b">
        <v>0</v>
      </c>
      <c r="L994" s="86" t="b">
        <v>0</v>
      </c>
    </row>
    <row r="995" spans="1:12" ht="15">
      <c r="A995" s="86" t="s">
        <v>2693</v>
      </c>
      <c r="B995" s="86" t="s">
        <v>2815</v>
      </c>
      <c r="C995" s="86">
        <v>2</v>
      </c>
      <c r="D995" s="121">
        <v>0.002523319264759388</v>
      </c>
      <c r="E995" s="121">
        <v>2.7015679850559273</v>
      </c>
      <c r="F995" s="86" t="s">
        <v>2004</v>
      </c>
      <c r="G995" s="86" t="b">
        <v>0</v>
      </c>
      <c r="H995" s="86" t="b">
        <v>0</v>
      </c>
      <c r="I995" s="86" t="b">
        <v>0</v>
      </c>
      <c r="J995" s="86" t="b">
        <v>0</v>
      </c>
      <c r="K995" s="86" t="b">
        <v>0</v>
      </c>
      <c r="L995" s="86" t="b">
        <v>0</v>
      </c>
    </row>
    <row r="996" spans="1:12" ht="15">
      <c r="A996" s="86" t="s">
        <v>2815</v>
      </c>
      <c r="B996" s="86" t="s">
        <v>2816</v>
      </c>
      <c r="C996" s="86">
        <v>2</v>
      </c>
      <c r="D996" s="121">
        <v>0.002523319264759388</v>
      </c>
      <c r="E996" s="121">
        <v>2.7015679850559273</v>
      </c>
      <c r="F996" s="86" t="s">
        <v>2004</v>
      </c>
      <c r="G996" s="86" t="b">
        <v>0</v>
      </c>
      <c r="H996" s="86" t="b">
        <v>0</v>
      </c>
      <c r="I996" s="86" t="b">
        <v>0</v>
      </c>
      <c r="J996" s="86" t="b">
        <v>0</v>
      </c>
      <c r="K996" s="86" t="b">
        <v>0</v>
      </c>
      <c r="L996" s="86" t="b">
        <v>0</v>
      </c>
    </row>
    <row r="997" spans="1:12" ht="15">
      <c r="A997" s="86" t="s">
        <v>2816</v>
      </c>
      <c r="B997" s="86" t="s">
        <v>2735</v>
      </c>
      <c r="C997" s="86">
        <v>2</v>
      </c>
      <c r="D997" s="121">
        <v>0.002523319264759388</v>
      </c>
      <c r="E997" s="121">
        <v>2.7015679850559273</v>
      </c>
      <c r="F997" s="86" t="s">
        <v>2004</v>
      </c>
      <c r="G997" s="86" t="b">
        <v>0</v>
      </c>
      <c r="H997" s="86" t="b">
        <v>0</v>
      </c>
      <c r="I997" s="86" t="b">
        <v>0</v>
      </c>
      <c r="J997" s="86" t="b">
        <v>0</v>
      </c>
      <c r="K997" s="86" t="b">
        <v>0</v>
      </c>
      <c r="L997" s="86" t="b">
        <v>0</v>
      </c>
    </row>
    <row r="998" spans="1:12" ht="15">
      <c r="A998" s="86" t="s">
        <v>2735</v>
      </c>
      <c r="B998" s="86" t="s">
        <v>317</v>
      </c>
      <c r="C998" s="86">
        <v>2</v>
      </c>
      <c r="D998" s="121">
        <v>0.002523319264759388</v>
      </c>
      <c r="E998" s="121">
        <v>2.7015679850559273</v>
      </c>
      <c r="F998" s="86" t="s">
        <v>2004</v>
      </c>
      <c r="G998" s="86" t="b">
        <v>0</v>
      </c>
      <c r="H998" s="86" t="b">
        <v>0</v>
      </c>
      <c r="I998" s="86" t="b">
        <v>0</v>
      </c>
      <c r="J998" s="86" t="b">
        <v>0</v>
      </c>
      <c r="K998" s="86" t="b">
        <v>0</v>
      </c>
      <c r="L998" s="86" t="b">
        <v>0</v>
      </c>
    </row>
    <row r="999" spans="1:12" ht="15">
      <c r="A999" s="86" t="s">
        <v>317</v>
      </c>
      <c r="B999" s="86" t="s">
        <v>297</v>
      </c>
      <c r="C999" s="86">
        <v>2</v>
      </c>
      <c r="D999" s="121">
        <v>0.002523319264759388</v>
      </c>
      <c r="E999" s="121">
        <v>2.048355471280584</v>
      </c>
      <c r="F999" s="86" t="s">
        <v>2004</v>
      </c>
      <c r="G999" s="86" t="b">
        <v>0</v>
      </c>
      <c r="H999" s="86" t="b">
        <v>0</v>
      </c>
      <c r="I999" s="86" t="b">
        <v>0</v>
      </c>
      <c r="J999" s="86" t="b">
        <v>0</v>
      </c>
      <c r="K999" s="86" t="b">
        <v>0</v>
      </c>
      <c r="L999" s="86" t="b">
        <v>0</v>
      </c>
    </row>
    <row r="1000" spans="1:12" ht="15">
      <c r="A1000" s="86" t="s">
        <v>297</v>
      </c>
      <c r="B1000" s="86" t="s">
        <v>2626</v>
      </c>
      <c r="C1000" s="86">
        <v>2</v>
      </c>
      <c r="D1000" s="121">
        <v>0.002523319264759388</v>
      </c>
      <c r="E1000" s="121">
        <v>2.048355471280584</v>
      </c>
      <c r="F1000" s="86" t="s">
        <v>2004</v>
      </c>
      <c r="G1000" s="86" t="b">
        <v>0</v>
      </c>
      <c r="H1000" s="86" t="b">
        <v>0</v>
      </c>
      <c r="I1000" s="86" t="b">
        <v>0</v>
      </c>
      <c r="J1000" s="86" t="b">
        <v>0</v>
      </c>
      <c r="K1000" s="86" t="b">
        <v>0</v>
      </c>
      <c r="L1000" s="86" t="b">
        <v>0</v>
      </c>
    </row>
    <row r="1001" spans="1:12" ht="15">
      <c r="A1001" s="86" t="s">
        <v>2108</v>
      </c>
      <c r="B1001" s="86" t="s">
        <v>2627</v>
      </c>
      <c r="C1001" s="86">
        <v>2</v>
      </c>
      <c r="D1001" s="121">
        <v>0.002523319264759388</v>
      </c>
      <c r="E1001" s="121">
        <v>1.613431896355376</v>
      </c>
      <c r="F1001" s="86" t="s">
        <v>2004</v>
      </c>
      <c r="G1001" s="86" t="b">
        <v>0</v>
      </c>
      <c r="H1001" s="86" t="b">
        <v>0</v>
      </c>
      <c r="I1001" s="86" t="b">
        <v>0</v>
      </c>
      <c r="J1001" s="86" t="b">
        <v>0</v>
      </c>
      <c r="K1001" s="86" t="b">
        <v>0</v>
      </c>
      <c r="L1001" s="86" t="b">
        <v>0</v>
      </c>
    </row>
    <row r="1002" spans="1:12" ht="15">
      <c r="A1002" s="86" t="s">
        <v>2621</v>
      </c>
      <c r="B1002" s="86" t="s">
        <v>296</v>
      </c>
      <c r="C1002" s="86">
        <v>2</v>
      </c>
      <c r="D1002" s="121">
        <v>0.002523319264759388</v>
      </c>
      <c r="E1002" s="121">
        <v>1.504287426930308</v>
      </c>
      <c r="F1002" s="86" t="s">
        <v>2004</v>
      </c>
      <c r="G1002" s="86" t="b">
        <v>0</v>
      </c>
      <c r="H1002" s="86" t="b">
        <v>0</v>
      </c>
      <c r="I1002" s="86" t="b">
        <v>0</v>
      </c>
      <c r="J1002" s="86" t="b">
        <v>0</v>
      </c>
      <c r="K1002" s="86" t="b">
        <v>0</v>
      </c>
      <c r="L1002" s="86" t="b">
        <v>0</v>
      </c>
    </row>
    <row r="1003" spans="1:12" ht="15">
      <c r="A1003" s="86" t="s">
        <v>296</v>
      </c>
      <c r="B1003" s="86" t="s">
        <v>2176</v>
      </c>
      <c r="C1003" s="86">
        <v>2</v>
      </c>
      <c r="D1003" s="121">
        <v>0.002523319264759388</v>
      </c>
      <c r="E1003" s="121">
        <v>1.0271661722106455</v>
      </c>
      <c r="F1003" s="86" t="s">
        <v>2004</v>
      </c>
      <c r="G1003" s="86" t="b">
        <v>0</v>
      </c>
      <c r="H1003" s="86" t="b">
        <v>0</v>
      </c>
      <c r="I1003" s="86" t="b">
        <v>0</v>
      </c>
      <c r="J1003" s="86" t="b">
        <v>0</v>
      </c>
      <c r="K1003" s="86" t="b">
        <v>0</v>
      </c>
      <c r="L1003" s="86" t="b">
        <v>0</v>
      </c>
    </row>
    <row r="1004" spans="1:12" ht="15">
      <c r="A1004" s="86" t="s">
        <v>2176</v>
      </c>
      <c r="B1004" s="86" t="s">
        <v>2607</v>
      </c>
      <c r="C1004" s="86">
        <v>2</v>
      </c>
      <c r="D1004" s="121">
        <v>0.002523319264759388</v>
      </c>
      <c r="E1004" s="121">
        <v>0.5105363762073095</v>
      </c>
      <c r="F1004" s="86" t="s">
        <v>2004</v>
      </c>
      <c r="G1004" s="86" t="b">
        <v>0</v>
      </c>
      <c r="H1004" s="86" t="b">
        <v>0</v>
      </c>
      <c r="I1004" s="86" t="b">
        <v>0</v>
      </c>
      <c r="J1004" s="86" t="b">
        <v>0</v>
      </c>
      <c r="K1004" s="86" t="b">
        <v>0</v>
      </c>
      <c r="L1004" s="86" t="b">
        <v>0</v>
      </c>
    </row>
    <row r="1005" spans="1:12" ht="15">
      <c r="A1005" s="86" t="s">
        <v>2167</v>
      </c>
      <c r="B1005" s="86" t="s">
        <v>2610</v>
      </c>
      <c r="C1005" s="86">
        <v>2</v>
      </c>
      <c r="D1005" s="121">
        <v>0.002523319264759388</v>
      </c>
      <c r="E1005" s="121">
        <v>0.5168765542383286</v>
      </c>
      <c r="F1005" s="86" t="s">
        <v>2004</v>
      </c>
      <c r="G1005" s="86" t="b">
        <v>0</v>
      </c>
      <c r="H1005" s="86" t="b">
        <v>0</v>
      </c>
      <c r="I1005" s="86" t="b">
        <v>0</v>
      </c>
      <c r="J1005" s="86" t="b">
        <v>0</v>
      </c>
      <c r="K1005" s="86" t="b">
        <v>0</v>
      </c>
      <c r="L1005" s="86" t="b">
        <v>0</v>
      </c>
    </row>
    <row r="1006" spans="1:12" ht="15">
      <c r="A1006" s="86" t="s">
        <v>2610</v>
      </c>
      <c r="B1006" s="86" t="s">
        <v>2612</v>
      </c>
      <c r="C1006" s="86">
        <v>2</v>
      </c>
      <c r="D1006" s="121">
        <v>0.002523319264759388</v>
      </c>
      <c r="E1006" s="121">
        <v>1.0203267476803402</v>
      </c>
      <c r="F1006" s="86" t="s">
        <v>2004</v>
      </c>
      <c r="G1006" s="86" t="b">
        <v>0</v>
      </c>
      <c r="H1006" s="86" t="b">
        <v>0</v>
      </c>
      <c r="I1006" s="86" t="b">
        <v>0</v>
      </c>
      <c r="J1006" s="86" t="b">
        <v>0</v>
      </c>
      <c r="K1006" s="86" t="b">
        <v>0</v>
      </c>
      <c r="L1006" s="86" t="b">
        <v>0</v>
      </c>
    </row>
    <row r="1007" spans="1:12" ht="15">
      <c r="A1007" s="86" t="s">
        <v>2612</v>
      </c>
      <c r="B1007" s="86" t="s">
        <v>2618</v>
      </c>
      <c r="C1007" s="86">
        <v>2</v>
      </c>
      <c r="D1007" s="121">
        <v>0.002523319264759388</v>
      </c>
      <c r="E1007" s="121">
        <v>1.1964180067360215</v>
      </c>
      <c r="F1007" s="86" t="s">
        <v>2004</v>
      </c>
      <c r="G1007" s="86" t="b">
        <v>0</v>
      </c>
      <c r="H1007" s="86" t="b">
        <v>0</v>
      </c>
      <c r="I1007" s="86" t="b">
        <v>0</v>
      </c>
      <c r="J1007" s="86" t="b">
        <v>0</v>
      </c>
      <c r="K1007" s="86" t="b">
        <v>0</v>
      </c>
      <c r="L1007" s="86" t="b">
        <v>0</v>
      </c>
    </row>
    <row r="1008" spans="1:12" ht="15">
      <c r="A1008" s="86" t="s">
        <v>2608</v>
      </c>
      <c r="B1008" s="86" t="s">
        <v>2182</v>
      </c>
      <c r="C1008" s="86">
        <v>2</v>
      </c>
      <c r="D1008" s="121">
        <v>0.002523319264759388</v>
      </c>
      <c r="E1008" s="121">
        <v>1.3591453042337212</v>
      </c>
      <c r="F1008" s="86" t="s">
        <v>2004</v>
      </c>
      <c r="G1008" s="86" t="b">
        <v>0</v>
      </c>
      <c r="H1008" s="86" t="b">
        <v>0</v>
      </c>
      <c r="I1008" s="86" t="b">
        <v>0</v>
      </c>
      <c r="J1008" s="86" t="b">
        <v>0</v>
      </c>
      <c r="K1008" s="86" t="b">
        <v>0</v>
      </c>
      <c r="L1008" s="86" t="b">
        <v>0</v>
      </c>
    </row>
    <row r="1009" spans="1:12" ht="15">
      <c r="A1009" s="86" t="s">
        <v>2182</v>
      </c>
      <c r="B1009" s="86" t="s">
        <v>2611</v>
      </c>
      <c r="C1009" s="86">
        <v>2</v>
      </c>
      <c r="D1009" s="121">
        <v>0.002523319264759388</v>
      </c>
      <c r="E1009" s="121">
        <v>1.14526548428864</v>
      </c>
      <c r="F1009" s="86" t="s">
        <v>2004</v>
      </c>
      <c r="G1009" s="86" t="b">
        <v>0</v>
      </c>
      <c r="H1009" s="86" t="b">
        <v>0</v>
      </c>
      <c r="I1009" s="86" t="b">
        <v>0</v>
      </c>
      <c r="J1009" s="86" t="b">
        <v>0</v>
      </c>
      <c r="K1009" s="86" t="b">
        <v>0</v>
      </c>
      <c r="L1009" s="86" t="b">
        <v>0</v>
      </c>
    </row>
    <row r="1010" spans="1:12" ht="15">
      <c r="A1010" s="86" t="s">
        <v>2108</v>
      </c>
      <c r="B1010" s="86" t="s">
        <v>2692</v>
      </c>
      <c r="C1010" s="86">
        <v>2</v>
      </c>
      <c r="D1010" s="121">
        <v>0.002523319264759388</v>
      </c>
      <c r="E1010" s="121">
        <v>1.8564699450416706</v>
      </c>
      <c r="F1010" s="86" t="s">
        <v>2004</v>
      </c>
      <c r="G1010" s="86" t="b">
        <v>0</v>
      </c>
      <c r="H1010" s="86" t="b">
        <v>0</v>
      </c>
      <c r="I1010" s="86" t="b">
        <v>0</v>
      </c>
      <c r="J1010" s="86" t="b">
        <v>0</v>
      </c>
      <c r="K1010" s="86" t="b">
        <v>0</v>
      </c>
      <c r="L1010" s="86" t="b">
        <v>0</v>
      </c>
    </row>
    <row r="1011" spans="1:12" ht="15">
      <c r="A1011" s="86" t="s">
        <v>2692</v>
      </c>
      <c r="B1011" s="86" t="s">
        <v>2627</v>
      </c>
      <c r="C1011" s="86">
        <v>2</v>
      </c>
      <c r="D1011" s="121">
        <v>0.002523319264759388</v>
      </c>
      <c r="E1011" s="121">
        <v>1.8564699450416706</v>
      </c>
      <c r="F1011" s="86" t="s">
        <v>2004</v>
      </c>
      <c r="G1011" s="86" t="b">
        <v>0</v>
      </c>
      <c r="H1011" s="86" t="b">
        <v>0</v>
      </c>
      <c r="I1011" s="86" t="b">
        <v>0</v>
      </c>
      <c r="J1011" s="86" t="b">
        <v>0</v>
      </c>
      <c r="K1011" s="86" t="b">
        <v>0</v>
      </c>
      <c r="L1011" s="86" t="b">
        <v>0</v>
      </c>
    </row>
    <row r="1012" spans="1:12" ht="15">
      <c r="A1012" s="86" t="s">
        <v>2621</v>
      </c>
      <c r="B1012" s="86" t="s">
        <v>2811</v>
      </c>
      <c r="C1012" s="86">
        <v>2</v>
      </c>
      <c r="D1012" s="121">
        <v>0.002523319264759388</v>
      </c>
      <c r="E1012" s="121">
        <v>2.048355471280584</v>
      </c>
      <c r="F1012" s="86" t="s">
        <v>2004</v>
      </c>
      <c r="G1012" s="86" t="b">
        <v>0</v>
      </c>
      <c r="H1012" s="86" t="b">
        <v>0</v>
      </c>
      <c r="I1012" s="86" t="b">
        <v>0</v>
      </c>
      <c r="J1012" s="86" t="b">
        <v>0</v>
      </c>
      <c r="K1012" s="86" t="b">
        <v>0</v>
      </c>
      <c r="L1012" s="86" t="b">
        <v>0</v>
      </c>
    </row>
    <row r="1013" spans="1:12" ht="15">
      <c r="A1013" s="86" t="s">
        <v>2811</v>
      </c>
      <c r="B1013" s="86" t="s">
        <v>2812</v>
      </c>
      <c r="C1013" s="86">
        <v>2</v>
      </c>
      <c r="D1013" s="121">
        <v>0.002523319264759388</v>
      </c>
      <c r="E1013" s="121">
        <v>2.7015679850559273</v>
      </c>
      <c r="F1013" s="86" t="s">
        <v>2004</v>
      </c>
      <c r="G1013" s="86" t="b">
        <v>0</v>
      </c>
      <c r="H1013" s="86" t="b">
        <v>0</v>
      </c>
      <c r="I1013" s="86" t="b">
        <v>0</v>
      </c>
      <c r="J1013" s="86" t="b">
        <v>0</v>
      </c>
      <c r="K1013" s="86" t="b">
        <v>0</v>
      </c>
      <c r="L1013" s="86" t="b">
        <v>0</v>
      </c>
    </row>
    <row r="1014" spans="1:12" ht="15">
      <c r="A1014" s="86" t="s">
        <v>2812</v>
      </c>
      <c r="B1014" s="86" t="s">
        <v>318</v>
      </c>
      <c r="C1014" s="86">
        <v>2</v>
      </c>
      <c r="D1014" s="121">
        <v>0.002523319264759388</v>
      </c>
      <c r="E1014" s="121">
        <v>2.7015679850559273</v>
      </c>
      <c r="F1014" s="86" t="s">
        <v>2004</v>
      </c>
      <c r="G1014" s="86" t="b">
        <v>0</v>
      </c>
      <c r="H1014" s="86" t="b">
        <v>0</v>
      </c>
      <c r="I1014" s="86" t="b">
        <v>0</v>
      </c>
      <c r="J1014" s="86" t="b">
        <v>0</v>
      </c>
      <c r="K1014" s="86" t="b">
        <v>0</v>
      </c>
      <c r="L1014" s="86" t="b">
        <v>0</v>
      </c>
    </row>
    <row r="1015" spans="1:12" ht="15">
      <c r="A1015" s="86" t="s">
        <v>318</v>
      </c>
      <c r="B1015" s="86" t="s">
        <v>2813</v>
      </c>
      <c r="C1015" s="86">
        <v>2</v>
      </c>
      <c r="D1015" s="121">
        <v>0.002523319264759388</v>
      </c>
      <c r="E1015" s="121">
        <v>2.7015679850559273</v>
      </c>
      <c r="F1015" s="86" t="s">
        <v>2004</v>
      </c>
      <c r="G1015" s="86" t="b">
        <v>0</v>
      </c>
      <c r="H1015" s="86" t="b">
        <v>0</v>
      </c>
      <c r="I1015" s="86" t="b">
        <v>0</v>
      </c>
      <c r="J1015" s="86" t="b">
        <v>0</v>
      </c>
      <c r="K1015" s="86" t="b">
        <v>0</v>
      </c>
      <c r="L1015" s="86" t="b">
        <v>0</v>
      </c>
    </row>
    <row r="1016" spans="1:12" ht="15">
      <c r="A1016" s="86" t="s">
        <v>2813</v>
      </c>
      <c r="B1016" s="86" t="s">
        <v>2814</v>
      </c>
      <c r="C1016" s="86">
        <v>2</v>
      </c>
      <c r="D1016" s="121">
        <v>0.002523319264759388</v>
      </c>
      <c r="E1016" s="121">
        <v>2.7015679850559273</v>
      </c>
      <c r="F1016" s="86" t="s">
        <v>2004</v>
      </c>
      <c r="G1016" s="86" t="b">
        <v>0</v>
      </c>
      <c r="H1016" s="86" t="b">
        <v>0</v>
      </c>
      <c r="I1016" s="86" t="b">
        <v>0</v>
      </c>
      <c r="J1016" s="86" t="b">
        <v>0</v>
      </c>
      <c r="K1016" s="86" t="b">
        <v>0</v>
      </c>
      <c r="L1016" s="86" t="b">
        <v>0</v>
      </c>
    </row>
    <row r="1017" spans="1:12" ht="15">
      <c r="A1017" s="86" t="s">
        <v>2814</v>
      </c>
      <c r="B1017" s="86" t="s">
        <v>297</v>
      </c>
      <c r="C1017" s="86">
        <v>2</v>
      </c>
      <c r="D1017" s="121">
        <v>0.002523319264759388</v>
      </c>
      <c r="E1017" s="121">
        <v>2.048355471280584</v>
      </c>
      <c r="F1017" s="86" t="s">
        <v>2004</v>
      </c>
      <c r="G1017" s="86" t="b">
        <v>0</v>
      </c>
      <c r="H1017" s="86" t="b">
        <v>0</v>
      </c>
      <c r="I1017" s="86" t="b">
        <v>0</v>
      </c>
      <c r="J1017" s="86" t="b">
        <v>0</v>
      </c>
      <c r="K1017" s="86" t="b">
        <v>0</v>
      </c>
      <c r="L1017" s="86" t="b">
        <v>0</v>
      </c>
    </row>
    <row r="1018" spans="1:12" ht="15">
      <c r="A1018" s="86" t="s">
        <v>297</v>
      </c>
      <c r="B1018" s="86" t="s">
        <v>2665</v>
      </c>
      <c r="C1018" s="86">
        <v>2</v>
      </c>
      <c r="D1018" s="121">
        <v>0.002523319264759388</v>
      </c>
      <c r="E1018" s="121">
        <v>1.7473254756166026</v>
      </c>
      <c r="F1018" s="86" t="s">
        <v>2004</v>
      </c>
      <c r="G1018" s="86" t="b">
        <v>0</v>
      </c>
      <c r="H1018" s="86" t="b">
        <v>0</v>
      </c>
      <c r="I1018" s="86" t="b">
        <v>0</v>
      </c>
      <c r="J1018" s="86" t="b">
        <v>0</v>
      </c>
      <c r="K1018" s="86" t="b">
        <v>0</v>
      </c>
      <c r="L1018" s="86" t="b">
        <v>0</v>
      </c>
    </row>
    <row r="1019" spans="1:12" ht="15">
      <c r="A1019" s="86" t="s">
        <v>2665</v>
      </c>
      <c r="B1019" s="86" t="s">
        <v>2634</v>
      </c>
      <c r="C1019" s="86">
        <v>2</v>
      </c>
      <c r="D1019" s="121">
        <v>0.002523319264759388</v>
      </c>
      <c r="E1019" s="121">
        <v>2.400537989391946</v>
      </c>
      <c r="F1019" s="86" t="s">
        <v>2004</v>
      </c>
      <c r="G1019" s="86" t="b">
        <v>0</v>
      </c>
      <c r="H1019" s="86" t="b">
        <v>0</v>
      </c>
      <c r="I1019" s="86" t="b">
        <v>0</v>
      </c>
      <c r="J1019" s="86" t="b">
        <v>0</v>
      </c>
      <c r="K1019" s="86" t="b">
        <v>0</v>
      </c>
      <c r="L1019" s="86" t="b">
        <v>0</v>
      </c>
    </row>
    <row r="1020" spans="1:12" ht="15">
      <c r="A1020" s="86" t="s">
        <v>2634</v>
      </c>
      <c r="B1020" s="86" t="s">
        <v>2612</v>
      </c>
      <c r="C1020" s="86">
        <v>2</v>
      </c>
      <c r="D1020" s="121">
        <v>0.002523319264759388</v>
      </c>
      <c r="E1020" s="121">
        <v>1.7984779980639838</v>
      </c>
      <c r="F1020" s="86" t="s">
        <v>2004</v>
      </c>
      <c r="G1020" s="86" t="b">
        <v>0</v>
      </c>
      <c r="H1020" s="86" t="b">
        <v>0</v>
      </c>
      <c r="I1020" s="86" t="b">
        <v>0</v>
      </c>
      <c r="J1020" s="86" t="b">
        <v>0</v>
      </c>
      <c r="K1020" s="86" t="b">
        <v>0</v>
      </c>
      <c r="L1020" s="86" t="b">
        <v>0</v>
      </c>
    </row>
    <row r="1021" spans="1:12" ht="15">
      <c r="A1021" s="86" t="s">
        <v>2612</v>
      </c>
      <c r="B1021" s="86" t="s">
        <v>296</v>
      </c>
      <c r="C1021" s="86">
        <v>2</v>
      </c>
      <c r="D1021" s="121">
        <v>0.002523319264759388</v>
      </c>
      <c r="E1021" s="121">
        <v>1.2544099537137081</v>
      </c>
      <c r="F1021" s="86" t="s">
        <v>2004</v>
      </c>
      <c r="G1021" s="86" t="b">
        <v>0</v>
      </c>
      <c r="H1021" s="86" t="b">
        <v>0</v>
      </c>
      <c r="I1021" s="86" t="b">
        <v>0</v>
      </c>
      <c r="J1021" s="86" t="b">
        <v>0</v>
      </c>
      <c r="K1021" s="86" t="b">
        <v>0</v>
      </c>
      <c r="L1021" s="86" t="b">
        <v>0</v>
      </c>
    </row>
    <row r="1022" spans="1:12" ht="15">
      <c r="A1022" s="86" t="s">
        <v>299</v>
      </c>
      <c r="B1022" s="86" t="s">
        <v>2641</v>
      </c>
      <c r="C1022" s="86">
        <v>2</v>
      </c>
      <c r="D1022" s="121">
        <v>0.002523319264759388</v>
      </c>
      <c r="E1022" s="121">
        <v>1.3213567433443214</v>
      </c>
      <c r="F1022" s="86" t="s">
        <v>2004</v>
      </c>
      <c r="G1022" s="86" t="b">
        <v>0</v>
      </c>
      <c r="H1022" s="86" t="b">
        <v>0</v>
      </c>
      <c r="I1022" s="86" t="b">
        <v>0</v>
      </c>
      <c r="J1022" s="86" t="b">
        <v>0</v>
      </c>
      <c r="K1022" s="86" t="b">
        <v>0</v>
      </c>
      <c r="L1022" s="86" t="b">
        <v>0</v>
      </c>
    </row>
    <row r="1023" spans="1:12" ht="15">
      <c r="A1023" s="86" t="s">
        <v>2641</v>
      </c>
      <c r="B1023" s="86" t="s">
        <v>2809</v>
      </c>
      <c r="C1023" s="86">
        <v>2</v>
      </c>
      <c r="D1023" s="121">
        <v>0.002523319264759388</v>
      </c>
      <c r="E1023" s="121">
        <v>2.224446730336265</v>
      </c>
      <c r="F1023" s="86" t="s">
        <v>2004</v>
      </c>
      <c r="G1023" s="86" t="b">
        <v>0</v>
      </c>
      <c r="H1023" s="86" t="b">
        <v>0</v>
      </c>
      <c r="I1023" s="86" t="b">
        <v>0</v>
      </c>
      <c r="J1023" s="86" t="b">
        <v>0</v>
      </c>
      <c r="K1023" s="86" t="b">
        <v>0</v>
      </c>
      <c r="L1023" s="86" t="b">
        <v>0</v>
      </c>
    </row>
    <row r="1024" spans="1:12" ht="15">
      <c r="A1024" s="86" t="s">
        <v>2809</v>
      </c>
      <c r="B1024" s="86" t="s">
        <v>319</v>
      </c>
      <c r="C1024" s="86">
        <v>2</v>
      </c>
      <c r="D1024" s="121">
        <v>0.002523319264759388</v>
      </c>
      <c r="E1024" s="121">
        <v>2.7015679850559273</v>
      </c>
      <c r="F1024" s="86" t="s">
        <v>2004</v>
      </c>
      <c r="G1024" s="86" t="b">
        <v>0</v>
      </c>
      <c r="H1024" s="86" t="b">
        <v>0</v>
      </c>
      <c r="I1024" s="86" t="b">
        <v>0</v>
      </c>
      <c r="J1024" s="86" t="b">
        <v>0</v>
      </c>
      <c r="K1024" s="86" t="b">
        <v>0</v>
      </c>
      <c r="L1024" s="86" t="b">
        <v>0</v>
      </c>
    </row>
    <row r="1025" spans="1:12" ht="15">
      <c r="A1025" s="86" t="s">
        <v>319</v>
      </c>
      <c r="B1025" s="86" t="s">
        <v>2810</v>
      </c>
      <c r="C1025" s="86">
        <v>2</v>
      </c>
      <c r="D1025" s="121">
        <v>0.002523319264759388</v>
      </c>
      <c r="E1025" s="121">
        <v>2.7015679850559273</v>
      </c>
      <c r="F1025" s="86" t="s">
        <v>2004</v>
      </c>
      <c r="G1025" s="86" t="b">
        <v>0</v>
      </c>
      <c r="H1025" s="86" t="b">
        <v>0</v>
      </c>
      <c r="I1025" s="86" t="b">
        <v>0</v>
      </c>
      <c r="J1025" s="86" t="b">
        <v>0</v>
      </c>
      <c r="K1025" s="86" t="b">
        <v>0</v>
      </c>
      <c r="L1025" s="86" t="b">
        <v>0</v>
      </c>
    </row>
    <row r="1026" spans="1:12" ht="15">
      <c r="A1026" s="86" t="s">
        <v>2810</v>
      </c>
      <c r="B1026" s="86" t="s">
        <v>2633</v>
      </c>
      <c r="C1026" s="86">
        <v>2</v>
      </c>
      <c r="D1026" s="121">
        <v>0.002523319264759388</v>
      </c>
      <c r="E1026" s="121">
        <v>2.224446730336265</v>
      </c>
      <c r="F1026" s="86" t="s">
        <v>2004</v>
      </c>
      <c r="G1026" s="86" t="b">
        <v>0</v>
      </c>
      <c r="H1026" s="86" t="b">
        <v>0</v>
      </c>
      <c r="I1026" s="86" t="b">
        <v>0</v>
      </c>
      <c r="J1026" s="86" t="b">
        <v>0</v>
      </c>
      <c r="K1026" s="86" t="b">
        <v>0</v>
      </c>
      <c r="L1026" s="86" t="b">
        <v>0</v>
      </c>
    </row>
    <row r="1027" spans="1:12" ht="15">
      <c r="A1027" s="86" t="s">
        <v>2633</v>
      </c>
      <c r="B1027" s="86" t="s">
        <v>263</v>
      </c>
      <c r="C1027" s="86">
        <v>2</v>
      </c>
      <c r="D1027" s="121">
        <v>0.002523319264759388</v>
      </c>
      <c r="E1027" s="121">
        <v>1.379348690322008</v>
      </c>
      <c r="F1027" s="86" t="s">
        <v>2004</v>
      </c>
      <c r="G1027" s="86" t="b">
        <v>0</v>
      </c>
      <c r="H1027" s="86" t="b">
        <v>0</v>
      </c>
      <c r="I1027" s="86" t="b">
        <v>0</v>
      </c>
      <c r="J1027" s="86" t="b">
        <v>0</v>
      </c>
      <c r="K1027" s="86" t="b">
        <v>0</v>
      </c>
      <c r="L1027" s="86" t="b">
        <v>0</v>
      </c>
    </row>
    <row r="1028" spans="1:12" ht="15">
      <c r="A1028" s="86" t="s">
        <v>263</v>
      </c>
      <c r="B1028" s="86" t="s">
        <v>2169</v>
      </c>
      <c r="C1028" s="86">
        <v>2</v>
      </c>
      <c r="D1028" s="121">
        <v>0.002523319264759388</v>
      </c>
      <c r="E1028" s="121">
        <v>0.3940719471427144</v>
      </c>
      <c r="F1028" s="86" t="s">
        <v>2004</v>
      </c>
      <c r="G1028" s="86" t="b">
        <v>0</v>
      </c>
      <c r="H1028" s="86" t="b">
        <v>0</v>
      </c>
      <c r="I1028" s="86" t="b">
        <v>0</v>
      </c>
      <c r="J1028" s="86" t="b">
        <v>0</v>
      </c>
      <c r="K1028" s="86" t="b">
        <v>0</v>
      </c>
      <c r="L1028" s="86" t="b">
        <v>0</v>
      </c>
    </row>
    <row r="1029" spans="1:12" ht="15">
      <c r="A1029" s="86" t="s">
        <v>2169</v>
      </c>
      <c r="B1029" s="86" t="s">
        <v>2616</v>
      </c>
      <c r="C1029" s="86">
        <v>2</v>
      </c>
      <c r="D1029" s="121">
        <v>0.002523319264759388</v>
      </c>
      <c r="E1029" s="121">
        <v>0.7620487324373089</v>
      </c>
      <c r="F1029" s="86" t="s">
        <v>2004</v>
      </c>
      <c r="G1029" s="86" t="b">
        <v>0</v>
      </c>
      <c r="H1029" s="86" t="b">
        <v>0</v>
      </c>
      <c r="I1029" s="86" t="b">
        <v>0</v>
      </c>
      <c r="J1029" s="86" t="b">
        <v>0</v>
      </c>
      <c r="K1029" s="86" t="b">
        <v>0</v>
      </c>
      <c r="L1029" s="86" t="b">
        <v>0</v>
      </c>
    </row>
    <row r="1030" spans="1:12" ht="15">
      <c r="A1030" s="86" t="s">
        <v>2616</v>
      </c>
      <c r="B1030" s="86" t="s">
        <v>2616</v>
      </c>
      <c r="C1030" s="86">
        <v>2</v>
      </c>
      <c r="D1030" s="121">
        <v>0.002523319264759388</v>
      </c>
      <c r="E1030" s="121">
        <v>1.14526548428864</v>
      </c>
      <c r="F1030" s="86" t="s">
        <v>2004</v>
      </c>
      <c r="G1030" s="86" t="b">
        <v>0</v>
      </c>
      <c r="H1030" s="86" t="b">
        <v>0</v>
      </c>
      <c r="I1030" s="86" t="b">
        <v>0</v>
      </c>
      <c r="J1030" s="86" t="b">
        <v>0</v>
      </c>
      <c r="K1030" s="86" t="b">
        <v>0</v>
      </c>
      <c r="L1030" s="86" t="b">
        <v>0</v>
      </c>
    </row>
    <row r="1031" spans="1:12" ht="15">
      <c r="A1031" s="86" t="s">
        <v>2616</v>
      </c>
      <c r="B1031" s="86" t="s">
        <v>2167</v>
      </c>
      <c r="C1031" s="86">
        <v>2</v>
      </c>
      <c r="D1031" s="121">
        <v>0.002523319264759388</v>
      </c>
      <c r="E1031" s="121">
        <v>0.6011974399383645</v>
      </c>
      <c r="F1031" s="86" t="s">
        <v>2004</v>
      </c>
      <c r="G1031" s="86" t="b">
        <v>0</v>
      </c>
      <c r="H1031" s="86" t="b">
        <v>0</v>
      </c>
      <c r="I1031" s="86" t="b">
        <v>0</v>
      </c>
      <c r="J1031" s="86" t="b">
        <v>0</v>
      </c>
      <c r="K1031" s="86" t="b">
        <v>0</v>
      </c>
      <c r="L1031" s="86" t="b">
        <v>0</v>
      </c>
    </row>
    <row r="1032" spans="1:12" ht="15">
      <c r="A1032" s="86" t="s">
        <v>2167</v>
      </c>
      <c r="B1032" s="86" t="s">
        <v>2623</v>
      </c>
      <c r="C1032" s="86">
        <v>2</v>
      </c>
      <c r="D1032" s="121">
        <v>0.002523319264759388</v>
      </c>
      <c r="E1032" s="121">
        <v>0.8179065499023097</v>
      </c>
      <c r="F1032" s="86" t="s">
        <v>2004</v>
      </c>
      <c r="G1032" s="86" t="b">
        <v>0</v>
      </c>
      <c r="H1032" s="86" t="b">
        <v>0</v>
      </c>
      <c r="I1032" s="86" t="b">
        <v>0</v>
      </c>
      <c r="J1032" s="86" t="b">
        <v>0</v>
      </c>
      <c r="K1032" s="86" t="b">
        <v>0</v>
      </c>
      <c r="L1032" s="86" t="b">
        <v>0</v>
      </c>
    </row>
    <row r="1033" spans="1:12" ht="15">
      <c r="A1033" s="86" t="s">
        <v>2623</v>
      </c>
      <c r="B1033" s="86" t="s">
        <v>2169</v>
      </c>
      <c r="C1033" s="86">
        <v>2</v>
      </c>
      <c r="D1033" s="121">
        <v>0.002523319264759388</v>
      </c>
      <c r="E1033" s="121">
        <v>0.8869874690456088</v>
      </c>
      <c r="F1033" s="86" t="s">
        <v>2004</v>
      </c>
      <c r="G1033" s="86" t="b">
        <v>0</v>
      </c>
      <c r="H1033" s="86" t="b">
        <v>0</v>
      </c>
      <c r="I1033" s="86" t="b">
        <v>0</v>
      </c>
      <c r="J1033" s="86" t="b">
        <v>0</v>
      </c>
      <c r="K1033" s="86" t="b">
        <v>0</v>
      </c>
      <c r="L1033" s="86" t="b">
        <v>0</v>
      </c>
    </row>
    <row r="1034" spans="1:12" ht="15">
      <c r="A1034" s="86" t="s">
        <v>2169</v>
      </c>
      <c r="B1034" s="86" t="s">
        <v>2168</v>
      </c>
      <c r="C1034" s="86">
        <v>2</v>
      </c>
      <c r="D1034" s="121">
        <v>0.002523319264759388</v>
      </c>
      <c r="E1034" s="121">
        <v>0.3227160386070461</v>
      </c>
      <c r="F1034" s="86" t="s">
        <v>2004</v>
      </c>
      <c r="G1034" s="86" t="b">
        <v>0</v>
      </c>
      <c r="H1034" s="86" t="b">
        <v>0</v>
      </c>
      <c r="I1034" s="86" t="b">
        <v>0</v>
      </c>
      <c r="J1034" s="86" t="b">
        <v>0</v>
      </c>
      <c r="K1034" s="86" t="b">
        <v>0</v>
      </c>
      <c r="L1034" s="86" t="b">
        <v>0</v>
      </c>
    </row>
    <row r="1035" spans="1:12" ht="15">
      <c r="A1035" s="86" t="s">
        <v>2168</v>
      </c>
      <c r="B1035" s="86" t="s">
        <v>2175</v>
      </c>
      <c r="C1035" s="86">
        <v>2</v>
      </c>
      <c r="D1035" s="121">
        <v>0.002523319264759388</v>
      </c>
      <c r="E1035" s="121">
        <v>0.26660009662811474</v>
      </c>
      <c r="F1035" s="86" t="s">
        <v>2004</v>
      </c>
      <c r="G1035" s="86" t="b">
        <v>0</v>
      </c>
      <c r="H1035" s="86" t="b">
        <v>0</v>
      </c>
      <c r="I1035" s="86" t="b">
        <v>0</v>
      </c>
      <c r="J1035" s="86" t="b">
        <v>0</v>
      </c>
      <c r="K1035" s="86" t="b">
        <v>0</v>
      </c>
      <c r="L1035" s="86" t="b">
        <v>0</v>
      </c>
    </row>
    <row r="1036" spans="1:12" ht="15">
      <c r="A1036" s="86" t="s">
        <v>2175</v>
      </c>
      <c r="B1036" s="86" t="s">
        <v>2174</v>
      </c>
      <c r="C1036" s="86">
        <v>2</v>
      </c>
      <c r="D1036" s="121">
        <v>0.002523319264759388</v>
      </c>
      <c r="E1036" s="121">
        <v>0.26660009662811474</v>
      </c>
      <c r="F1036" s="86" t="s">
        <v>2004</v>
      </c>
      <c r="G1036" s="86" t="b">
        <v>0</v>
      </c>
      <c r="H1036" s="86" t="b">
        <v>0</v>
      </c>
      <c r="I1036" s="86" t="b">
        <v>0</v>
      </c>
      <c r="J1036" s="86" t="b">
        <v>0</v>
      </c>
      <c r="K1036" s="86" t="b">
        <v>0</v>
      </c>
      <c r="L1036" s="86" t="b">
        <v>0</v>
      </c>
    </row>
    <row r="1037" spans="1:12" ht="15">
      <c r="A1037" s="86" t="s">
        <v>2174</v>
      </c>
      <c r="B1037" s="86" t="s">
        <v>2171</v>
      </c>
      <c r="C1037" s="86">
        <v>2</v>
      </c>
      <c r="D1037" s="121">
        <v>0.002523319264759388</v>
      </c>
      <c r="E1037" s="121">
        <v>0.2154918876833385</v>
      </c>
      <c r="F1037" s="86" t="s">
        <v>2004</v>
      </c>
      <c r="G1037" s="86" t="b">
        <v>0</v>
      </c>
      <c r="H1037" s="86" t="b">
        <v>0</v>
      </c>
      <c r="I1037" s="86" t="b">
        <v>0</v>
      </c>
      <c r="J1037" s="86" t="b">
        <v>0</v>
      </c>
      <c r="K1037" s="86" t="b">
        <v>0</v>
      </c>
      <c r="L1037" s="86" t="b">
        <v>0</v>
      </c>
    </row>
    <row r="1038" spans="1:12" ht="15">
      <c r="A1038" s="86" t="s">
        <v>2170</v>
      </c>
      <c r="B1038" s="86" t="s">
        <v>2610</v>
      </c>
      <c r="C1038" s="86">
        <v>2</v>
      </c>
      <c r="D1038" s="121">
        <v>0.002523319264759388</v>
      </c>
      <c r="E1038" s="121">
        <v>0.504287426930308</v>
      </c>
      <c r="F1038" s="86" t="s">
        <v>2004</v>
      </c>
      <c r="G1038" s="86" t="b">
        <v>0</v>
      </c>
      <c r="H1038" s="86" t="b">
        <v>0</v>
      </c>
      <c r="I1038" s="86" t="b">
        <v>0</v>
      </c>
      <c r="J1038" s="86" t="b">
        <v>0</v>
      </c>
      <c r="K1038" s="86" t="b">
        <v>0</v>
      </c>
      <c r="L1038" s="86" t="b">
        <v>0</v>
      </c>
    </row>
    <row r="1039" spans="1:12" ht="15">
      <c r="A1039" s="86" t="s">
        <v>2610</v>
      </c>
      <c r="B1039" s="86" t="s">
        <v>2613</v>
      </c>
      <c r="C1039" s="86">
        <v>2</v>
      </c>
      <c r="D1039" s="121">
        <v>0.002523319264759388</v>
      </c>
      <c r="E1039" s="121">
        <v>1.0483554712805836</v>
      </c>
      <c r="F1039" s="86" t="s">
        <v>2004</v>
      </c>
      <c r="G1039" s="86" t="b">
        <v>0</v>
      </c>
      <c r="H1039" s="86" t="b">
        <v>0</v>
      </c>
      <c r="I1039" s="86" t="b">
        <v>0</v>
      </c>
      <c r="J1039" s="86" t="b">
        <v>0</v>
      </c>
      <c r="K1039" s="86" t="b">
        <v>0</v>
      </c>
      <c r="L1039" s="86" t="b">
        <v>0</v>
      </c>
    </row>
    <row r="1040" spans="1:12" ht="15">
      <c r="A1040" s="86" t="s">
        <v>2176</v>
      </c>
      <c r="B1040" s="86" t="s">
        <v>2173</v>
      </c>
      <c r="C1040" s="86">
        <v>2</v>
      </c>
      <c r="D1040" s="121">
        <v>0.002523319264759388</v>
      </c>
      <c r="E1040" s="121">
        <v>0.3281961678746268</v>
      </c>
      <c r="F1040" s="86" t="s">
        <v>2004</v>
      </c>
      <c r="G1040" s="86" t="b">
        <v>0</v>
      </c>
      <c r="H1040" s="86" t="b">
        <v>0</v>
      </c>
      <c r="I1040" s="86" t="b">
        <v>0</v>
      </c>
      <c r="J1040" s="86" t="b">
        <v>0</v>
      </c>
      <c r="K1040" s="86" t="b">
        <v>0</v>
      </c>
      <c r="L1040" s="86" t="b">
        <v>0</v>
      </c>
    </row>
    <row r="1041" spans="1:12" ht="15">
      <c r="A1041" s="86" t="s">
        <v>2178</v>
      </c>
      <c r="B1041" s="86" t="s">
        <v>2180</v>
      </c>
      <c r="C1041" s="86">
        <v>7</v>
      </c>
      <c r="D1041" s="121">
        <v>0.008425281939236258</v>
      </c>
      <c r="E1041" s="121">
        <v>1.460730838531493</v>
      </c>
      <c r="F1041" s="86" t="s">
        <v>2005</v>
      </c>
      <c r="G1041" s="86" t="b">
        <v>0</v>
      </c>
      <c r="H1041" s="86" t="b">
        <v>0</v>
      </c>
      <c r="I1041" s="86" t="b">
        <v>0</v>
      </c>
      <c r="J1041" s="86" t="b">
        <v>0</v>
      </c>
      <c r="K1041" s="86" t="b">
        <v>0</v>
      </c>
      <c r="L1041" s="86" t="b">
        <v>0</v>
      </c>
    </row>
    <row r="1042" spans="1:12" ht="15">
      <c r="A1042" s="86" t="s">
        <v>2168</v>
      </c>
      <c r="B1042" s="86" t="s">
        <v>2167</v>
      </c>
      <c r="C1042" s="86">
        <v>7</v>
      </c>
      <c r="D1042" s="121">
        <v>0.008425281939236258</v>
      </c>
      <c r="E1042" s="121">
        <v>1.0839801289293935</v>
      </c>
      <c r="F1042" s="86" t="s">
        <v>2005</v>
      </c>
      <c r="G1042" s="86" t="b">
        <v>0</v>
      </c>
      <c r="H1042" s="86" t="b">
        <v>0</v>
      </c>
      <c r="I1042" s="86" t="b">
        <v>0</v>
      </c>
      <c r="J1042" s="86" t="b">
        <v>0</v>
      </c>
      <c r="K1042" s="86" t="b">
        <v>0</v>
      </c>
      <c r="L1042" s="86" t="b">
        <v>0</v>
      </c>
    </row>
    <row r="1043" spans="1:12" ht="15">
      <c r="A1043" s="86" t="s">
        <v>2181</v>
      </c>
      <c r="B1043" s="86" t="s">
        <v>2182</v>
      </c>
      <c r="C1043" s="86">
        <v>5</v>
      </c>
      <c r="D1043" s="121">
        <v>0.008674931903993863</v>
      </c>
      <c r="E1043" s="121">
        <v>1.423747272278323</v>
      </c>
      <c r="F1043" s="86" t="s">
        <v>2005</v>
      </c>
      <c r="G1043" s="86" t="b">
        <v>0</v>
      </c>
      <c r="H1043" s="86" t="b">
        <v>0</v>
      </c>
      <c r="I1043" s="86" t="b">
        <v>0</v>
      </c>
      <c r="J1043" s="86" t="b">
        <v>0</v>
      </c>
      <c r="K1043" s="86" t="b">
        <v>0</v>
      </c>
      <c r="L1043" s="86" t="b">
        <v>0</v>
      </c>
    </row>
    <row r="1044" spans="1:12" ht="15">
      <c r="A1044" s="86" t="s">
        <v>2182</v>
      </c>
      <c r="B1044" s="86" t="s">
        <v>2168</v>
      </c>
      <c r="C1044" s="86">
        <v>5</v>
      </c>
      <c r="D1044" s="121">
        <v>0.008674931903993863</v>
      </c>
      <c r="E1044" s="121">
        <v>1.26884531229258</v>
      </c>
      <c r="F1044" s="86" t="s">
        <v>2005</v>
      </c>
      <c r="G1044" s="86" t="b">
        <v>0</v>
      </c>
      <c r="H1044" s="86" t="b">
        <v>0</v>
      </c>
      <c r="I1044" s="86" t="b">
        <v>0</v>
      </c>
      <c r="J1044" s="86" t="b">
        <v>0</v>
      </c>
      <c r="K1044" s="86" t="b">
        <v>0</v>
      </c>
      <c r="L1044" s="86" t="b">
        <v>0</v>
      </c>
    </row>
    <row r="1045" spans="1:12" ht="15">
      <c r="A1045" s="86" t="s">
        <v>2777</v>
      </c>
      <c r="B1045" s="86" t="s">
        <v>2183</v>
      </c>
      <c r="C1045" s="86">
        <v>3</v>
      </c>
      <c r="D1045" s="121">
        <v>0.007625127320029297</v>
      </c>
      <c r="E1045" s="121">
        <v>1.6368220975871743</v>
      </c>
      <c r="F1045" s="86" t="s">
        <v>2005</v>
      </c>
      <c r="G1045" s="86" t="b">
        <v>0</v>
      </c>
      <c r="H1045" s="86" t="b">
        <v>0</v>
      </c>
      <c r="I1045" s="86" t="b">
        <v>0</v>
      </c>
      <c r="J1045" s="86" t="b">
        <v>1</v>
      </c>
      <c r="K1045" s="86" t="b">
        <v>0</v>
      </c>
      <c r="L1045" s="86" t="b">
        <v>0</v>
      </c>
    </row>
    <row r="1046" spans="1:12" ht="15">
      <c r="A1046" s="86" t="s">
        <v>2183</v>
      </c>
      <c r="B1046" s="86" t="s">
        <v>2634</v>
      </c>
      <c r="C1046" s="86">
        <v>3</v>
      </c>
      <c r="D1046" s="121">
        <v>0.007625127320029297</v>
      </c>
      <c r="E1046" s="121">
        <v>1.6368220975871743</v>
      </c>
      <c r="F1046" s="86" t="s">
        <v>2005</v>
      </c>
      <c r="G1046" s="86" t="b">
        <v>1</v>
      </c>
      <c r="H1046" s="86" t="b">
        <v>0</v>
      </c>
      <c r="I1046" s="86" t="b">
        <v>0</v>
      </c>
      <c r="J1046" s="86" t="b">
        <v>0</v>
      </c>
      <c r="K1046" s="86" t="b">
        <v>0</v>
      </c>
      <c r="L1046" s="86" t="b">
        <v>0</v>
      </c>
    </row>
    <row r="1047" spans="1:12" ht="15">
      <c r="A1047" s="86" t="s">
        <v>2634</v>
      </c>
      <c r="B1047" s="86" t="s">
        <v>2778</v>
      </c>
      <c r="C1047" s="86">
        <v>3</v>
      </c>
      <c r="D1047" s="121">
        <v>0.007625127320029297</v>
      </c>
      <c r="E1047" s="121">
        <v>1.9378520932511554</v>
      </c>
      <c r="F1047" s="86" t="s">
        <v>2005</v>
      </c>
      <c r="G1047" s="86" t="b">
        <v>0</v>
      </c>
      <c r="H1047" s="86" t="b">
        <v>0</v>
      </c>
      <c r="I1047" s="86" t="b">
        <v>0</v>
      </c>
      <c r="J1047" s="86" t="b">
        <v>0</v>
      </c>
      <c r="K1047" s="86" t="b">
        <v>0</v>
      </c>
      <c r="L1047" s="86" t="b">
        <v>0</v>
      </c>
    </row>
    <row r="1048" spans="1:12" ht="15">
      <c r="A1048" s="86" t="s">
        <v>2778</v>
      </c>
      <c r="B1048" s="86" t="s">
        <v>2779</v>
      </c>
      <c r="C1048" s="86">
        <v>3</v>
      </c>
      <c r="D1048" s="121">
        <v>0.007625127320029297</v>
      </c>
      <c r="E1048" s="121">
        <v>1.9378520932511554</v>
      </c>
      <c r="F1048" s="86" t="s">
        <v>2005</v>
      </c>
      <c r="G1048" s="86" t="b">
        <v>0</v>
      </c>
      <c r="H1048" s="86" t="b">
        <v>0</v>
      </c>
      <c r="I1048" s="86" t="b">
        <v>0</v>
      </c>
      <c r="J1048" s="86" t="b">
        <v>0</v>
      </c>
      <c r="K1048" s="86" t="b">
        <v>0</v>
      </c>
      <c r="L1048" s="86" t="b">
        <v>0</v>
      </c>
    </row>
    <row r="1049" spans="1:12" ht="15">
      <c r="A1049" s="86" t="s">
        <v>2779</v>
      </c>
      <c r="B1049" s="86" t="s">
        <v>2183</v>
      </c>
      <c r="C1049" s="86">
        <v>3</v>
      </c>
      <c r="D1049" s="121">
        <v>0.007625127320029297</v>
      </c>
      <c r="E1049" s="121">
        <v>1.6368220975871743</v>
      </c>
      <c r="F1049" s="86" t="s">
        <v>2005</v>
      </c>
      <c r="G1049" s="86" t="b">
        <v>0</v>
      </c>
      <c r="H1049" s="86" t="b">
        <v>0</v>
      </c>
      <c r="I1049" s="86" t="b">
        <v>0</v>
      </c>
      <c r="J1049" s="86" t="b">
        <v>1</v>
      </c>
      <c r="K1049" s="86" t="b">
        <v>0</v>
      </c>
      <c r="L1049" s="86" t="b">
        <v>0</v>
      </c>
    </row>
    <row r="1050" spans="1:12" ht="15">
      <c r="A1050" s="86" t="s">
        <v>2183</v>
      </c>
      <c r="B1050" s="86" t="s">
        <v>2179</v>
      </c>
      <c r="C1050" s="86">
        <v>3</v>
      </c>
      <c r="D1050" s="121">
        <v>0.007625127320029297</v>
      </c>
      <c r="E1050" s="121">
        <v>1.1597008428675117</v>
      </c>
      <c r="F1050" s="86" t="s">
        <v>2005</v>
      </c>
      <c r="G1050" s="86" t="b">
        <v>1</v>
      </c>
      <c r="H1050" s="86" t="b">
        <v>0</v>
      </c>
      <c r="I1050" s="86" t="b">
        <v>0</v>
      </c>
      <c r="J1050" s="86" t="b">
        <v>0</v>
      </c>
      <c r="K1050" s="86" t="b">
        <v>0</v>
      </c>
      <c r="L1050" s="86" t="b">
        <v>0</v>
      </c>
    </row>
    <row r="1051" spans="1:12" ht="15">
      <c r="A1051" s="86" t="s">
        <v>2179</v>
      </c>
      <c r="B1051" s="86" t="s">
        <v>2780</v>
      </c>
      <c r="C1051" s="86">
        <v>3</v>
      </c>
      <c r="D1051" s="121">
        <v>0.007625127320029297</v>
      </c>
      <c r="E1051" s="121">
        <v>1.460730838531493</v>
      </c>
      <c r="F1051" s="86" t="s">
        <v>2005</v>
      </c>
      <c r="G1051" s="86" t="b">
        <v>0</v>
      </c>
      <c r="H1051" s="86" t="b">
        <v>0</v>
      </c>
      <c r="I1051" s="86" t="b">
        <v>0</v>
      </c>
      <c r="J1051" s="86" t="b">
        <v>1</v>
      </c>
      <c r="K1051" s="86" t="b">
        <v>0</v>
      </c>
      <c r="L1051" s="86" t="b">
        <v>0</v>
      </c>
    </row>
    <row r="1052" spans="1:12" ht="15">
      <c r="A1052" s="86" t="s">
        <v>2780</v>
      </c>
      <c r="B1052" s="86" t="s">
        <v>2781</v>
      </c>
      <c r="C1052" s="86">
        <v>3</v>
      </c>
      <c r="D1052" s="121">
        <v>0.007625127320029297</v>
      </c>
      <c r="E1052" s="121">
        <v>1.9378520932511554</v>
      </c>
      <c r="F1052" s="86" t="s">
        <v>2005</v>
      </c>
      <c r="G1052" s="86" t="b">
        <v>1</v>
      </c>
      <c r="H1052" s="86" t="b">
        <v>0</v>
      </c>
      <c r="I1052" s="86" t="b">
        <v>0</v>
      </c>
      <c r="J1052" s="86" t="b">
        <v>0</v>
      </c>
      <c r="K1052" s="86" t="b">
        <v>0</v>
      </c>
      <c r="L1052" s="86" t="b">
        <v>0</v>
      </c>
    </row>
    <row r="1053" spans="1:12" ht="15">
      <c r="A1053" s="86" t="s">
        <v>2781</v>
      </c>
      <c r="B1053" s="86" t="s">
        <v>2178</v>
      </c>
      <c r="C1053" s="86">
        <v>3</v>
      </c>
      <c r="D1053" s="121">
        <v>0.007625127320029297</v>
      </c>
      <c r="E1053" s="121">
        <v>1.7160033436347992</v>
      </c>
      <c r="F1053" s="86" t="s">
        <v>2005</v>
      </c>
      <c r="G1053" s="86" t="b">
        <v>0</v>
      </c>
      <c r="H1053" s="86" t="b">
        <v>0</v>
      </c>
      <c r="I1053" s="86" t="b">
        <v>0</v>
      </c>
      <c r="J1053" s="86" t="b">
        <v>0</v>
      </c>
      <c r="K1053" s="86" t="b">
        <v>0</v>
      </c>
      <c r="L1053" s="86" t="b">
        <v>0</v>
      </c>
    </row>
    <row r="1054" spans="1:12" ht="15">
      <c r="A1054" s="86" t="s">
        <v>2180</v>
      </c>
      <c r="B1054" s="86" t="s">
        <v>2782</v>
      </c>
      <c r="C1054" s="86">
        <v>3</v>
      </c>
      <c r="D1054" s="121">
        <v>0.007625127320029297</v>
      </c>
      <c r="E1054" s="121">
        <v>1.5698753079565613</v>
      </c>
      <c r="F1054" s="86" t="s">
        <v>2005</v>
      </c>
      <c r="G1054" s="86" t="b">
        <v>0</v>
      </c>
      <c r="H1054" s="86" t="b">
        <v>0</v>
      </c>
      <c r="I1054" s="86" t="b">
        <v>0</v>
      </c>
      <c r="J1054" s="86" t="b">
        <v>0</v>
      </c>
      <c r="K1054" s="86" t="b">
        <v>0</v>
      </c>
      <c r="L1054" s="86" t="b">
        <v>0</v>
      </c>
    </row>
    <row r="1055" spans="1:12" ht="15">
      <c r="A1055" s="86" t="s">
        <v>2782</v>
      </c>
      <c r="B1055" s="86" t="s">
        <v>287</v>
      </c>
      <c r="C1055" s="86">
        <v>3</v>
      </c>
      <c r="D1055" s="121">
        <v>0.007625127320029297</v>
      </c>
      <c r="E1055" s="121">
        <v>1.9378520932511554</v>
      </c>
      <c r="F1055" s="86" t="s">
        <v>2005</v>
      </c>
      <c r="G1055" s="86" t="b">
        <v>0</v>
      </c>
      <c r="H1055" s="86" t="b">
        <v>0</v>
      </c>
      <c r="I1055" s="86" t="b">
        <v>0</v>
      </c>
      <c r="J1055" s="86" t="b">
        <v>0</v>
      </c>
      <c r="K1055" s="86" t="b">
        <v>0</v>
      </c>
      <c r="L1055" s="86" t="b">
        <v>0</v>
      </c>
    </row>
    <row r="1056" spans="1:12" ht="15">
      <c r="A1056" s="86" t="s">
        <v>287</v>
      </c>
      <c r="B1056" s="86" t="s">
        <v>2181</v>
      </c>
      <c r="C1056" s="86">
        <v>3</v>
      </c>
      <c r="D1056" s="121">
        <v>0.007625127320029297</v>
      </c>
      <c r="E1056" s="121">
        <v>1.5698753079565613</v>
      </c>
      <c r="F1056" s="86" t="s">
        <v>2005</v>
      </c>
      <c r="G1056" s="86" t="b">
        <v>0</v>
      </c>
      <c r="H1056" s="86" t="b">
        <v>0</v>
      </c>
      <c r="I1056" s="86" t="b">
        <v>0</v>
      </c>
      <c r="J1056" s="86" t="b">
        <v>0</v>
      </c>
      <c r="K1056" s="86" t="b">
        <v>0</v>
      </c>
      <c r="L1056" s="86" t="b">
        <v>0</v>
      </c>
    </row>
    <row r="1057" spans="1:12" ht="15">
      <c r="A1057" s="86" t="s">
        <v>2178</v>
      </c>
      <c r="B1057" s="86" t="s">
        <v>2754</v>
      </c>
      <c r="C1057" s="86">
        <v>2</v>
      </c>
      <c r="D1057" s="121">
        <v>0.006364081915576001</v>
      </c>
      <c r="E1057" s="121">
        <v>1.460730838531493</v>
      </c>
      <c r="F1057" s="86" t="s">
        <v>2005</v>
      </c>
      <c r="G1057" s="86" t="b">
        <v>0</v>
      </c>
      <c r="H1057" s="86" t="b">
        <v>0</v>
      </c>
      <c r="I1057" s="86" t="b">
        <v>0</v>
      </c>
      <c r="J1057" s="86" t="b">
        <v>0</v>
      </c>
      <c r="K1057" s="86" t="b">
        <v>0</v>
      </c>
      <c r="L1057" s="86" t="b">
        <v>0</v>
      </c>
    </row>
    <row r="1058" spans="1:12" ht="15">
      <c r="A1058" s="86" t="s">
        <v>2754</v>
      </c>
      <c r="B1058" s="86" t="s">
        <v>2755</v>
      </c>
      <c r="C1058" s="86">
        <v>2</v>
      </c>
      <c r="D1058" s="121">
        <v>0.006364081915576001</v>
      </c>
      <c r="E1058" s="121">
        <v>2.113943352306837</v>
      </c>
      <c r="F1058" s="86" t="s">
        <v>2005</v>
      </c>
      <c r="G1058" s="86" t="b">
        <v>0</v>
      </c>
      <c r="H1058" s="86" t="b">
        <v>0</v>
      </c>
      <c r="I1058" s="86" t="b">
        <v>0</v>
      </c>
      <c r="J1058" s="86" t="b">
        <v>0</v>
      </c>
      <c r="K1058" s="86" t="b">
        <v>0</v>
      </c>
      <c r="L1058" s="86" t="b">
        <v>0</v>
      </c>
    </row>
    <row r="1059" spans="1:12" ht="15">
      <c r="A1059" s="86" t="s">
        <v>2755</v>
      </c>
      <c r="B1059" s="86" t="s">
        <v>2184</v>
      </c>
      <c r="C1059" s="86">
        <v>2</v>
      </c>
      <c r="D1059" s="121">
        <v>0.006364081915576001</v>
      </c>
      <c r="E1059" s="121">
        <v>1.8129133566428555</v>
      </c>
      <c r="F1059" s="86" t="s">
        <v>2005</v>
      </c>
      <c r="G1059" s="86" t="b">
        <v>0</v>
      </c>
      <c r="H1059" s="86" t="b">
        <v>0</v>
      </c>
      <c r="I1059" s="86" t="b">
        <v>0</v>
      </c>
      <c r="J1059" s="86" t="b">
        <v>1</v>
      </c>
      <c r="K1059" s="86" t="b">
        <v>0</v>
      </c>
      <c r="L1059" s="86" t="b">
        <v>0</v>
      </c>
    </row>
    <row r="1060" spans="1:12" ht="15">
      <c r="A1060" s="86" t="s">
        <v>2184</v>
      </c>
      <c r="B1060" s="86" t="s">
        <v>2756</v>
      </c>
      <c r="C1060" s="86">
        <v>2</v>
      </c>
      <c r="D1060" s="121">
        <v>0.006364081915576001</v>
      </c>
      <c r="E1060" s="121">
        <v>1.8129133566428555</v>
      </c>
      <c r="F1060" s="86" t="s">
        <v>2005</v>
      </c>
      <c r="G1060" s="86" t="b">
        <v>1</v>
      </c>
      <c r="H1060" s="86" t="b">
        <v>0</v>
      </c>
      <c r="I1060" s="86" t="b">
        <v>0</v>
      </c>
      <c r="J1060" s="86" t="b">
        <v>0</v>
      </c>
      <c r="K1060" s="86" t="b">
        <v>0</v>
      </c>
      <c r="L1060" s="86" t="b">
        <v>0</v>
      </c>
    </row>
    <row r="1061" spans="1:12" ht="15">
      <c r="A1061" s="86" t="s">
        <v>2756</v>
      </c>
      <c r="B1061" s="86" t="s">
        <v>2757</v>
      </c>
      <c r="C1061" s="86">
        <v>2</v>
      </c>
      <c r="D1061" s="121">
        <v>0.006364081915576001</v>
      </c>
      <c r="E1061" s="121">
        <v>2.113943352306837</v>
      </c>
      <c r="F1061" s="86" t="s">
        <v>2005</v>
      </c>
      <c r="G1061" s="86" t="b">
        <v>0</v>
      </c>
      <c r="H1061" s="86" t="b">
        <v>0</v>
      </c>
      <c r="I1061" s="86" t="b">
        <v>0</v>
      </c>
      <c r="J1061" s="86" t="b">
        <v>0</v>
      </c>
      <c r="K1061" s="86" t="b">
        <v>0</v>
      </c>
      <c r="L1061" s="86" t="b">
        <v>0</v>
      </c>
    </row>
    <row r="1062" spans="1:12" ht="15">
      <c r="A1062" s="86" t="s">
        <v>2757</v>
      </c>
      <c r="B1062" s="86" t="s">
        <v>2758</v>
      </c>
      <c r="C1062" s="86">
        <v>2</v>
      </c>
      <c r="D1062" s="121">
        <v>0.006364081915576001</v>
      </c>
      <c r="E1062" s="121">
        <v>2.113943352306837</v>
      </c>
      <c r="F1062" s="86" t="s">
        <v>2005</v>
      </c>
      <c r="G1062" s="86" t="b">
        <v>0</v>
      </c>
      <c r="H1062" s="86" t="b">
        <v>0</v>
      </c>
      <c r="I1062" s="86" t="b">
        <v>0</v>
      </c>
      <c r="J1062" s="86" t="b">
        <v>0</v>
      </c>
      <c r="K1062" s="86" t="b">
        <v>1</v>
      </c>
      <c r="L1062" s="86" t="b">
        <v>0</v>
      </c>
    </row>
    <row r="1063" spans="1:12" ht="15">
      <c r="A1063" s="86" t="s">
        <v>2758</v>
      </c>
      <c r="B1063" s="86" t="s">
        <v>2670</v>
      </c>
      <c r="C1063" s="86">
        <v>2</v>
      </c>
      <c r="D1063" s="121">
        <v>0.006364081915576001</v>
      </c>
      <c r="E1063" s="121">
        <v>1.8129133566428555</v>
      </c>
      <c r="F1063" s="86" t="s">
        <v>2005</v>
      </c>
      <c r="G1063" s="86" t="b">
        <v>0</v>
      </c>
      <c r="H1063" s="86" t="b">
        <v>1</v>
      </c>
      <c r="I1063" s="86" t="b">
        <v>0</v>
      </c>
      <c r="J1063" s="86" t="b">
        <v>1</v>
      </c>
      <c r="K1063" s="86" t="b">
        <v>0</v>
      </c>
      <c r="L1063" s="86" t="b">
        <v>0</v>
      </c>
    </row>
    <row r="1064" spans="1:12" ht="15">
      <c r="A1064" s="86" t="s">
        <v>2670</v>
      </c>
      <c r="B1064" s="86" t="s">
        <v>308</v>
      </c>
      <c r="C1064" s="86">
        <v>2</v>
      </c>
      <c r="D1064" s="121">
        <v>0.006364081915576001</v>
      </c>
      <c r="E1064" s="121">
        <v>1.8129133566428555</v>
      </c>
      <c r="F1064" s="86" t="s">
        <v>2005</v>
      </c>
      <c r="G1064" s="86" t="b">
        <v>1</v>
      </c>
      <c r="H1064" s="86" t="b">
        <v>0</v>
      </c>
      <c r="I1064" s="86" t="b">
        <v>0</v>
      </c>
      <c r="J1064" s="86" t="b">
        <v>0</v>
      </c>
      <c r="K1064" s="86" t="b">
        <v>0</v>
      </c>
      <c r="L1064" s="86" t="b">
        <v>0</v>
      </c>
    </row>
    <row r="1065" spans="1:12" ht="15">
      <c r="A1065" s="86" t="s">
        <v>308</v>
      </c>
      <c r="B1065" s="86" t="s">
        <v>2890</v>
      </c>
      <c r="C1065" s="86">
        <v>2</v>
      </c>
      <c r="D1065" s="121">
        <v>0.006364081915576001</v>
      </c>
      <c r="E1065" s="121">
        <v>2.113943352306837</v>
      </c>
      <c r="F1065" s="86" t="s">
        <v>2005</v>
      </c>
      <c r="G1065" s="86" t="b">
        <v>0</v>
      </c>
      <c r="H1065" s="86" t="b">
        <v>0</v>
      </c>
      <c r="I1065" s="86" t="b">
        <v>0</v>
      </c>
      <c r="J1065" s="86" t="b">
        <v>0</v>
      </c>
      <c r="K1065" s="86" t="b">
        <v>0</v>
      </c>
      <c r="L1065" s="86" t="b">
        <v>0</v>
      </c>
    </row>
    <row r="1066" spans="1:12" ht="15">
      <c r="A1066" s="86" t="s">
        <v>2890</v>
      </c>
      <c r="B1066" s="86" t="s">
        <v>307</v>
      </c>
      <c r="C1066" s="86">
        <v>2</v>
      </c>
      <c r="D1066" s="121">
        <v>0.006364081915576001</v>
      </c>
      <c r="E1066" s="121">
        <v>2.113943352306837</v>
      </c>
      <c r="F1066" s="86" t="s">
        <v>2005</v>
      </c>
      <c r="G1066" s="86" t="b">
        <v>0</v>
      </c>
      <c r="H1066" s="86" t="b">
        <v>0</v>
      </c>
      <c r="I1066" s="86" t="b">
        <v>0</v>
      </c>
      <c r="J1066" s="86" t="b">
        <v>0</v>
      </c>
      <c r="K1066" s="86" t="b">
        <v>0</v>
      </c>
      <c r="L1066" s="86" t="b">
        <v>0</v>
      </c>
    </row>
    <row r="1067" spans="1:12" ht="15">
      <c r="A1067" s="86" t="s">
        <v>307</v>
      </c>
      <c r="B1067" s="86" t="s">
        <v>2891</v>
      </c>
      <c r="C1067" s="86">
        <v>2</v>
      </c>
      <c r="D1067" s="121">
        <v>0.006364081915576001</v>
      </c>
      <c r="E1067" s="121">
        <v>2.113943352306837</v>
      </c>
      <c r="F1067" s="86" t="s">
        <v>2005</v>
      </c>
      <c r="G1067" s="86" t="b">
        <v>0</v>
      </c>
      <c r="H1067" s="86" t="b">
        <v>0</v>
      </c>
      <c r="I1067" s="86" t="b">
        <v>0</v>
      </c>
      <c r="J1067" s="86" t="b">
        <v>0</v>
      </c>
      <c r="K1067" s="86" t="b">
        <v>0</v>
      </c>
      <c r="L1067" s="86" t="b">
        <v>0</v>
      </c>
    </row>
    <row r="1068" spans="1:12" ht="15">
      <c r="A1068" s="86" t="s">
        <v>2891</v>
      </c>
      <c r="B1068" s="86" t="s">
        <v>306</v>
      </c>
      <c r="C1068" s="86">
        <v>2</v>
      </c>
      <c r="D1068" s="121">
        <v>0.006364081915576001</v>
      </c>
      <c r="E1068" s="121">
        <v>2.113943352306837</v>
      </c>
      <c r="F1068" s="86" t="s">
        <v>2005</v>
      </c>
      <c r="G1068" s="86" t="b">
        <v>0</v>
      </c>
      <c r="H1068" s="86" t="b">
        <v>0</v>
      </c>
      <c r="I1068" s="86" t="b">
        <v>0</v>
      </c>
      <c r="J1068" s="86" t="b">
        <v>0</v>
      </c>
      <c r="K1068" s="86" t="b">
        <v>0</v>
      </c>
      <c r="L1068" s="86" t="b">
        <v>0</v>
      </c>
    </row>
    <row r="1069" spans="1:12" ht="15">
      <c r="A1069" s="86" t="s">
        <v>306</v>
      </c>
      <c r="B1069" s="86" t="s">
        <v>286</v>
      </c>
      <c r="C1069" s="86">
        <v>2</v>
      </c>
      <c r="D1069" s="121">
        <v>0.006364081915576001</v>
      </c>
      <c r="E1069" s="121">
        <v>1.716003343634799</v>
      </c>
      <c r="F1069" s="86" t="s">
        <v>2005</v>
      </c>
      <c r="G1069" s="86" t="b">
        <v>0</v>
      </c>
      <c r="H1069" s="86" t="b">
        <v>0</v>
      </c>
      <c r="I1069" s="86" t="b">
        <v>0</v>
      </c>
      <c r="J1069" s="86" t="b">
        <v>0</v>
      </c>
      <c r="K1069" s="86" t="b">
        <v>0</v>
      </c>
      <c r="L1069" s="86" t="b">
        <v>0</v>
      </c>
    </row>
    <row r="1070" spans="1:12" ht="15">
      <c r="A1070" s="86" t="s">
        <v>286</v>
      </c>
      <c r="B1070" s="86" t="s">
        <v>2179</v>
      </c>
      <c r="C1070" s="86">
        <v>2</v>
      </c>
      <c r="D1070" s="121">
        <v>0.006364081915576001</v>
      </c>
      <c r="E1070" s="121">
        <v>1.0627908298594555</v>
      </c>
      <c r="F1070" s="86" t="s">
        <v>2005</v>
      </c>
      <c r="G1070" s="86" t="b">
        <v>0</v>
      </c>
      <c r="H1070" s="86" t="b">
        <v>0</v>
      </c>
      <c r="I1070" s="86" t="b">
        <v>0</v>
      </c>
      <c r="J1070" s="86" t="b">
        <v>0</v>
      </c>
      <c r="K1070" s="86" t="b">
        <v>0</v>
      </c>
      <c r="L1070" s="86" t="b">
        <v>0</v>
      </c>
    </row>
    <row r="1071" spans="1:12" ht="15">
      <c r="A1071" s="86" t="s">
        <v>2179</v>
      </c>
      <c r="B1071" s="86" t="s">
        <v>2892</v>
      </c>
      <c r="C1071" s="86">
        <v>2</v>
      </c>
      <c r="D1071" s="121">
        <v>0.006364081915576001</v>
      </c>
      <c r="E1071" s="121">
        <v>1.460730838531493</v>
      </c>
      <c r="F1071" s="86" t="s">
        <v>2005</v>
      </c>
      <c r="G1071" s="86" t="b">
        <v>0</v>
      </c>
      <c r="H1071" s="86" t="b">
        <v>0</v>
      </c>
      <c r="I1071" s="86" t="b">
        <v>0</v>
      </c>
      <c r="J1071" s="86" t="b">
        <v>1</v>
      </c>
      <c r="K1071" s="86" t="b">
        <v>0</v>
      </c>
      <c r="L1071" s="86" t="b">
        <v>0</v>
      </c>
    </row>
    <row r="1072" spans="1:12" ht="15">
      <c r="A1072" s="86" t="s">
        <v>2892</v>
      </c>
      <c r="B1072" s="86" t="s">
        <v>2893</v>
      </c>
      <c r="C1072" s="86">
        <v>2</v>
      </c>
      <c r="D1072" s="121">
        <v>0.006364081915576001</v>
      </c>
      <c r="E1072" s="121">
        <v>2.113943352306837</v>
      </c>
      <c r="F1072" s="86" t="s">
        <v>2005</v>
      </c>
      <c r="G1072" s="86" t="b">
        <v>1</v>
      </c>
      <c r="H1072" s="86" t="b">
        <v>0</v>
      </c>
      <c r="I1072" s="86" t="b">
        <v>0</v>
      </c>
      <c r="J1072" s="86" t="b">
        <v>0</v>
      </c>
      <c r="K1072" s="86" t="b">
        <v>0</v>
      </c>
      <c r="L1072" s="86" t="b">
        <v>0</v>
      </c>
    </row>
    <row r="1073" spans="1:12" ht="15">
      <c r="A1073" s="86" t="s">
        <v>2893</v>
      </c>
      <c r="B1073" s="86" t="s">
        <v>2894</v>
      </c>
      <c r="C1073" s="86">
        <v>2</v>
      </c>
      <c r="D1073" s="121">
        <v>0.006364081915576001</v>
      </c>
      <c r="E1073" s="121">
        <v>2.113943352306837</v>
      </c>
      <c r="F1073" s="86" t="s">
        <v>2005</v>
      </c>
      <c r="G1073" s="86" t="b">
        <v>0</v>
      </c>
      <c r="H1073" s="86" t="b">
        <v>0</v>
      </c>
      <c r="I1073" s="86" t="b">
        <v>0</v>
      </c>
      <c r="J1073" s="86" t="b">
        <v>0</v>
      </c>
      <c r="K1073" s="86" t="b">
        <v>0</v>
      </c>
      <c r="L1073" s="86" t="b">
        <v>0</v>
      </c>
    </row>
    <row r="1074" spans="1:12" ht="15">
      <c r="A1074" s="86" t="s">
        <v>2894</v>
      </c>
      <c r="B1074" s="86" t="s">
        <v>2703</v>
      </c>
      <c r="C1074" s="86">
        <v>2</v>
      </c>
      <c r="D1074" s="121">
        <v>0.006364081915576001</v>
      </c>
      <c r="E1074" s="121">
        <v>2.113943352306837</v>
      </c>
      <c r="F1074" s="86" t="s">
        <v>2005</v>
      </c>
      <c r="G1074" s="86" t="b">
        <v>0</v>
      </c>
      <c r="H1074" s="86" t="b">
        <v>0</v>
      </c>
      <c r="I1074" s="86" t="b">
        <v>0</v>
      </c>
      <c r="J1074" s="86" t="b">
        <v>0</v>
      </c>
      <c r="K1074" s="86" t="b">
        <v>0</v>
      </c>
      <c r="L1074" s="86" t="b">
        <v>0</v>
      </c>
    </row>
    <row r="1075" spans="1:12" ht="15">
      <c r="A1075" s="86" t="s">
        <v>2703</v>
      </c>
      <c r="B1075" s="86" t="s">
        <v>2670</v>
      </c>
      <c r="C1075" s="86">
        <v>2</v>
      </c>
      <c r="D1075" s="121">
        <v>0.006364081915576001</v>
      </c>
      <c r="E1075" s="121">
        <v>1.8129133566428555</v>
      </c>
      <c r="F1075" s="86" t="s">
        <v>2005</v>
      </c>
      <c r="G1075" s="86" t="b">
        <v>0</v>
      </c>
      <c r="H1075" s="86" t="b">
        <v>0</v>
      </c>
      <c r="I1075" s="86" t="b">
        <v>0</v>
      </c>
      <c r="J1075" s="86" t="b">
        <v>1</v>
      </c>
      <c r="K1075" s="86" t="b">
        <v>0</v>
      </c>
      <c r="L1075" s="86" t="b">
        <v>0</v>
      </c>
    </row>
    <row r="1076" spans="1:12" ht="15">
      <c r="A1076" s="86" t="s">
        <v>2670</v>
      </c>
      <c r="B1076" s="86" t="s">
        <v>282</v>
      </c>
      <c r="C1076" s="86">
        <v>2</v>
      </c>
      <c r="D1076" s="121">
        <v>0.006364081915576001</v>
      </c>
      <c r="E1076" s="121">
        <v>1.8129133566428555</v>
      </c>
      <c r="F1076" s="86" t="s">
        <v>2005</v>
      </c>
      <c r="G1076" s="86" t="b">
        <v>1</v>
      </c>
      <c r="H1076" s="86" t="b">
        <v>0</v>
      </c>
      <c r="I1076" s="86" t="b">
        <v>0</v>
      </c>
      <c r="J1076" s="86" t="b">
        <v>0</v>
      </c>
      <c r="K1076" s="86" t="b">
        <v>1</v>
      </c>
      <c r="L1076" s="86" t="b">
        <v>0</v>
      </c>
    </row>
    <row r="1077" spans="1:12" ht="15">
      <c r="A1077" s="86" t="s">
        <v>282</v>
      </c>
      <c r="B1077" s="86" t="s">
        <v>2167</v>
      </c>
      <c r="C1077" s="86">
        <v>2</v>
      </c>
      <c r="D1077" s="121">
        <v>0.006364081915576001</v>
      </c>
      <c r="E1077" s="121">
        <v>1.2388820889151366</v>
      </c>
      <c r="F1077" s="86" t="s">
        <v>2005</v>
      </c>
      <c r="G1077" s="86" t="b">
        <v>0</v>
      </c>
      <c r="H1077" s="86" t="b">
        <v>1</v>
      </c>
      <c r="I1077" s="86" t="b">
        <v>0</v>
      </c>
      <c r="J1077" s="86" t="b">
        <v>0</v>
      </c>
      <c r="K1077" s="86" t="b">
        <v>0</v>
      </c>
      <c r="L1077" s="86" t="b">
        <v>0</v>
      </c>
    </row>
    <row r="1078" spans="1:12" ht="15">
      <c r="A1078" s="86" t="s">
        <v>2180</v>
      </c>
      <c r="B1078" s="86" t="s">
        <v>2784</v>
      </c>
      <c r="C1078" s="86">
        <v>2</v>
      </c>
      <c r="D1078" s="121">
        <v>0.006364081915576001</v>
      </c>
      <c r="E1078" s="121">
        <v>1.569875307956561</v>
      </c>
      <c r="F1078" s="86" t="s">
        <v>2005</v>
      </c>
      <c r="G1078" s="86" t="b">
        <v>0</v>
      </c>
      <c r="H1078" s="86" t="b">
        <v>0</v>
      </c>
      <c r="I1078" s="86" t="b">
        <v>0</v>
      </c>
      <c r="J1078" s="86" t="b">
        <v>0</v>
      </c>
      <c r="K1078" s="86" t="b">
        <v>0</v>
      </c>
      <c r="L1078" s="86" t="b">
        <v>0</v>
      </c>
    </row>
    <row r="1079" spans="1:12" ht="15">
      <c r="A1079" s="86" t="s">
        <v>2784</v>
      </c>
      <c r="B1079" s="86" t="s">
        <v>2184</v>
      </c>
      <c r="C1079" s="86">
        <v>2</v>
      </c>
      <c r="D1079" s="121">
        <v>0.006364081915576001</v>
      </c>
      <c r="E1079" s="121">
        <v>1.8129133566428555</v>
      </c>
      <c r="F1079" s="86" t="s">
        <v>2005</v>
      </c>
      <c r="G1079" s="86" t="b">
        <v>0</v>
      </c>
      <c r="H1079" s="86" t="b">
        <v>0</v>
      </c>
      <c r="I1079" s="86" t="b">
        <v>0</v>
      </c>
      <c r="J1079" s="86" t="b">
        <v>1</v>
      </c>
      <c r="K1079" s="86" t="b">
        <v>0</v>
      </c>
      <c r="L1079" s="86" t="b">
        <v>0</v>
      </c>
    </row>
    <row r="1080" spans="1:12" ht="15">
      <c r="A1080" s="86" t="s">
        <v>2184</v>
      </c>
      <c r="B1080" s="86" t="s">
        <v>2785</v>
      </c>
      <c r="C1080" s="86">
        <v>2</v>
      </c>
      <c r="D1080" s="121">
        <v>0.006364081915576001</v>
      </c>
      <c r="E1080" s="121">
        <v>1.8129133566428555</v>
      </c>
      <c r="F1080" s="86" t="s">
        <v>2005</v>
      </c>
      <c r="G1080" s="86" t="b">
        <v>1</v>
      </c>
      <c r="H1080" s="86" t="b">
        <v>0</v>
      </c>
      <c r="I1080" s="86" t="b">
        <v>0</v>
      </c>
      <c r="J1080" s="86" t="b">
        <v>0</v>
      </c>
      <c r="K1080" s="86" t="b">
        <v>0</v>
      </c>
      <c r="L1080" s="86" t="b">
        <v>0</v>
      </c>
    </row>
    <row r="1081" spans="1:12" ht="15">
      <c r="A1081" s="86" t="s">
        <v>2785</v>
      </c>
      <c r="B1081" s="86" t="s">
        <v>2179</v>
      </c>
      <c r="C1081" s="86">
        <v>2</v>
      </c>
      <c r="D1081" s="121">
        <v>0.006364081915576001</v>
      </c>
      <c r="E1081" s="121">
        <v>1.460730838531493</v>
      </c>
      <c r="F1081" s="86" t="s">
        <v>2005</v>
      </c>
      <c r="G1081" s="86" t="b">
        <v>0</v>
      </c>
      <c r="H1081" s="86" t="b">
        <v>0</v>
      </c>
      <c r="I1081" s="86" t="b">
        <v>0</v>
      </c>
      <c r="J1081" s="86" t="b">
        <v>0</v>
      </c>
      <c r="K1081" s="86" t="b">
        <v>0</v>
      </c>
      <c r="L1081" s="86" t="b">
        <v>0</v>
      </c>
    </row>
    <row r="1082" spans="1:12" ht="15">
      <c r="A1082" s="86" t="s">
        <v>2179</v>
      </c>
      <c r="B1082" s="86" t="s">
        <v>2786</v>
      </c>
      <c r="C1082" s="86">
        <v>2</v>
      </c>
      <c r="D1082" s="121">
        <v>0.006364081915576001</v>
      </c>
      <c r="E1082" s="121">
        <v>1.460730838531493</v>
      </c>
      <c r="F1082" s="86" t="s">
        <v>2005</v>
      </c>
      <c r="G1082" s="86" t="b">
        <v>0</v>
      </c>
      <c r="H1082" s="86" t="b">
        <v>0</v>
      </c>
      <c r="I1082" s="86" t="b">
        <v>0</v>
      </c>
      <c r="J1082" s="86" t="b">
        <v>0</v>
      </c>
      <c r="K1082" s="86" t="b">
        <v>0</v>
      </c>
      <c r="L1082" s="86" t="b">
        <v>0</v>
      </c>
    </row>
    <row r="1083" spans="1:12" ht="15">
      <c r="A1083" s="86" t="s">
        <v>2786</v>
      </c>
      <c r="B1083" s="86" t="s">
        <v>2787</v>
      </c>
      <c r="C1083" s="86">
        <v>2</v>
      </c>
      <c r="D1083" s="121">
        <v>0.006364081915576001</v>
      </c>
      <c r="E1083" s="121">
        <v>2.113943352306837</v>
      </c>
      <c r="F1083" s="86" t="s">
        <v>2005</v>
      </c>
      <c r="G1083" s="86" t="b">
        <v>0</v>
      </c>
      <c r="H1083" s="86" t="b">
        <v>0</v>
      </c>
      <c r="I1083" s="86" t="b">
        <v>0</v>
      </c>
      <c r="J1083" s="86" t="b">
        <v>0</v>
      </c>
      <c r="K1083" s="86" t="b">
        <v>0</v>
      </c>
      <c r="L1083" s="86" t="b">
        <v>0</v>
      </c>
    </row>
    <row r="1084" spans="1:12" ht="15">
      <c r="A1084" s="86" t="s">
        <v>2787</v>
      </c>
      <c r="B1084" s="86" t="s">
        <v>2788</v>
      </c>
      <c r="C1084" s="86">
        <v>2</v>
      </c>
      <c r="D1084" s="121">
        <v>0.006364081915576001</v>
      </c>
      <c r="E1084" s="121">
        <v>2.113943352306837</v>
      </c>
      <c r="F1084" s="86" t="s">
        <v>2005</v>
      </c>
      <c r="G1084" s="86" t="b">
        <v>0</v>
      </c>
      <c r="H1084" s="86" t="b">
        <v>0</v>
      </c>
      <c r="I1084" s="86" t="b">
        <v>0</v>
      </c>
      <c r="J1084" s="86" t="b">
        <v>0</v>
      </c>
      <c r="K1084" s="86" t="b">
        <v>0</v>
      </c>
      <c r="L1084" s="86" t="b">
        <v>0</v>
      </c>
    </row>
    <row r="1085" spans="1:12" ht="15">
      <c r="A1085" s="86" t="s">
        <v>2788</v>
      </c>
      <c r="B1085" s="86" t="s">
        <v>2168</v>
      </c>
      <c r="C1085" s="86">
        <v>2</v>
      </c>
      <c r="D1085" s="121">
        <v>0.006364081915576001</v>
      </c>
      <c r="E1085" s="121">
        <v>1.414973347970818</v>
      </c>
      <c r="F1085" s="86" t="s">
        <v>2005</v>
      </c>
      <c r="G1085" s="86" t="b">
        <v>0</v>
      </c>
      <c r="H1085" s="86" t="b">
        <v>0</v>
      </c>
      <c r="I1085" s="86" t="b">
        <v>0</v>
      </c>
      <c r="J1085" s="86" t="b">
        <v>0</v>
      </c>
      <c r="K1085" s="86" t="b">
        <v>0</v>
      </c>
      <c r="L1085" s="86" t="b">
        <v>0</v>
      </c>
    </row>
    <row r="1086" spans="1:12" ht="15">
      <c r="A1086" s="86" t="s">
        <v>2168</v>
      </c>
      <c r="B1086" s="86" t="s">
        <v>2181</v>
      </c>
      <c r="C1086" s="86">
        <v>2</v>
      </c>
      <c r="D1086" s="121">
        <v>0.006364081915576001</v>
      </c>
      <c r="E1086" s="121">
        <v>0.8709053036205423</v>
      </c>
      <c r="F1086" s="86" t="s">
        <v>2005</v>
      </c>
      <c r="G1086" s="86" t="b">
        <v>0</v>
      </c>
      <c r="H1086" s="86" t="b">
        <v>0</v>
      </c>
      <c r="I1086" s="86" t="b">
        <v>0</v>
      </c>
      <c r="J1086" s="86" t="b">
        <v>0</v>
      </c>
      <c r="K1086" s="86" t="b">
        <v>0</v>
      </c>
      <c r="L1086" s="86" t="b">
        <v>0</v>
      </c>
    </row>
    <row r="1087" spans="1:12" ht="15">
      <c r="A1087" s="86" t="s">
        <v>2182</v>
      </c>
      <c r="B1087" s="86" t="s">
        <v>2167</v>
      </c>
      <c r="C1087" s="86">
        <v>2</v>
      </c>
      <c r="D1087" s="121">
        <v>0.006364081915576001</v>
      </c>
      <c r="E1087" s="121">
        <v>0.6948140445648611</v>
      </c>
      <c r="F1087" s="86" t="s">
        <v>2005</v>
      </c>
      <c r="G1087" s="86" t="b">
        <v>0</v>
      </c>
      <c r="H1087" s="86" t="b">
        <v>0</v>
      </c>
      <c r="I1087" s="86" t="b">
        <v>0</v>
      </c>
      <c r="J1087" s="86" t="b">
        <v>0</v>
      </c>
      <c r="K1087" s="86" t="b">
        <v>0</v>
      </c>
      <c r="L1087" s="86" t="b">
        <v>0</v>
      </c>
    </row>
    <row r="1088" spans="1:12" ht="15">
      <c r="A1088" s="86" t="s">
        <v>2895</v>
      </c>
      <c r="B1088" s="86" t="s">
        <v>2629</v>
      </c>
      <c r="C1088" s="86">
        <v>2</v>
      </c>
      <c r="D1088" s="121">
        <v>0.006364081915576001</v>
      </c>
      <c r="E1088" s="121">
        <v>2.113943352306837</v>
      </c>
      <c r="F1088" s="86" t="s">
        <v>2005</v>
      </c>
      <c r="G1088" s="86" t="b">
        <v>0</v>
      </c>
      <c r="H1088" s="86" t="b">
        <v>0</v>
      </c>
      <c r="I1088" s="86" t="b">
        <v>0</v>
      </c>
      <c r="J1088" s="86" t="b">
        <v>0</v>
      </c>
      <c r="K1088" s="86" t="b">
        <v>0</v>
      </c>
      <c r="L1088" s="86" t="b">
        <v>0</v>
      </c>
    </row>
    <row r="1089" spans="1:12" ht="15">
      <c r="A1089" s="86" t="s">
        <v>2629</v>
      </c>
      <c r="B1089" s="86" t="s">
        <v>2181</v>
      </c>
      <c r="C1089" s="86">
        <v>2</v>
      </c>
      <c r="D1089" s="121">
        <v>0.006364081915576001</v>
      </c>
      <c r="E1089" s="121">
        <v>1.569875307956561</v>
      </c>
      <c r="F1089" s="86" t="s">
        <v>2005</v>
      </c>
      <c r="G1089" s="86" t="b">
        <v>0</v>
      </c>
      <c r="H1089" s="86" t="b">
        <v>0</v>
      </c>
      <c r="I1089" s="86" t="b">
        <v>0</v>
      </c>
      <c r="J1089" s="86" t="b">
        <v>0</v>
      </c>
      <c r="K1089" s="86" t="b">
        <v>0</v>
      </c>
      <c r="L1089" s="86" t="b">
        <v>0</v>
      </c>
    </row>
    <row r="1090" spans="1:12" ht="15">
      <c r="A1090" s="86" t="s">
        <v>2181</v>
      </c>
      <c r="B1090" s="86" t="s">
        <v>2635</v>
      </c>
      <c r="C1090" s="86">
        <v>2</v>
      </c>
      <c r="D1090" s="121">
        <v>0.006364081915576001</v>
      </c>
      <c r="E1090" s="121">
        <v>1.39378404890088</v>
      </c>
      <c r="F1090" s="86" t="s">
        <v>2005</v>
      </c>
      <c r="G1090" s="86" t="b">
        <v>0</v>
      </c>
      <c r="H1090" s="86" t="b">
        <v>0</v>
      </c>
      <c r="I1090" s="86" t="b">
        <v>0</v>
      </c>
      <c r="J1090" s="86" t="b">
        <v>0</v>
      </c>
      <c r="K1090" s="86" t="b">
        <v>0</v>
      </c>
      <c r="L1090" s="86" t="b">
        <v>0</v>
      </c>
    </row>
    <row r="1091" spans="1:12" ht="15">
      <c r="A1091" s="86" t="s">
        <v>2635</v>
      </c>
      <c r="B1091" s="86" t="s">
        <v>2179</v>
      </c>
      <c r="C1091" s="86">
        <v>2</v>
      </c>
      <c r="D1091" s="121">
        <v>0.006364081915576001</v>
      </c>
      <c r="E1091" s="121">
        <v>1.2846395794758119</v>
      </c>
      <c r="F1091" s="86" t="s">
        <v>2005</v>
      </c>
      <c r="G1091" s="86" t="b">
        <v>0</v>
      </c>
      <c r="H1091" s="86" t="b">
        <v>0</v>
      </c>
      <c r="I1091" s="86" t="b">
        <v>0</v>
      </c>
      <c r="J1091" s="86" t="b">
        <v>0</v>
      </c>
      <c r="K1091" s="86" t="b">
        <v>0</v>
      </c>
      <c r="L1091" s="86" t="b">
        <v>0</v>
      </c>
    </row>
    <row r="1092" spans="1:12" ht="15">
      <c r="A1092" s="86" t="s">
        <v>2179</v>
      </c>
      <c r="B1092" s="86" t="s">
        <v>2896</v>
      </c>
      <c r="C1092" s="86">
        <v>2</v>
      </c>
      <c r="D1092" s="121">
        <v>0.006364081915576001</v>
      </c>
      <c r="E1092" s="121">
        <v>1.460730838531493</v>
      </c>
      <c r="F1092" s="86" t="s">
        <v>2005</v>
      </c>
      <c r="G1092" s="86" t="b">
        <v>0</v>
      </c>
      <c r="H1092" s="86" t="b">
        <v>0</v>
      </c>
      <c r="I1092" s="86" t="b">
        <v>0</v>
      </c>
      <c r="J1092" s="86" t="b">
        <v>0</v>
      </c>
      <c r="K1092" s="86" t="b">
        <v>0</v>
      </c>
      <c r="L1092" s="86" t="b">
        <v>0</v>
      </c>
    </row>
    <row r="1093" spans="1:12" ht="15">
      <c r="A1093" s="86" t="s">
        <v>2896</v>
      </c>
      <c r="B1093" s="86" t="s">
        <v>247</v>
      </c>
      <c r="C1093" s="86">
        <v>2</v>
      </c>
      <c r="D1093" s="121">
        <v>0.006364081915576001</v>
      </c>
      <c r="E1093" s="121">
        <v>2.113943352306837</v>
      </c>
      <c r="F1093" s="86" t="s">
        <v>2005</v>
      </c>
      <c r="G1093" s="86" t="b">
        <v>0</v>
      </c>
      <c r="H1093" s="86" t="b">
        <v>0</v>
      </c>
      <c r="I1093" s="86" t="b">
        <v>0</v>
      </c>
      <c r="J1093" s="86" t="b">
        <v>0</v>
      </c>
      <c r="K1093" s="86" t="b">
        <v>0</v>
      </c>
      <c r="L1093" s="86" t="b">
        <v>0</v>
      </c>
    </row>
    <row r="1094" spans="1:12" ht="15">
      <c r="A1094" s="86" t="s">
        <v>247</v>
      </c>
      <c r="B1094" s="86" t="s">
        <v>2897</v>
      </c>
      <c r="C1094" s="86">
        <v>2</v>
      </c>
      <c r="D1094" s="121">
        <v>0.006364081915576001</v>
      </c>
      <c r="E1094" s="121">
        <v>2.113943352306837</v>
      </c>
      <c r="F1094" s="86" t="s">
        <v>2005</v>
      </c>
      <c r="G1094" s="86" t="b">
        <v>0</v>
      </c>
      <c r="H1094" s="86" t="b">
        <v>0</v>
      </c>
      <c r="I1094" s="86" t="b">
        <v>0</v>
      </c>
      <c r="J1094" s="86" t="b">
        <v>0</v>
      </c>
      <c r="K1094" s="86" t="b">
        <v>0</v>
      </c>
      <c r="L1094" s="86" t="b">
        <v>0</v>
      </c>
    </row>
    <row r="1095" spans="1:12" ht="15">
      <c r="A1095" s="86" t="s">
        <v>2897</v>
      </c>
      <c r="B1095" s="86" t="s">
        <v>2898</v>
      </c>
      <c r="C1095" s="86">
        <v>2</v>
      </c>
      <c r="D1095" s="121">
        <v>0.006364081915576001</v>
      </c>
      <c r="E1095" s="121">
        <v>2.113943352306837</v>
      </c>
      <c r="F1095" s="86" t="s">
        <v>2005</v>
      </c>
      <c r="G1095" s="86" t="b">
        <v>0</v>
      </c>
      <c r="H1095" s="86" t="b">
        <v>0</v>
      </c>
      <c r="I1095" s="86" t="b">
        <v>0</v>
      </c>
      <c r="J1095" s="86" t="b">
        <v>0</v>
      </c>
      <c r="K1095" s="86" t="b">
        <v>0</v>
      </c>
      <c r="L1095" s="86" t="b">
        <v>0</v>
      </c>
    </row>
    <row r="1096" spans="1:12" ht="15">
      <c r="A1096" s="86" t="s">
        <v>2898</v>
      </c>
      <c r="B1096" s="86" t="s">
        <v>2899</v>
      </c>
      <c r="C1096" s="86">
        <v>2</v>
      </c>
      <c r="D1096" s="121">
        <v>0.006364081915576001</v>
      </c>
      <c r="E1096" s="121">
        <v>2.113943352306837</v>
      </c>
      <c r="F1096" s="86" t="s">
        <v>2005</v>
      </c>
      <c r="G1096" s="86" t="b">
        <v>0</v>
      </c>
      <c r="H1096" s="86" t="b">
        <v>0</v>
      </c>
      <c r="I1096" s="86" t="b">
        <v>0</v>
      </c>
      <c r="J1096" s="86" t="b">
        <v>0</v>
      </c>
      <c r="K1096" s="86" t="b">
        <v>0</v>
      </c>
      <c r="L1096" s="86" t="b">
        <v>0</v>
      </c>
    </row>
    <row r="1097" spans="1:12" ht="15">
      <c r="A1097" s="86" t="s">
        <v>2899</v>
      </c>
      <c r="B1097" s="86" t="s">
        <v>2900</v>
      </c>
      <c r="C1097" s="86">
        <v>2</v>
      </c>
      <c r="D1097" s="121">
        <v>0.006364081915576001</v>
      </c>
      <c r="E1097" s="121">
        <v>2.113943352306837</v>
      </c>
      <c r="F1097" s="86" t="s">
        <v>2005</v>
      </c>
      <c r="G1097" s="86" t="b">
        <v>0</v>
      </c>
      <c r="H1097" s="86" t="b">
        <v>0</v>
      </c>
      <c r="I1097" s="86" t="b">
        <v>0</v>
      </c>
      <c r="J1097" s="86" t="b">
        <v>0</v>
      </c>
      <c r="K1097" s="86" t="b">
        <v>0</v>
      </c>
      <c r="L1097" s="86" t="b">
        <v>0</v>
      </c>
    </row>
    <row r="1098" spans="1:12" ht="15">
      <c r="A1098" s="86" t="s">
        <v>2900</v>
      </c>
      <c r="B1098" s="86" t="s">
        <v>2178</v>
      </c>
      <c r="C1098" s="86">
        <v>2</v>
      </c>
      <c r="D1098" s="121">
        <v>0.006364081915576001</v>
      </c>
      <c r="E1098" s="121">
        <v>1.716003343634799</v>
      </c>
      <c r="F1098" s="86" t="s">
        <v>2005</v>
      </c>
      <c r="G1098" s="86" t="b">
        <v>0</v>
      </c>
      <c r="H1098" s="86" t="b">
        <v>0</v>
      </c>
      <c r="I1098" s="86" t="b">
        <v>0</v>
      </c>
      <c r="J1098" s="86" t="b">
        <v>0</v>
      </c>
      <c r="K1098" s="86" t="b">
        <v>0</v>
      </c>
      <c r="L1098" s="86" t="b">
        <v>0</v>
      </c>
    </row>
    <row r="1099" spans="1:12" ht="15">
      <c r="A1099" s="86" t="s">
        <v>2180</v>
      </c>
      <c r="B1099" s="86" t="s">
        <v>2182</v>
      </c>
      <c r="C1099" s="86">
        <v>2</v>
      </c>
      <c r="D1099" s="121">
        <v>0.006364081915576001</v>
      </c>
      <c r="E1099" s="121">
        <v>1.0258072636062854</v>
      </c>
      <c r="F1099" s="86" t="s">
        <v>2005</v>
      </c>
      <c r="G1099" s="86" t="b">
        <v>0</v>
      </c>
      <c r="H1099" s="86" t="b">
        <v>0</v>
      </c>
      <c r="I1099" s="86" t="b">
        <v>0</v>
      </c>
      <c r="J1099" s="86" t="b">
        <v>0</v>
      </c>
      <c r="K1099" s="86" t="b">
        <v>0</v>
      </c>
      <c r="L1099" s="86" t="b">
        <v>0</v>
      </c>
    </row>
    <row r="1100" spans="1:12" ht="15">
      <c r="A1100" s="86" t="s">
        <v>2608</v>
      </c>
      <c r="B1100" s="86" t="s">
        <v>2611</v>
      </c>
      <c r="C1100" s="86">
        <v>2</v>
      </c>
      <c r="D1100" s="121">
        <v>0.006364081915576001</v>
      </c>
      <c r="E1100" s="121">
        <v>2.113943352306837</v>
      </c>
      <c r="F1100" s="86" t="s">
        <v>2005</v>
      </c>
      <c r="G1100" s="86" t="b">
        <v>0</v>
      </c>
      <c r="H1100" s="86" t="b">
        <v>0</v>
      </c>
      <c r="I1100" s="86" t="b">
        <v>0</v>
      </c>
      <c r="J1100" s="86" t="b">
        <v>0</v>
      </c>
      <c r="K1100" s="86" t="b">
        <v>0</v>
      </c>
      <c r="L1100" s="86" t="b">
        <v>0</v>
      </c>
    </row>
    <row r="1101" spans="1:12" ht="15">
      <c r="A1101" s="86" t="s">
        <v>2609</v>
      </c>
      <c r="B1101" s="86" t="s">
        <v>2171</v>
      </c>
      <c r="C1101" s="86">
        <v>2</v>
      </c>
      <c r="D1101" s="121">
        <v>0.006364081915576001</v>
      </c>
      <c r="E1101" s="121">
        <v>1.9378520932511554</v>
      </c>
      <c r="F1101" s="86" t="s">
        <v>2005</v>
      </c>
      <c r="G1101" s="86" t="b">
        <v>0</v>
      </c>
      <c r="H1101" s="86" t="b">
        <v>0</v>
      </c>
      <c r="I1101" s="86" t="b">
        <v>0</v>
      </c>
      <c r="J1101" s="86" t="b">
        <v>0</v>
      </c>
      <c r="K1101" s="86" t="b">
        <v>0</v>
      </c>
      <c r="L1101" s="86" t="b">
        <v>0</v>
      </c>
    </row>
    <row r="1102" spans="1:12" ht="15">
      <c r="A1102" s="86" t="s">
        <v>2171</v>
      </c>
      <c r="B1102" s="86" t="s">
        <v>2174</v>
      </c>
      <c r="C1102" s="86">
        <v>2</v>
      </c>
      <c r="D1102" s="121">
        <v>0.006364081915576001</v>
      </c>
      <c r="E1102" s="121">
        <v>1.7617608341954742</v>
      </c>
      <c r="F1102" s="86" t="s">
        <v>2005</v>
      </c>
      <c r="G1102" s="86" t="b">
        <v>0</v>
      </c>
      <c r="H1102" s="86" t="b">
        <v>0</v>
      </c>
      <c r="I1102" s="86" t="b">
        <v>0</v>
      </c>
      <c r="J1102" s="86" t="b">
        <v>0</v>
      </c>
      <c r="K1102" s="86" t="b">
        <v>0</v>
      </c>
      <c r="L1102" s="86" t="b">
        <v>0</v>
      </c>
    </row>
    <row r="1103" spans="1:12" ht="15">
      <c r="A1103" s="86" t="s">
        <v>2982</v>
      </c>
      <c r="B1103" s="86" t="s">
        <v>2804</v>
      </c>
      <c r="C1103" s="86">
        <v>2</v>
      </c>
      <c r="D1103" s="121">
        <v>0.006364081915576001</v>
      </c>
      <c r="E1103" s="121">
        <v>1.9378520932511554</v>
      </c>
      <c r="F1103" s="86" t="s">
        <v>2005</v>
      </c>
      <c r="G1103" s="86" t="b">
        <v>0</v>
      </c>
      <c r="H1103" s="86" t="b">
        <v>0</v>
      </c>
      <c r="I1103" s="86" t="b">
        <v>0</v>
      </c>
      <c r="J1103" s="86" t="b">
        <v>0</v>
      </c>
      <c r="K1103" s="86" t="b">
        <v>0</v>
      </c>
      <c r="L1103" s="86" t="b">
        <v>0</v>
      </c>
    </row>
    <row r="1104" spans="1:12" ht="15">
      <c r="A1104" s="86" t="s">
        <v>2804</v>
      </c>
      <c r="B1104" s="86" t="s">
        <v>2652</v>
      </c>
      <c r="C1104" s="86">
        <v>2</v>
      </c>
      <c r="D1104" s="121">
        <v>0.006364081915576001</v>
      </c>
      <c r="E1104" s="121">
        <v>1.9378520932511554</v>
      </c>
      <c r="F1104" s="86" t="s">
        <v>2005</v>
      </c>
      <c r="G1104" s="86" t="b">
        <v>0</v>
      </c>
      <c r="H1104" s="86" t="b">
        <v>0</v>
      </c>
      <c r="I1104" s="86" t="b">
        <v>0</v>
      </c>
      <c r="J1104" s="86" t="b">
        <v>0</v>
      </c>
      <c r="K1104" s="86" t="b">
        <v>0</v>
      </c>
      <c r="L1104" s="86" t="b">
        <v>0</v>
      </c>
    </row>
    <row r="1105" spans="1:12" ht="15">
      <c r="A1105" s="86" t="s">
        <v>2652</v>
      </c>
      <c r="B1105" s="86" t="s">
        <v>2681</v>
      </c>
      <c r="C1105" s="86">
        <v>2</v>
      </c>
      <c r="D1105" s="121">
        <v>0.006364081915576001</v>
      </c>
      <c r="E1105" s="121">
        <v>2.113943352306837</v>
      </c>
      <c r="F1105" s="86" t="s">
        <v>2005</v>
      </c>
      <c r="G1105" s="86" t="b">
        <v>0</v>
      </c>
      <c r="H1105" s="86" t="b">
        <v>0</v>
      </c>
      <c r="I1105" s="86" t="b">
        <v>0</v>
      </c>
      <c r="J1105" s="86" t="b">
        <v>0</v>
      </c>
      <c r="K1105" s="86" t="b">
        <v>0</v>
      </c>
      <c r="L1105" s="86" t="b">
        <v>0</v>
      </c>
    </row>
    <row r="1106" spans="1:12" ht="15">
      <c r="A1106" s="86" t="s">
        <v>2681</v>
      </c>
      <c r="B1106" s="86" t="s">
        <v>2126</v>
      </c>
      <c r="C1106" s="86">
        <v>2</v>
      </c>
      <c r="D1106" s="121">
        <v>0.006364081915576001</v>
      </c>
      <c r="E1106" s="121">
        <v>2.113943352306837</v>
      </c>
      <c r="F1106" s="86" t="s">
        <v>2005</v>
      </c>
      <c r="G1106" s="86" t="b">
        <v>0</v>
      </c>
      <c r="H1106" s="86" t="b">
        <v>0</v>
      </c>
      <c r="I1106" s="86" t="b">
        <v>0</v>
      </c>
      <c r="J1106" s="86" t="b">
        <v>0</v>
      </c>
      <c r="K1106" s="86" t="b">
        <v>0</v>
      </c>
      <c r="L1106" s="86" t="b">
        <v>0</v>
      </c>
    </row>
    <row r="1107" spans="1:12" ht="15">
      <c r="A1107" s="86" t="s">
        <v>2126</v>
      </c>
      <c r="B1107" s="86" t="s">
        <v>2620</v>
      </c>
      <c r="C1107" s="86">
        <v>2</v>
      </c>
      <c r="D1107" s="121">
        <v>0.006364081915576001</v>
      </c>
      <c r="E1107" s="121">
        <v>2.113943352306837</v>
      </c>
      <c r="F1107" s="86" t="s">
        <v>2005</v>
      </c>
      <c r="G1107" s="86" t="b">
        <v>0</v>
      </c>
      <c r="H1107" s="86" t="b">
        <v>0</v>
      </c>
      <c r="I1107" s="86" t="b">
        <v>0</v>
      </c>
      <c r="J1107" s="86" t="b">
        <v>0</v>
      </c>
      <c r="K1107" s="86" t="b">
        <v>0</v>
      </c>
      <c r="L1107" s="86" t="b">
        <v>0</v>
      </c>
    </row>
    <row r="1108" spans="1:12" ht="15">
      <c r="A1108" s="86" t="s">
        <v>2620</v>
      </c>
      <c r="B1108" s="86" t="s">
        <v>2744</v>
      </c>
      <c r="C1108" s="86">
        <v>2</v>
      </c>
      <c r="D1108" s="121">
        <v>0.006364081915576001</v>
      </c>
      <c r="E1108" s="121">
        <v>2.113943352306837</v>
      </c>
      <c r="F1108" s="86" t="s">
        <v>2005</v>
      </c>
      <c r="G1108" s="86" t="b">
        <v>0</v>
      </c>
      <c r="H1108" s="86" t="b">
        <v>0</v>
      </c>
      <c r="I1108" s="86" t="b">
        <v>0</v>
      </c>
      <c r="J1108" s="86" t="b">
        <v>0</v>
      </c>
      <c r="K1108" s="86" t="b">
        <v>0</v>
      </c>
      <c r="L1108" s="86" t="b">
        <v>0</v>
      </c>
    </row>
    <row r="1109" spans="1:12" ht="15">
      <c r="A1109" s="86" t="s">
        <v>2744</v>
      </c>
      <c r="B1109" s="86" t="s">
        <v>2983</v>
      </c>
      <c r="C1109" s="86">
        <v>2</v>
      </c>
      <c r="D1109" s="121">
        <v>0.006364081915576001</v>
      </c>
      <c r="E1109" s="121">
        <v>2.113943352306837</v>
      </c>
      <c r="F1109" s="86" t="s">
        <v>2005</v>
      </c>
      <c r="G1109" s="86" t="b">
        <v>0</v>
      </c>
      <c r="H1109" s="86" t="b">
        <v>0</v>
      </c>
      <c r="I1109" s="86" t="b">
        <v>0</v>
      </c>
      <c r="J1109" s="86" t="b">
        <v>0</v>
      </c>
      <c r="K1109" s="86" t="b">
        <v>0</v>
      </c>
      <c r="L1109" s="86" t="b">
        <v>0</v>
      </c>
    </row>
    <row r="1110" spans="1:12" ht="15">
      <c r="A1110" s="86" t="s">
        <v>2983</v>
      </c>
      <c r="B1110" s="86" t="s">
        <v>2984</v>
      </c>
      <c r="C1110" s="86">
        <v>2</v>
      </c>
      <c r="D1110" s="121">
        <v>0.006364081915576001</v>
      </c>
      <c r="E1110" s="121">
        <v>2.113943352306837</v>
      </c>
      <c r="F1110" s="86" t="s">
        <v>2005</v>
      </c>
      <c r="G1110" s="86" t="b">
        <v>0</v>
      </c>
      <c r="H1110" s="86" t="b">
        <v>0</v>
      </c>
      <c r="I1110" s="86" t="b">
        <v>0</v>
      </c>
      <c r="J1110" s="86" t="b">
        <v>0</v>
      </c>
      <c r="K1110" s="86" t="b">
        <v>0</v>
      </c>
      <c r="L1110" s="86" t="b">
        <v>0</v>
      </c>
    </row>
    <row r="1111" spans="1:12" ht="15">
      <c r="A1111" s="86" t="s">
        <v>2984</v>
      </c>
      <c r="B1111" s="86" t="s">
        <v>286</v>
      </c>
      <c r="C1111" s="86">
        <v>2</v>
      </c>
      <c r="D1111" s="121">
        <v>0.006364081915576001</v>
      </c>
      <c r="E1111" s="121">
        <v>1.716003343634799</v>
      </c>
      <c r="F1111" s="86" t="s">
        <v>2005</v>
      </c>
      <c r="G1111" s="86" t="b">
        <v>0</v>
      </c>
      <c r="H1111" s="86" t="b">
        <v>0</v>
      </c>
      <c r="I1111" s="86" t="b">
        <v>0</v>
      </c>
      <c r="J1111" s="86" t="b">
        <v>0</v>
      </c>
      <c r="K1111" s="86" t="b">
        <v>0</v>
      </c>
      <c r="L1111" s="86" t="b">
        <v>0</v>
      </c>
    </row>
    <row r="1112" spans="1:12" ht="15">
      <c r="A1112" s="86" t="s">
        <v>286</v>
      </c>
      <c r="B1112" s="86" t="s">
        <v>2167</v>
      </c>
      <c r="C1112" s="86">
        <v>2</v>
      </c>
      <c r="D1112" s="121">
        <v>0.006364081915576001</v>
      </c>
      <c r="E1112" s="121">
        <v>0.8409420802430991</v>
      </c>
      <c r="F1112" s="86" t="s">
        <v>2005</v>
      </c>
      <c r="G1112" s="86" t="b">
        <v>0</v>
      </c>
      <c r="H1112" s="86" t="b">
        <v>0</v>
      </c>
      <c r="I1112" s="86" t="b">
        <v>0</v>
      </c>
      <c r="J1112" s="86" t="b">
        <v>0</v>
      </c>
      <c r="K1112" s="86" t="b">
        <v>0</v>
      </c>
      <c r="L1112" s="86" t="b">
        <v>0</v>
      </c>
    </row>
    <row r="1113" spans="1:12" ht="15">
      <c r="A1113" s="86" t="s">
        <v>2167</v>
      </c>
      <c r="B1113" s="86" t="s">
        <v>2985</v>
      </c>
      <c r="C1113" s="86">
        <v>2</v>
      </c>
      <c r="D1113" s="121">
        <v>0.006364081915576001</v>
      </c>
      <c r="E1113" s="121">
        <v>1.716003343634799</v>
      </c>
      <c r="F1113" s="86" t="s">
        <v>2005</v>
      </c>
      <c r="G1113" s="86" t="b">
        <v>0</v>
      </c>
      <c r="H1113" s="86" t="b">
        <v>0</v>
      </c>
      <c r="I1113" s="86" t="b">
        <v>0</v>
      </c>
      <c r="J1113" s="86" t="b">
        <v>0</v>
      </c>
      <c r="K1113" s="86" t="b">
        <v>0</v>
      </c>
      <c r="L1113" s="86" t="b">
        <v>0</v>
      </c>
    </row>
    <row r="1114" spans="1:12" ht="15">
      <c r="A1114" s="86" t="s">
        <v>2186</v>
      </c>
      <c r="B1114" s="86" t="s">
        <v>2167</v>
      </c>
      <c r="C1114" s="86">
        <v>13</v>
      </c>
      <c r="D1114" s="121">
        <v>0.007113596402211196</v>
      </c>
      <c r="E1114" s="121">
        <v>1.0875109978245268</v>
      </c>
      <c r="F1114" s="86" t="s">
        <v>2006</v>
      </c>
      <c r="G1114" s="86" t="b">
        <v>0</v>
      </c>
      <c r="H1114" s="86" t="b">
        <v>0</v>
      </c>
      <c r="I1114" s="86" t="b">
        <v>0</v>
      </c>
      <c r="J1114" s="86" t="b">
        <v>0</v>
      </c>
      <c r="K1114" s="86" t="b">
        <v>0</v>
      </c>
      <c r="L1114" s="86" t="b">
        <v>0</v>
      </c>
    </row>
    <row r="1115" spans="1:12" ht="15">
      <c r="A1115" s="86" t="s">
        <v>2179</v>
      </c>
      <c r="B1115" s="86" t="s">
        <v>2179</v>
      </c>
      <c r="C1115" s="86">
        <v>13</v>
      </c>
      <c r="D1115" s="121">
        <v>0.012395087248248983</v>
      </c>
      <c r="E1115" s="121">
        <v>1.1632317117626452</v>
      </c>
      <c r="F1115" s="86" t="s">
        <v>2006</v>
      </c>
      <c r="G1115" s="86" t="b">
        <v>0</v>
      </c>
      <c r="H1115" s="86" t="b">
        <v>0</v>
      </c>
      <c r="I1115" s="86" t="b">
        <v>0</v>
      </c>
      <c r="J1115" s="86" t="b">
        <v>0</v>
      </c>
      <c r="K1115" s="86" t="b">
        <v>0</v>
      </c>
      <c r="L1115" s="86" t="b">
        <v>0</v>
      </c>
    </row>
    <row r="1116" spans="1:12" ht="15">
      <c r="A1116" s="86" t="s">
        <v>2191</v>
      </c>
      <c r="B1116" s="86" t="s">
        <v>2189</v>
      </c>
      <c r="C1116" s="86">
        <v>5</v>
      </c>
      <c r="D1116" s="121">
        <v>0.0067338150706745545</v>
      </c>
      <c r="E1116" s="121">
        <v>1.5353644568283973</v>
      </c>
      <c r="F1116" s="86" t="s">
        <v>2006</v>
      </c>
      <c r="G1116" s="86" t="b">
        <v>0</v>
      </c>
      <c r="H1116" s="86" t="b">
        <v>0</v>
      </c>
      <c r="I1116" s="86" t="b">
        <v>0</v>
      </c>
      <c r="J1116" s="86" t="b">
        <v>0</v>
      </c>
      <c r="K1116" s="86" t="b">
        <v>0</v>
      </c>
      <c r="L1116" s="86" t="b">
        <v>0</v>
      </c>
    </row>
    <row r="1117" spans="1:12" ht="15">
      <c r="A1117" s="86" t="s">
        <v>2189</v>
      </c>
      <c r="B1117" s="86" t="s">
        <v>2653</v>
      </c>
      <c r="C1117" s="86">
        <v>5</v>
      </c>
      <c r="D1117" s="121">
        <v>0.0067338150706745545</v>
      </c>
      <c r="E1117" s="121">
        <v>1.739484439484322</v>
      </c>
      <c r="F1117" s="86" t="s">
        <v>2006</v>
      </c>
      <c r="G1117" s="86" t="b">
        <v>0</v>
      </c>
      <c r="H1117" s="86" t="b">
        <v>0</v>
      </c>
      <c r="I1117" s="86" t="b">
        <v>0</v>
      </c>
      <c r="J1117" s="86" t="b">
        <v>0</v>
      </c>
      <c r="K1117" s="86" t="b">
        <v>0</v>
      </c>
      <c r="L1117" s="86" t="b">
        <v>0</v>
      </c>
    </row>
    <row r="1118" spans="1:12" ht="15">
      <c r="A1118" s="86" t="s">
        <v>2653</v>
      </c>
      <c r="B1118" s="86" t="s">
        <v>2654</v>
      </c>
      <c r="C1118" s="86">
        <v>5</v>
      </c>
      <c r="D1118" s="121">
        <v>0.0067338150706745545</v>
      </c>
      <c r="E1118" s="121">
        <v>1.994756944587628</v>
      </c>
      <c r="F1118" s="86" t="s">
        <v>2006</v>
      </c>
      <c r="G1118" s="86" t="b">
        <v>0</v>
      </c>
      <c r="H1118" s="86" t="b">
        <v>0</v>
      </c>
      <c r="I1118" s="86" t="b">
        <v>0</v>
      </c>
      <c r="J1118" s="86" t="b">
        <v>0</v>
      </c>
      <c r="K1118" s="86" t="b">
        <v>0</v>
      </c>
      <c r="L1118" s="86" t="b">
        <v>0</v>
      </c>
    </row>
    <row r="1119" spans="1:12" ht="15">
      <c r="A1119" s="86" t="s">
        <v>2654</v>
      </c>
      <c r="B1119" s="86" t="s">
        <v>2655</v>
      </c>
      <c r="C1119" s="86">
        <v>5</v>
      </c>
      <c r="D1119" s="121">
        <v>0.0067338150706745545</v>
      </c>
      <c r="E1119" s="121">
        <v>1.994756944587628</v>
      </c>
      <c r="F1119" s="86" t="s">
        <v>2006</v>
      </c>
      <c r="G1119" s="86" t="b">
        <v>0</v>
      </c>
      <c r="H1119" s="86" t="b">
        <v>0</v>
      </c>
      <c r="I1119" s="86" t="b">
        <v>0</v>
      </c>
      <c r="J1119" s="86" t="b">
        <v>0</v>
      </c>
      <c r="K1119" s="86" t="b">
        <v>0</v>
      </c>
      <c r="L1119" s="86" t="b">
        <v>0</v>
      </c>
    </row>
    <row r="1120" spans="1:12" ht="15">
      <c r="A1120" s="86" t="s">
        <v>2655</v>
      </c>
      <c r="B1120" s="86" t="s">
        <v>2656</v>
      </c>
      <c r="C1120" s="86">
        <v>5</v>
      </c>
      <c r="D1120" s="121">
        <v>0.0067338150706745545</v>
      </c>
      <c r="E1120" s="121">
        <v>1.994756944587628</v>
      </c>
      <c r="F1120" s="86" t="s">
        <v>2006</v>
      </c>
      <c r="G1120" s="86" t="b">
        <v>0</v>
      </c>
      <c r="H1120" s="86" t="b">
        <v>0</v>
      </c>
      <c r="I1120" s="86" t="b">
        <v>0</v>
      </c>
      <c r="J1120" s="86" t="b">
        <v>0</v>
      </c>
      <c r="K1120" s="86" t="b">
        <v>0</v>
      </c>
      <c r="L1120" s="86" t="b">
        <v>0</v>
      </c>
    </row>
    <row r="1121" spans="1:12" ht="15">
      <c r="A1121" s="86" t="s">
        <v>2656</v>
      </c>
      <c r="B1121" s="86" t="s">
        <v>2639</v>
      </c>
      <c r="C1121" s="86">
        <v>5</v>
      </c>
      <c r="D1121" s="121">
        <v>0.0067338150706745545</v>
      </c>
      <c r="E1121" s="121">
        <v>1.994756944587628</v>
      </c>
      <c r="F1121" s="86" t="s">
        <v>2006</v>
      </c>
      <c r="G1121" s="86" t="b">
        <v>0</v>
      </c>
      <c r="H1121" s="86" t="b">
        <v>0</v>
      </c>
      <c r="I1121" s="86" t="b">
        <v>0</v>
      </c>
      <c r="J1121" s="86" t="b">
        <v>0</v>
      </c>
      <c r="K1121" s="86" t="b">
        <v>0</v>
      </c>
      <c r="L1121" s="86" t="b">
        <v>0</v>
      </c>
    </row>
    <row r="1122" spans="1:12" ht="15">
      <c r="A1122" s="86" t="s">
        <v>2639</v>
      </c>
      <c r="B1122" s="86" t="s">
        <v>2192</v>
      </c>
      <c r="C1122" s="86">
        <v>5</v>
      </c>
      <c r="D1122" s="121">
        <v>0.0067338150706745545</v>
      </c>
      <c r="E1122" s="121">
        <v>1.7906369619317033</v>
      </c>
      <c r="F1122" s="86" t="s">
        <v>2006</v>
      </c>
      <c r="G1122" s="86" t="b">
        <v>0</v>
      </c>
      <c r="H1122" s="86" t="b">
        <v>0</v>
      </c>
      <c r="I1122" s="86" t="b">
        <v>0</v>
      </c>
      <c r="J1122" s="86" t="b">
        <v>0</v>
      </c>
      <c r="K1122" s="86" t="b">
        <v>0</v>
      </c>
      <c r="L1122" s="86" t="b">
        <v>0</v>
      </c>
    </row>
    <row r="1123" spans="1:12" ht="15">
      <c r="A1123" s="86" t="s">
        <v>2192</v>
      </c>
      <c r="B1123" s="86" t="s">
        <v>2657</v>
      </c>
      <c r="C1123" s="86">
        <v>5</v>
      </c>
      <c r="D1123" s="121">
        <v>0.0067338150706745545</v>
      </c>
      <c r="E1123" s="121">
        <v>1.994756944587628</v>
      </c>
      <c r="F1123" s="86" t="s">
        <v>2006</v>
      </c>
      <c r="G1123" s="86" t="b">
        <v>0</v>
      </c>
      <c r="H1123" s="86" t="b">
        <v>0</v>
      </c>
      <c r="I1123" s="86" t="b">
        <v>0</v>
      </c>
      <c r="J1123" s="86" t="b">
        <v>0</v>
      </c>
      <c r="K1123" s="86" t="b">
        <v>0</v>
      </c>
      <c r="L1123" s="86" t="b">
        <v>0</v>
      </c>
    </row>
    <row r="1124" spans="1:12" ht="15">
      <c r="A1124" s="86" t="s">
        <v>2657</v>
      </c>
      <c r="B1124" s="86" t="s">
        <v>2658</v>
      </c>
      <c r="C1124" s="86">
        <v>5</v>
      </c>
      <c r="D1124" s="121">
        <v>0.0067338150706745545</v>
      </c>
      <c r="E1124" s="121">
        <v>1.994756944587628</v>
      </c>
      <c r="F1124" s="86" t="s">
        <v>2006</v>
      </c>
      <c r="G1124" s="86" t="b">
        <v>0</v>
      </c>
      <c r="H1124" s="86" t="b">
        <v>0</v>
      </c>
      <c r="I1124" s="86" t="b">
        <v>0</v>
      </c>
      <c r="J1124" s="86" t="b">
        <v>0</v>
      </c>
      <c r="K1124" s="86" t="b">
        <v>0</v>
      </c>
      <c r="L1124" s="86" t="b">
        <v>0</v>
      </c>
    </row>
    <row r="1125" spans="1:12" ht="15">
      <c r="A1125" s="86" t="s">
        <v>2658</v>
      </c>
      <c r="B1125" s="86" t="s">
        <v>2186</v>
      </c>
      <c r="C1125" s="86">
        <v>5</v>
      </c>
      <c r="D1125" s="121">
        <v>0.0067338150706745545</v>
      </c>
      <c r="E1125" s="121">
        <v>1.3715076541897278</v>
      </c>
      <c r="F1125" s="86" t="s">
        <v>2006</v>
      </c>
      <c r="G1125" s="86" t="b">
        <v>0</v>
      </c>
      <c r="H1125" s="86" t="b">
        <v>0</v>
      </c>
      <c r="I1125" s="86" t="b">
        <v>0</v>
      </c>
      <c r="J1125" s="86" t="b">
        <v>0</v>
      </c>
      <c r="K1125" s="86" t="b">
        <v>0</v>
      </c>
      <c r="L1125" s="86" t="b">
        <v>0</v>
      </c>
    </row>
    <row r="1126" spans="1:12" ht="15">
      <c r="A1126" s="86" t="s">
        <v>2224</v>
      </c>
      <c r="B1126" s="86" t="s">
        <v>292</v>
      </c>
      <c r="C1126" s="86">
        <v>4</v>
      </c>
      <c r="D1126" s="121">
        <v>0.006133950037333913</v>
      </c>
      <c r="E1126" s="121">
        <v>1.994756944587628</v>
      </c>
      <c r="F1126" s="86" t="s">
        <v>2006</v>
      </c>
      <c r="G1126" s="86" t="b">
        <v>0</v>
      </c>
      <c r="H1126" s="86" t="b">
        <v>0</v>
      </c>
      <c r="I1126" s="86" t="b">
        <v>0</v>
      </c>
      <c r="J1126" s="86" t="b">
        <v>0</v>
      </c>
      <c r="K1126" s="86" t="b">
        <v>0</v>
      </c>
      <c r="L1126" s="86" t="b">
        <v>0</v>
      </c>
    </row>
    <row r="1127" spans="1:12" ht="15">
      <c r="A1127" s="86" t="s">
        <v>292</v>
      </c>
      <c r="B1127" s="86" t="s">
        <v>2659</v>
      </c>
      <c r="C1127" s="86">
        <v>4</v>
      </c>
      <c r="D1127" s="121">
        <v>0.006133950037333913</v>
      </c>
      <c r="E1127" s="121">
        <v>2.0916669575956846</v>
      </c>
      <c r="F1127" s="86" t="s">
        <v>2006</v>
      </c>
      <c r="G1127" s="86" t="b">
        <v>0</v>
      </c>
      <c r="H1127" s="86" t="b">
        <v>0</v>
      </c>
      <c r="I1127" s="86" t="b">
        <v>0</v>
      </c>
      <c r="J1127" s="86" t="b">
        <v>0</v>
      </c>
      <c r="K1127" s="86" t="b">
        <v>0</v>
      </c>
      <c r="L1127" s="86" t="b">
        <v>0</v>
      </c>
    </row>
    <row r="1128" spans="1:12" ht="15">
      <c r="A1128" s="86" t="s">
        <v>2659</v>
      </c>
      <c r="B1128" s="86" t="s">
        <v>2660</v>
      </c>
      <c r="C1128" s="86">
        <v>4</v>
      </c>
      <c r="D1128" s="121">
        <v>0.006133950037333913</v>
      </c>
      <c r="E1128" s="121">
        <v>2.0916669575956846</v>
      </c>
      <c r="F1128" s="86" t="s">
        <v>2006</v>
      </c>
      <c r="G1128" s="86" t="b">
        <v>0</v>
      </c>
      <c r="H1128" s="86" t="b">
        <v>0</v>
      </c>
      <c r="I1128" s="86" t="b">
        <v>0</v>
      </c>
      <c r="J1128" s="86" t="b">
        <v>1</v>
      </c>
      <c r="K1128" s="86" t="b">
        <v>0</v>
      </c>
      <c r="L1128" s="86" t="b">
        <v>0</v>
      </c>
    </row>
    <row r="1129" spans="1:12" ht="15">
      <c r="A1129" s="86" t="s">
        <v>2660</v>
      </c>
      <c r="B1129" s="86" t="s">
        <v>2661</v>
      </c>
      <c r="C1129" s="86">
        <v>4</v>
      </c>
      <c r="D1129" s="121">
        <v>0.006133950037333913</v>
      </c>
      <c r="E1129" s="121">
        <v>2.0916669575956846</v>
      </c>
      <c r="F1129" s="86" t="s">
        <v>2006</v>
      </c>
      <c r="G1129" s="86" t="b">
        <v>1</v>
      </c>
      <c r="H1129" s="86" t="b">
        <v>0</v>
      </c>
      <c r="I1129" s="86" t="b">
        <v>0</v>
      </c>
      <c r="J1129" s="86" t="b">
        <v>0</v>
      </c>
      <c r="K1129" s="86" t="b">
        <v>0</v>
      </c>
      <c r="L1129" s="86" t="b">
        <v>0</v>
      </c>
    </row>
    <row r="1130" spans="1:12" ht="15">
      <c r="A1130" s="86" t="s">
        <v>2661</v>
      </c>
      <c r="B1130" s="86" t="s">
        <v>230</v>
      </c>
      <c r="C1130" s="86">
        <v>4</v>
      </c>
      <c r="D1130" s="121">
        <v>0.006133950037333913</v>
      </c>
      <c r="E1130" s="121">
        <v>2.0916669575956846</v>
      </c>
      <c r="F1130" s="86" t="s">
        <v>2006</v>
      </c>
      <c r="G1130" s="86" t="b">
        <v>0</v>
      </c>
      <c r="H1130" s="86" t="b">
        <v>0</v>
      </c>
      <c r="I1130" s="86" t="b">
        <v>0</v>
      </c>
      <c r="J1130" s="86" t="b">
        <v>0</v>
      </c>
      <c r="K1130" s="86" t="b">
        <v>0</v>
      </c>
      <c r="L1130" s="86" t="b">
        <v>0</v>
      </c>
    </row>
    <row r="1131" spans="1:12" ht="15">
      <c r="A1131" s="86" t="s">
        <v>230</v>
      </c>
      <c r="B1131" s="86" t="s">
        <v>2662</v>
      </c>
      <c r="C1131" s="86">
        <v>4</v>
      </c>
      <c r="D1131" s="121">
        <v>0.006133950037333913</v>
      </c>
      <c r="E1131" s="121">
        <v>2.0916669575956846</v>
      </c>
      <c r="F1131" s="86" t="s">
        <v>2006</v>
      </c>
      <c r="G1131" s="86" t="b">
        <v>0</v>
      </c>
      <c r="H1131" s="86" t="b">
        <v>0</v>
      </c>
      <c r="I1131" s="86" t="b">
        <v>0</v>
      </c>
      <c r="J1131" s="86" t="b">
        <v>0</v>
      </c>
      <c r="K1131" s="86" t="b">
        <v>0</v>
      </c>
      <c r="L1131" s="86" t="b">
        <v>0</v>
      </c>
    </row>
    <row r="1132" spans="1:12" ht="15">
      <c r="A1132" s="86" t="s">
        <v>2662</v>
      </c>
      <c r="B1132" s="86" t="s">
        <v>2631</v>
      </c>
      <c r="C1132" s="86">
        <v>4</v>
      </c>
      <c r="D1132" s="121">
        <v>0.006133950037333913</v>
      </c>
      <c r="E1132" s="121">
        <v>2.0916669575956846</v>
      </c>
      <c r="F1132" s="86" t="s">
        <v>2006</v>
      </c>
      <c r="G1132" s="86" t="b">
        <v>0</v>
      </c>
      <c r="H1132" s="86" t="b">
        <v>0</v>
      </c>
      <c r="I1132" s="86" t="b">
        <v>0</v>
      </c>
      <c r="J1132" s="86" t="b">
        <v>0</v>
      </c>
      <c r="K1132" s="86" t="b">
        <v>0</v>
      </c>
      <c r="L1132" s="86" t="b">
        <v>0</v>
      </c>
    </row>
    <row r="1133" spans="1:12" ht="15">
      <c r="A1133" s="86" t="s">
        <v>2631</v>
      </c>
      <c r="B1133" s="86" t="s">
        <v>2620</v>
      </c>
      <c r="C1133" s="86">
        <v>4</v>
      </c>
      <c r="D1133" s="121">
        <v>0.006133950037333913</v>
      </c>
      <c r="E1133" s="121">
        <v>2.0916669575956846</v>
      </c>
      <c r="F1133" s="86" t="s">
        <v>2006</v>
      </c>
      <c r="G1133" s="86" t="b">
        <v>0</v>
      </c>
      <c r="H1133" s="86" t="b">
        <v>0</v>
      </c>
      <c r="I1133" s="86" t="b">
        <v>0</v>
      </c>
      <c r="J1133" s="86" t="b">
        <v>0</v>
      </c>
      <c r="K1133" s="86" t="b">
        <v>0</v>
      </c>
      <c r="L1133" s="86" t="b">
        <v>0</v>
      </c>
    </row>
    <row r="1134" spans="1:12" ht="15">
      <c r="A1134" s="86" t="s">
        <v>2620</v>
      </c>
      <c r="B1134" s="86" t="s">
        <v>2632</v>
      </c>
      <c r="C1134" s="86">
        <v>4</v>
      </c>
      <c r="D1134" s="121">
        <v>0.006133950037333913</v>
      </c>
      <c r="E1134" s="121">
        <v>2.0916669575956846</v>
      </c>
      <c r="F1134" s="86" t="s">
        <v>2006</v>
      </c>
      <c r="G1134" s="86" t="b">
        <v>0</v>
      </c>
      <c r="H1134" s="86" t="b">
        <v>0</v>
      </c>
      <c r="I1134" s="86" t="b">
        <v>0</v>
      </c>
      <c r="J1134" s="86" t="b">
        <v>0</v>
      </c>
      <c r="K1134" s="86" t="b">
        <v>0</v>
      </c>
      <c r="L1134" s="86" t="b">
        <v>0</v>
      </c>
    </row>
    <row r="1135" spans="1:12" ht="15">
      <c r="A1135" s="86" t="s">
        <v>2632</v>
      </c>
      <c r="B1135" s="86" t="s">
        <v>2625</v>
      </c>
      <c r="C1135" s="86">
        <v>4</v>
      </c>
      <c r="D1135" s="121">
        <v>0.006133950037333913</v>
      </c>
      <c r="E1135" s="121">
        <v>1.8486289089093901</v>
      </c>
      <c r="F1135" s="86" t="s">
        <v>2006</v>
      </c>
      <c r="G1135" s="86" t="b">
        <v>0</v>
      </c>
      <c r="H1135" s="86" t="b">
        <v>0</v>
      </c>
      <c r="I1135" s="86" t="b">
        <v>0</v>
      </c>
      <c r="J1135" s="86" t="b">
        <v>0</v>
      </c>
      <c r="K1135" s="86" t="b">
        <v>0</v>
      </c>
      <c r="L1135" s="86" t="b">
        <v>0</v>
      </c>
    </row>
    <row r="1136" spans="1:12" ht="15">
      <c r="A1136" s="86" t="s">
        <v>2625</v>
      </c>
      <c r="B1136" s="86" t="s">
        <v>2098</v>
      </c>
      <c r="C1136" s="86">
        <v>4</v>
      </c>
      <c r="D1136" s="121">
        <v>0.006133950037333913</v>
      </c>
      <c r="E1136" s="121">
        <v>1.4964463907980277</v>
      </c>
      <c r="F1136" s="86" t="s">
        <v>2006</v>
      </c>
      <c r="G1136" s="86" t="b">
        <v>0</v>
      </c>
      <c r="H1136" s="86" t="b">
        <v>0</v>
      </c>
      <c r="I1136" s="86" t="b">
        <v>0</v>
      </c>
      <c r="J1136" s="86" t="b">
        <v>0</v>
      </c>
      <c r="K1136" s="86" t="b">
        <v>1</v>
      </c>
      <c r="L1136" s="86" t="b">
        <v>0</v>
      </c>
    </row>
    <row r="1137" spans="1:12" ht="15">
      <c r="A1137" s="86" t="s">
        <v>2098</v>
      </c>
      <c r="B1137" s="86" t="s">
        <v>2663</v>
      </c>
      <c r="C1137" s="86">
        <v>4</v>
      </c>
      <c r="D1137" s="121">
        <v>0.006133950037333913</v>
      </c>
      <c r="E1137" s="121">
        <v>1.652334263765422</v>
      </c>
      <c r="F1137" s="86" t="s">
        <v>2006</v>
      </c>
      <c r="G1137" s="86" t="b">
        <v>0</v>
      </c>
      <c r="H1137" s="86" t="b">
        <v>1</v>
      </c>
      <c r="I1137" s="86" t="b">
        <v>0</v>
      </c>
      <c r="J1137" s="86" t="b">
        <v>0</v>
      </c>
      <c r="K1137" s="86" t="b">
        <v>0</v>
      </c>
      <c r="L1137" s="86" t="b">
        <v>0</v>
      </c>
    </row>
    <row r="1138" spans="1:12" ht="15">
      <c r="A1138" s="86" t="s">
        <v>2663</v>
      </c>
      <c r="B1138" s="86" t="s">
        <v>2187</v>
      </c>
      <c r="C1138" s="86">
        <v>4</v>
      </c>
      <c r="D1138" s="121">
        <v>0.006133950037333913</v>
      </c>
      <c r="E1138" s="121">
        <v>1.6937269489236468</v>
      </c>
      <c r="F1138" s="86" t="s">
        <v>2006</v>
      </c>
      <c r="G1138" s="86" t="b">
        <v>0</v>
      </c>
      <c r="H1138" s="86" t="b">
        <v>0</v>
      </c>
      <c r="I1138" s="86" t="b">
        <v>0</v>
      </c>
      <c r="J1138" s="86" t="b">
        <v>0</v>
      </c>
      <c r="K1138" s="86" t="b">
        <v>0</v>
      </c>
      <c r="L1138" s="86" t="b">
        <v>0</v>
      </c>
    </row>
    <row r="1139" spans="1:12" ht="15">
      <c r="A1139" s="86" t="s">
        <v>2187</v>
      </c>
      <c r="B1139" s="86" t="s">
        <v>2169</v>
      </c>
      <c r="C1139" s="86">
        <v>4</v>
      </c>
      <c r="D1139" s="121">
        <v>0.006133950037333913</v>
      </c>
      <c r="E1139" s="121">
        <v>1.6937269489236468</v>
      </c>
      <c r="F1139" s="86" t="s">
        <v>2006</v>
      </c>
      <c r="G1139" s="86" t="b">
        <v>0</v>
      </c>
      <c r="H1139" s="86" t="b">
        <v>0</v>
      </c>
      <c r="I1139" s="86" t="b">
        <v>0</v>
      </c>
      <c r="J1139" s="86" t="b">
        <v>0</v>
      </c>
      <c r="K1139" s="86" t="b">
        <v>0</v>
      </c>
      <c r="L1139" s="86" t="b">
        <v>0</v>
      </c>
    </row>
    <row r="1140" spans="1:12" ht="15">
      <c r="A1140" s="86" t="s">
        <v>2169</v>
      </c>
      <c r="B1140" s="86" t="s">
        <v>2179</v>
      </c>
      <c r="C1140" s="86">
        <v>4</v>
      </c>
      <c r="D1140" s="121">
        <v>0.006133950037333913</v>
      </c>
      <c r="E1140" s="121">
        <v>1.3715076541897275</v>
      </c>
      <c r="F1140" s="86" t="s">
        <v>2006</v>
      </c>
      <c r="G1140" s="86" t="b">
        <v>0</v>
      </c>
      <c r="H1140" s="86" t="b">
        <v>0</v>
      </c>
      <c r="I1140" s="86" t="b">
        <v>0</v>
      </c>
      <c r="J1140" s="86" t="b">
        <v>0</v>
      </c>
      <c r="K1140" s="86" t="b">
        <v>0</v>
      </c>
      <c r="L1140" s="86" t="b">
        <v>0</v>
      </c>
    </row>
    <row r="1141" spans="1:12" ht="15">
      <c r="A1141" s="86" t="s">
        <v>2179</v>
      </c>
      <c r="B1141" s="86" t="s">
        <v>2188</v>
      </c>
      <c r="C1141" s="86">
        <v>4</v>
      </c>
      <c r="D1141" s="121">
        <v>0.006133950037333913</v>
      </c>
      <c r="E1141" s="121">
        <v>0.97356764551769</v>
      </c>
      <c r="F1141" s="86" t="s">
        <v>2006</v>
      </c>
      <c r="G1141" s="86" t="b">
        <v>0</v>
      </c>
      <c r="H1141" s="86" t="b">
        <v>0</v>
      </c>
      <c r="I1141" s="86" t="b">
        <v>0</v>
      </c>
      <c r="J1141" s="86" t="b">
        <v>0</v>
      </c>
      <c r="K1141" s="86" t="b">
        <v>0</v>
      </c>
      <c r="L1141" s="86" t="b">
        <v>0</v>
      </c>
    </row>
    <row r="1142" spans="1:12" ht="15">
      <c r="A1142" s="86" t="s">
        <v>2188</v>
      </c>
      <c r="B1142" s="86" t="s">
        <v>2186</v>
      </c>
      <c r="C1142" s="86">
        <v>4</v>
      </c>
      <c r="D1142" s="121">
        <v>0.006133950037333913</v>
      </c>
      <c r="E1142" s="121">
        <v>0.97356764551769</v>
      </c>
      <c r="F1142" s="86" t="s">
        <v>2006</v>
      </c>
      <c r="G1142" s="86" t="b">
        <v>0</v>
      </c>
      <c r="H1142" s="86" t="b">
        <v>0</v>
      </c>
      <c r="I1142" s="86" t="b">
        <v>0</v>
      </c>
      <c r="J1142" s="86" t="b">
        <v>0</v>
      </c>
      <c r="K1142" s="86" t="b">
        <v>0</v>
      </c>
      <c r="L1142" s="86" t="b">
        <v>0</v>
      </c>
    </row>
    <row r="1143" spans="1:12" ht="15">
      <c r="A1143" s="86" t="s">
        <v>2186</v>
      </c>
      <c r="B1143" s="86" t="s">
        <v>2664</v>
      </c>
      <c r="C1143" s="86">
        <v>4</v>
      </c>
      <c r="D1143" s="121">
        <v>0.006133950037333913</v>
      </c>
      <c r="E1143" s="121">
        <v>1.3715076541897275</v>
      </c>
      <c r="F1143" s="86" t="s">
        <v>2006</v>
      </c>
      <c r="G1143" s="86" t="b">
        <v>0</v>
      </c>
      <c r="H1143" s="86" t="b">
        <v>0</v>
      </c>
      <c r="I1143" s="86" t="b">
        <v>0</v>
      </c>
      <c r="J1143" s="86" t="b">
        <v>0</v>
      </c>
      <c r="K1143" s="86" t="b">
        <v>0</v>
      </c>
      <c r="L1143" s="86" t="b">
        <v>0</v>
      </c>
    </row>
    <row r="1144" spans="1:12" ht="15">
      <c r="A1144" s="86" t="s">
        <v>2664</v>
      </c>
      <c r="B1144" s="86" t="s">
        <v>2167</v>
      </c>
      <c r="C1144" s="86">
        <v>4</v>
      </c>
      <c r="D1144" s="121">
        <v>0.006133950037333913</v>
      </c>
      <c r="E1144" s="121">
        <v>1.2957869402516093</v>
      </c>
      <c r="F1144" s="86" t="s">
        <v>2006</v>
      </c>
      <c r="G1144" s="86" t="b">
        <v>0</v>
      </c>
      <c r="H1144" s="86" t="b">
        <v>0</v>
      </c>
      <c r="I1144" s="86" t="b">
        <v>0</v>
      </c>
      <c r="J1144" s="86" t="b">
        <v>0</v>
      </c>
      <c r="K1144" s="86" t="b">
        <v>0</v>
      </c>
      <c r="L1144" s="86" t="b">
        <v>0</v>
      </c>
    </row>
    <row r="1145" spans="1:12" ht="15">
      <c r="A1145" s="86" t="s">
        <v>2098</v>
      </c>
      <c r="B1145" s="86" t="s">
        <v>2648</v>
      </c>
      <c r="C1145" s="86">
        <v>4</v>
      </c>
      <c r="D1145" s="121">
        <v>0.006133950037333913</v>
      </c>
      <c r="E1145" s="121">
        <v>1.5554242507573655</v>
      </c>
      <c r="F1145" s="86" t="s">
        <v>2006</v>
      </c>
      <c r="G1145" s="86" t="b">
        <v>0</v>
      </c>
      <c r="H1145" s="86" t="b">
        <v>1</v>
      </c>
      <c r="I1145" s="86" t="b">
        <v>0</v>
      </c>
      <c r="J1145" s="86" t="b">
        <v>0</v>
      </c>
      <c r="K1145" s="86" t="b">
        <v>0</v>
      </c>
      <c r="L1145" s="86" t="b">
        <v>0</v>
      </c>
    </row>
    <row r="1146" spans="1:12" ht="15">
      <c r="A1146" s="86" t="s">
        <v>2668</v>
      </c>
      <c r="B1146" s="86" t="s">
        <v>2697</v>
      </c>
      <c r="C1146" s="86">
        <v>4</v>
      </c>
      <c r="D1146" s="121">
        <v>0.006133950037333913</v>
      </c>
      <c r="E1146" s="121">
        <v>2.0916669575956846</v>
      </c>
      <c r="F1146" s="86" t="s">
        <v>2006</v>
      </c>
      <c r="G1146" s="86" t="b">
        <v>0</v>
      </c>
      <c r="H1146" s="86" t="b">
        <v>0</v>
      </c>
      <c r="I1146" s="86" t="b">
        <v>0</v>
      </c>
      <c r="J1146" s="86" t="b">
        <v>1</v>
      </c>
      <c r="K1146" s="86" t="b">
        <v>0</v>
      </c>
      <c r="L1146" s="86" t="b">
        <v>0</v>
      </c>
    </row>
    <row r="1147" spans="1:12" ht="15">
      <c r="A1147" s="86" t="s">
        <v>2698</v>
      </c>
      <c r="B1147" s="86" t="s">
        <v>2699</v>
      </c>
      <c r="C1147" s="86">
        <v>4</v>
      </c>
      <c r="D1147" s="121">
        <v>0.006133950037333913</v>
      </c>
      <c r="E1147" s="121">
        <v>2.0916669575956846</v>
      </c>
      <c r="F1147" s="86" t="s">
        <v>2006</v>
      </c>
      <c r="G1147" s="86" t="b">
        <v>0</v>
      </c>
      <c r="H1147" s="86" t="b">
        <v>0</v>
      </c>
      <c r="I1147" s="86" t="b">
        <v>0</v>
      </c>
      <c r="J1147" s="86" t="b">
        <v>0</v>
      </c>
      <c r="K1147" s="86" t="b">
        <v>0</v>
      </c>
      <c r="L1147" s="86" t="b">
        <v>0</v>
      </c>
    </row>
    <row r="1148" spans="1:12" ht="15">
      <c r="A1148" s="86" t="s">
        <v>2699</v>
      </c>
      <c r="B1148" s="86" t="s">
        <v>2629</v>
      </c>
      <c r="C1148" s="86">
        <v>4</v>
      </c>
      <c r="D1148" s="121">
        <v>0.006133950037333913</v>
      </c>
      <c r="E1148" s="121">
        <v>2.0916669575956846</v>
      </c>
      <c r="F1148" s="86" t="s">
        <v>2006</v>
      </c>
      <c r="G1148" s="86" t="b">
        <v>0</v>
      </c>
      <c r="H1148" s="86" t="b">
        <v>0</v>
      </c>
      <c r="I1148" s="86" t="b">
        <v>0</v>
      </c>
      <c r="J1148" s="86" t="b">
        <v>0</v>
      </c>
      <c r="K1148" s="86" t="b">
        <v>0</v>
      </c>
      <c r="L1148" s="86" t="b">
        <v>0</v>
      </c>
    </row>
    <row r="1149" spans="1:12" ht="15">
      <c r="A1149" s="86" t="s">
        <v>2629</v>
      </c>
      <c r="B1149" s="86" t="s">
        <v>2700</v>
      </c>
      <c r="C1149" s="86">
        <v>4</v>
      </c>
      <c r="D1149" s="121">
        <v>0.006133950037333913</v>
      </c>
      <c r="E1149" s="121">
        <v>2.0916669575956846</v>
      </c>
      <c r="F1149" s="86" t="s">
        <v>2006</v>
      </c>
      <c r="G1149" s="86" t="b">
        <v>0</v>
      </c>
      <c r="H1149" s="86" t="b">
        <v>0</v>
      </c>
      <c r="I1149" s="86" t="b">
        <v>0</v>
      </c>
      <c r="J1149" s="86" t="b">
        <v>0</v>
      </c>
      <c r="K1149" s="86" t="b">
        <v>0</v>
      </c>
      <c r="L1149" s="86" t="b">
        <v>0</v>
      </c>
    </row>
    <row r="1150" spans="1:12" ht="15">
      <c r="A1150" s="86" t="s">
        <v>2700</v>
      </c>
      <c r="B1150" s="86" t="s">
        <v>2645</v>
      </c>
      <c r="C1150" s="86">
        <v>4</v>
      </c>
      <c r="D1150" s="121">
        <v>0.006133950037333913</v>
      </c>
      <c r="E1150" s="121">
        <v>2.0916669575956846</v>
      </c>
      <c r="F1150" s="86" t="s">
        <v>2006</v>
      </c>
      <c r="G1150" s="86" t="b">
        <v>0</v>
      </c>
      <c r="H1150" s="86" t="b">
        <v>0</v>
      </c>
      <c r="I1150" s="86" t="b">
        <v>0</v>
      </c>
      <c r="J1150" s="86" t="b">
        <v>1</v>
      </c>
      <c r="K1150" s="86" t="b">
        <v>0</v>
      </c>
      <c r="L1150" s="86" t="b">
        <v>0</v>
      </c>
    </row>
    <row r="1151" spans="1:12" ht="15">
      <c r="A1151" s="86" t="s">
        <v>312</v>
      </c>
      <c r="B1151" s="86" t="s">
        <v>2643</v>
      </c>
      <c r="C1151" s="86">
        <v>4</v>
      </c>
      <c r="D1151" s="121">
        <v>0.006133950037333913</v>
      </c>
      <c r="E1151" s="121">
        <v>1.9155756985400034</v>
      </c>
      <c r="F1151" s="86" t="s">
        <v>2006</v>
      </c>
      <c r="G1151" s="86" t="b">
        <v>0</v>
      </c>
      <c r="H1151" s="86" t="b">
        <v>0</v>
      </c>
      <c r="I1151" s="86" t="b">
        <v>0</v>
      </c>
      <c r="J1151" s="86" t="b">
        <v>0</v>
      </c>
      <c r="K1151" s="86" t="b">
        <v>0</v>
      </c>
      <c r="L1151" s="86" t="b">
        <v>0</v>
      </c>
    </row>
    <row r="1152" spans="1:12" ht="15">
      <c r="A1152" s="86" t="s">
        <v>2643</v>
      </c>
      <c r="B1152" s="86" t="s">
        <v>2642</v>
      </c>
      <c r="C1152" s="86">
        <v>4</v>
      </c>
      <c r="D1152" s="121">
        <v>0.006133950037333913</v>
      </c>
      <c r="E1152" s="121">
        <v>1.739484439484322</v>
      </c>
      <c r="F1152" s="86" t="s">
        <v>2006</v>
      </c>
      <c r="G1152" s="86" t="b">
        <v>0</v>
      </c>
      <c r="H1152" s="86" t="b">
        <v>0</v>
      </c>
      <c r="I1152" s="86" t="b">
        <v>0</v>
      </c>
      <c r="J1152" s="86" t="b">
        <v>0</v>
      </c>
      <c r="K1152" s="86" t="b">
        <v>0</v>
      </c>
      <c r="L1152" s="86" t="b">
        <v>0</v>
      </c>
    </row>
    <row r="1153" spans="1:12" ht="15">
      <c r="A1153" s="86" t="s">
        <v>2642</v>
      </c>
      <c r="B1153" s="86" t="s">
        <v>2644</v>
      </c>
      <c r="C1153" s="86">
        <v>4</v>
      </c>
      <c r="D1153" s="121">
        <v>0.006133950037333913</v>
      </c>
      <c r="E1153" s="121">
        <v>1.739484439484322</v>
      </c>
      <c r="F1153" s="86" t="s">
        <v>2006</v>
      </c>
      <c r="G1153" s="86" t="b">
        <v>0</v>
      </c>
      <c r="H1153" s="86" t="b">
        <v>0</v>
      </c>
      <c r="I1153" s="86" t="b">
        <v>0</v>
      </c>
      <c r="J1153" s="86" t="b">
        <v>0</v>
      </c>
      <c r="K1153" s="86" t="b">
        <v>0</v>
      </c>
      <c r="L1153" s="86" t="b">
        <v>0</v>
      </c>
    </row>
    <row r="1154" spans="1:12" ht="15">
      <c r="A1154" s="86" t="s">
        <v>2644</v>
      </c>
      <c r="B1154" s="86" t="s">
        <v>2189</v>
      </c>
      <c r="C1154" s="86">
        <v>4</v>
      </c>
      <c r="D1154" s="121">
        <v>0.006133950037333913</v>
      </c>
      <c r="E1154" s="121">
        <v>1.563393180428641</v>
      </c>
      <c r="F1154" s="86" t="s">
        <v>2006</v>
      </c>
      <c r="G1154" s="86" t="b">
        <v>0</v>
      </c>
      <c r="H1154" s="86" t="b">
        <v>0</v>
      </c>
      <c r="I1154" s="86" t="b">
        <v>0</v>
      </c>
      <c r="J1154" s="86" t="b">
        <v>0</v>
      </c>
      <c r="K1154" s="86" t="b">
        <v>0</v>
      </c>
      <c r="L1154" s="86" t="b">
        <v>0</v>
      </c>
    </row>
    <row r="1155" spans="1:12" ht="15">
      <c r="A1155" s="86" t="s">
        <v>2189</v>
      </c>
      <c r="B1155" s="86" t="s">
        <v>2186</v>
      </c>
      <c r="C1155" s="86">
        <v>4</v>
      </c>
      <c r="D1155" s="121">
        <v>0.006133950037333913</v>
      </c>
      <c r="E1155" s="121">
        <v>1.0193251360783653</v>
      </c>
      <c r="F1155" s="86" t="s">
        <v>2006</v>
      </c>
      <c r="G1155" s="86" t="b">
        <v>0</v>
      </c>
      <c r="H1155" s="86" t="b">
        <v>0</v>
      </c>
      <c r="I1155" s="86" t="b">
        <v>0</v>
      </c>
      <c r="J1155" s="86" t="b">
        <v>0</v>
      </c>
      <c r="K1155" s="86" t="b">
        <v>0</v>
      </c>
      <c r="L1155" s="86" t="b">
        <v>0</v>
      </c>
    </row>
    <row r="1156" spans="1:12" ht="15">
      <c r="A1156" s="86" t="s">
        <v>2689</v>
      </c>
      <c r="B1156" s="86" t="s">
        <v>2733</v>
      </c>
      <c r="C1156" s="86">
        <v>3</v>
      </c>
      <c r="D1156" s="121">
        <v>0.005322651756950145</v>
      </c>
      <c r="E1156" s="121">
        <v>2.0916669575956846</v>
      </c>
      <c r="F1156" s="86" t="s">
        <v>2006</v>
      </c>
      <c r="G1156" s="86" t="b">
        <v>0</v>
      </c>
      <c r="H1156" s="86" t="b">
        <v>0</v>
      </c>
      <c r="I1156" s="86" t="b">
        <v>0</v>
      </c>
      <c r="J1156" s="86" t="b">
        <v>0</v>
      </c>
      <c r="K1156" s="86" t="b">
        <v>0</v>
      </c>
      <c r="L1156" s="86" t="b">
        <v>0</v>
      </c>
    </row>
    <row r="1157" spans="1:12" ht="15">
      <c r="A1157" s="86" t="s">
        <v>2733</v>
      </c>
      <c r="B1157" s="86" t="s">
        <v>2734</v>
      </c>
      <c r="C1157" s="86">
        <v>3</v>
      </c>
      <c r="D1157" s="121">
        <v>0.005322651756950145</v>
      </c>
      <c r="E1157" s="121">
        <v>2.2166056942039845</v>
      </c>
      <c r="F1157" s="86" t="s">
        <v>2006</v>
      </c>
      <c r="G1157" s="86" t="b">
        <v>0</v>
      </c>
      <c r="H1157" s="86" t="b">
        <v>0</v>
      </c>
      <c r="I1157" s="86" t="b">
        <v>0</v>
      </c>
      <c r="J1157" s="86" t="b">
        <v>0</v>
      </c>
      <c r="K1157" s="86" t="b">
        <v>0</v>
      </c>
      <c r="L1157" s="86" t="b">
        <v>0</v>
      </c>
    </row>
    <row r="1158" spans="1:12" ht="15">
      <c r="A1158" s="86" t="s">
        <v>2734</v>
      </c>
      <c r="B1158" s="86" t="s">
        <v>2690</v>
      </c>
      <c r="C1158" s="86">
        <v>3</v>
      </c>
      <c r="D1158" s="121">
        <v>0.005322651756950145</v>
      </c>
      <c r="E1158" s="121">
        <v>2.0916669575956846</v>
      </c>
      <c r="F1158" s="86" t="s">
        <v>2006</v>
      </c>
      <c r="G1158" s="86" t="b">
        <v>0</v>
      </c>
      <c r="H1158" s="86" t="b">
        <v>0</v>
      </c>
      <c r="I1158" s="86" t="b">
        <v>0</v>
      </c>
      <c r="J1158" s="86" t="b">
        <v>0</v>
      </c>
      <c r="K1158" s="86" t="b">
        <v>0</v>
      </c>
      <c r="L1158" s="86" t="b">
        <v>0</v>
      </c>
    </row>
    <row r="1159" spans="1:12" ht="15">
      <c r="A1159" s="86" t="s">
        <v>2690</v>
      </c>
      <c r="B1159" s="86" t="s">
        <v>2191</v>
      </c>
      <c r="C1159" s="86">
        <v>3</v>
      </c>
      <c r="D1159" s="121">
        <v>0.005322651756950145</v>
      </c>
      <c r="E1159" s="121">
        <v>1.6656982253234034</v>
      </c>
      <c r="F1159" s="86" t="s">
        <v>2006</v>
      </c>
      <c r="G1159" s="86" t="b">
        <v>0</v>
      </c>
      <c r="H1159" s="86" t="b">
        <v>0</v>
      </c>
      <c r="I1159" s="86" t="b">
        <v>0</v>
      </c>
      <c r="J1159" s="86" t="b">
        <v>0</v>
      </c>
      <c r="K1159" s="86" t="b">
        <v>0</v>
      </c>
      <c r="L1159" s="86" t="b">
        <v>0</v>
      </c>
    </row>
    <row r="1160" spans="1:12" ht="15">
      <c r="A1160" s="86" t="s">
        <v>2167</v>
      </c>
      <c r="B1160" s="86" t="s">
        <v>2186</v>
      </c>
      <c r="C1160" s="86">
        <v>3</v>
      </c>
      <c r="D1160" s="121">
        <v>0.005322651756950145</v>
      </c>
      <c r="E1160" s="121">
        <v>0.8072362237511651</v>
      </c>
      <c r="F1160" s="86" t="s">
        <v>2006</v>
      </c>
      <c r="G1160" s="86" t="b">
        <v>0</v>
      </c>
      <c r="H1160" s="86" t="b">
        <v>0</v>
      </c>
      <c r="I1160" s="86" t="b">
        <v>0</v>
      </c>
      <c r="J1160" s="86" t="b">
        <v>0</v>
      </c>
      <c r="K1160" s="86" t="b">
        <v>0</v>
      </c>
      <c r="L1160" s="86" t="b">
        <v>0</v>
      </c>
    </row>
    <row r="1161" spans="1:12" ht="15">
      <c r="A1161" s="86" t="s">
        <v>2186</v>
      </c>
      <c r="B1161" s="86" t="s">
        <v>2190</v>
      </c>
      <c r="C1161" s="86">
        <v>3</v>
      </c>
      <c r="D1161" s="121">
        <v>0.005322651756950145</v>
      </c>
      <c r="E1161" s="121">
        <v>0.8943863994700653</v>
      </c>
      <c r="F1161" s="86" t="s">
        <v>2006</v>
      </c>
      <c r="G1161" s="86" t="b">
        <v>0</v>
      </c>
      <c r="H1161" s="86" t="b">
        <v>0</v>
      </c>
      <c r="I1161" s="86" t="b">
        <v>0</v>
      </c>
      <c r="J1161" s="86" t="b">
        <v>0</v>
      </c>
      <c r="K1161" s="86" t="b">
        <v>0</v>
      </c>
      <c r="L1161" s="86" t="b">
        <v>0</v>
      </c>
    </row>
    <row r="1162" spans="1:12" ht="15">
      <c r="A1162" s="86" t="s">
        <v>2190</v>
      </c>
      <c r="B1162" s="86" t="s">
        <v>2649</v>
      </c>
      <c r="C1162" s="86">
        <v>3</v>
      </c>
      <c r="D1162" s="121">
        <v>0.005322651756950145</v>
      </c>
      <c r="E1162" s="121">
        <v>1.5176356898679657</v>
      </c>
      <c r="F1162" s="86" t="s">
        <v>2006</v>
      </c>
      <c r="G1162" s="86" t="b">
        <v>0</v>
      </c>
      <c r="H1162" s="86" t="b">
        <v>0</v>
      </c>
      <c r="I1162" s="86" t="b">
        <v>0</v>
      </c>
      <c r="J1162" s="86" t="b">
        <v>0</v>
      </c>
      <c r="K1162" s="86" t="b">
        <v>0</v>
      </c>
      <c r="L1162" s="86" t="b">
        <v>0</v>
      </c>
    </row>
    <row r="1163" spans="1:12" ht="15">
      <c r="A1163" s="86" t="s">
        <v>2167</v>
      </c>
      <c r="B1163" s="86" t="s">
        <v>2188</v>
      </c>
      <c r="C1163" s="86">
        <v>3</v>
      </c>
      <c r="D1163" s="121">
        <v>0.005322651756950145</v>
      </c>
      <c r="E1163" s="121">
        <v>1.1294555184850843</v>
      </c>
      <c r="F1163" s="86" t="s">
        <v>2006</v>
      </c>
      <c r="G1163" s="86" t="b">
        <v>0</v>
      </c>
      <c r="H1163" s="86" t="b">
        <v>0</v>
      </c>
      <c r="I1163" s="86" t="b">
        <v>0</v>
      </c>
      <c r="J1163" s="86" t="b">
        <v>0</v>
      </c>
      <c r="K1163" s="86" t="b">
        <v>0</v>
      </c>
      <c r="L1163" s="86" t="b">
        <v>0</v>
      </c>
    </row>
    <row r="1164" spans="1:12" ht="15">
      <c r="A1164" s="86" t="s">
        <v>2190</v>
      </c>
      <c r="B1164" s="86" t="s">
        <v>2186</v>
      </c>
      <c r="C1164" s="86">
        <v>3</v>
      </c>
      <c r="D1164" s="121">
        <v>0.005322651756950145</v>
      </c>
      <c r="E1164" s="121">
        <v>0.8943863994700653</v>
      </c>
      <c r="F1164" s="86" t="s">
        <v>2006</v>
      </c>
      <c r="G1164" s="86" t="b">
        <v>0</v>
      </c>
      <c r="H1164" s="86" t="b">
        <v>0</v>
      </c>
      <c r="I1164" s="86" t="b">
        <v>0</v>
      </c>
      <c r="J1164" s="86" t="b">
        <v>0</v>
      </c>
      <c r="K1164" s="86" t="b">
        <v>0</v>
      </c>
      <c r="L1164" s="86" t="b">
        <v>0</v>
      </c>
    </row>
    <row r="1165" spans="1:12" ht="15">
      <c r="A1165" s="86" t="s">
        <v>2789</v>
      </c>
      <c r="B1165" s="86" t="s">
        <v>2713</v>
      </c>
      <c r="C1165" s="86">
        <v>3</v>
      </c>
      <c r="D1165" s="121">
        <v>0.005322651756950145</v>
      </c>
      <c r="E1165" s="121">
        <v>2.2166056942039845</v>
      </c>
      <c r="F1165" s="86" t="s">
        <v>2006</v>
      </c>
      <c r="G1165" s="86" t="b">
        <v>0</v>
      </c>
      <c r="H1165" s="86" t="b">
        <v>0</v>
      </c>
      <c r="I1165" s="86" t="b">
        <v>0</v>
      </c>
      <c r="J1165" s="86" t="b">
        <v>0</v>
      </c>
      <c r="K1165" s="86" t="b">
        <v>0</v>
      </c>
      <c r="L1165" s="86" t="b">
        <v>0</v>
      </c>
    </row>
    <row r="1166" spans="1:12" ht="15">
      <c r="A1166" s="86" t="s">
        <v>2713</v>
      </c>
      <c r="B1166" s="86" t="s">
        <v>284</v>
      </c>
      <c r="C1166" s="86">
        <v>3</v>
      </c>
      <c r="D1166" s="121">
        <v>0.005322651756950145</v>
      </c>
      <c r="E1166" s="121">
        <v>2.2166056942039845</v>
      </c>
      <c r="F1166" s="86" t="s">
        <v>2006</v>
      </c>
      <c r="G1166" s="86" t="b">
        <v>0</v>
      </c>
      <c r="H1166" s="86" t="b">
        <v>0</v>
      </c>
      <c r="I1166" s="86" t="b">
        <v>0</v>
      </c>
      <c r="J1166" s="86" t="b">
        <v>0</v>
      </c>
      <c r="K1166" s="86" t="b">
        <v>0</v>
      </c>
      <c r="L1166" s="86" t="b">
        <v>0</v>
      </c>
    </row>
    <row r="1167" spans="1:12" ht="15">
      <c r="A1167" s="86" t="s">
        <v>284</v>
      </c>
      <c r="B1167" s="86" t="s">
        <v>2790</v>
      </c>
      <c r="C1167" s="86">
        <v>3</v>
      </c>
      <c r="D1167" s="121">
        <v>0.005322651756950145</v>
      </c>
      <c r="E1167" s="121">
        <v>2.2166056942039845</v>
      </c>
      <c r="F1167" s="86" t="s">
        <v>2006</v>
      </c>
      <c r="G1167" s="86" t="b">
        <v>0</v>
      </c>
      <c r="H1167" s="86" t="b">
        <v>0</v>
      </c>
      <c r="I1167" s="86" t="b">
        <v>0</v>
      </c>
      <c r="J1167" s="86" t="b">
        <v>0</v>
      </c>
      <c r="K1167" s="86" t="b">
        <v>0</v>
      </c>
      <c r="L1167" s="86" t="b">
        <v>0</v>
      </c>
    </row>
    <row r="1168" spans="1:12" ht="15">
      <c r="A1168" s="86" t="s">
        <v>2790</v>
      </c>
      <c r="B1168" s="86" t="s">
        <v>2791</v>
      </c>
      <c r="C1168" s="86">
        <v>3</v>
      </c>
      <c r="D1168" s="121">
        <v>0.005322651756950145</v>
      </c>
      <c r="E1168" s="121">
        <v>2.2166056942039845</v>
      </c>
      <c r="F1168" s="86" t="s">
        <v>2006</v>
      </c>
      <c r="G1168" s="86" t="b">
        <v>0</v>
      </c>
      <c r="H1168" s="86" t="b">
        <v>0</v>
      </c>
      <c r="I1168" s="86" t="b">
        <v>0</v>
      </c>
      <c r="J1168" s="86" t="b">
        <v>0</v>
      </c>
      <c r="K1168" s="86" t="b">
        <v>0</v>
      </c>
      <c r="L1168" s="86" t="b">
        <v>0</v>
      </c>
    </row>
    <row r="1169" spans="1:12" ht="15">
      <c r="A1169" s="86" t="s">
        <v>2791</v>
      </c>
      <c r="B1169" s="86" t="s">
        <v>293</v>
      </c>
      <c r="C1169" s="86">
        <v>3</v>
      </c>
      <c r="D1169" s="121">
        <v>0.005322651756950145</v>
      </c>
      <c r="E1169" s="121">
        <v>2.2166056942039845</v>
      </c>
      <c r="F1169" s="86" t="s">
        <v>2006</v>
      </c>
      <c r="G1169" s="86" t="b">
        <v>0</v>
      </c>
      <c r="H1169" s="86" t="b">
        <v>0</v>
      </c>
      <c r="I1169" s="86" t="b">
        <v>0</v>
      </c>
      <c r="J1169" s="86" t="b">
        <v>0</v>
      </c>
      <c r="K1169" s="86" t="b">
        <v>0</v>
      </c>
      <c r="L1169" s="86" t="b">
        <v>0</v>
      </c>
    </row>
    <row r="1170" spans="1:12" ht="15">
      <c r="A1170" s="86" t="s">
        <v>293</v>
      </c>
      <c r="B1170" s="86" t="s">
        <v>2203</v>
      </c>
      <c r="C1170" s="86">
        <v>3</v>
      </c>
      <c r="D1170" s="121">
        <v>0.005322651756950145</v>
      </c>
      <c r="E1170" s="121">
        <v>1.994756944587628</v>
      </c>
      <c r="F1170" s="86" t="s">
        <v>2006</v>
      </c>
      <c r="G1170" s="86" t="b">
        <v>0</v>
      </c>
      <c r="H1170" s="86" t="b">
        <v>0</v>
      </c>
      <c r="I1170" s="86" t="b">
        <v>0</v>
      </c>
      <c r="J1170" s="86" t="b">
        <v>0</v>
      </c>
      <c r="K1170" s="86" t="b">
        <v>0</v>
      </c>
      <c r="L1170" s="86" t="b">
        <v>0</v>
      </c>
    </row>
    <row r="1171" spans="1:12" ht="15">
      <c r="A1171" s="86" t="s">
        <v>2203</v>
      </c>
      <c r="B1171" s="86" t="s">
        <v>2625</v>
      </c>
      <c r="C1171" s="86">
        <v>3</v>
      </c>
      <c r="D1171" s="121">
        <v>0.005322651756950145</v>
      </c>
      <c r="E1171" s="121">
        <v>1.6267801592930338</v>
      </c>
      <c r="F1171" s="86" t="s">
        <v>2006</v>
      </c>
      <c r="G1171" s="86" t="b">
        <v>0</v>
      </c>
      <c r="H1171" s="86" t="b">
        <v>0</v>
      </c>
      <c r="I1171" s="86" t="b">
        <v>0</v>
      </c>
      <c r="J1171" s="86" t="b">
        <v>0</v>
      </c>
      <c r="K1171" s="86" t="b">
        <v>0</v>
      </c>
      <c r="L1171" s="86" t="b">
        <v>0</v>
      </c>
    </row>
    <row r="1172" spans="1:12" ht="15">
      <c r="A1172" s="86" t="s">
        <v>2625</v>
      </c>
      <c r="B1172" s="86" t="s">
        <v>2792</v>
      </c>
      <c r="C1172" s="86">
        <v>3</v>
      </c>
      <c r="D1172" s="121">
        <v>0.005322651756950145</v>
      </c>
      <c r="E1172" s="121">
        <v>1.8486289089093901</v>
      </c>
      <c r="F1172" s="86" t="s">
        <v>2006</v>
      </c>
      <c r="G1172" s="86" t="b">
        <v>0</v>
      </c>
      <c r="H1172" s="86" t="b">
        <v>0</v>
      </c>
      <c r="I1172" s="86" t="b">
        <v>0</v>
      </c>
      <c r="J1172" s="86" t="b">
        <v>0</v>
      </c>
      <c r="K1172" s="86" t="b">
        <v>0</v>
      </c>
      <c r="L1172" s="86" t="b">
        <v>0</v>
      </c>
    </row>
    <row r="1173" spans="1:12" ht="15">
      <c r="A1173" s="86" t="s">
        <v>2792</v>
      </c>
      <c r="B1173" s="86" t="s">
        <v>2179</v>
      </c>
      <c r="C1173" s="86">
        <v>3</v>
      </c>
      <c r="D1173" s="121">
        <v>0.005322651756950145</v>
      </c>
      <c r="E1173" s="121">
        <v>1.3715076541897278</v>
      </c>
      <c r="F1173" s="86" t="s">
        <v>2006</v>
      </c>
      <c r="G1173" s="86" t="b">
        <v>0</v>
      </c>
      <c r="H1173" s="86" t="b">
        <v>0</v>
      </c>
      <c r="I1173" s="86" t="b">
        <v>0</v>
      </c>
      <c r="J1173" s="86" t="b">
        <v>0</v>
      </c>
      <c r="K1173" s="86" t="b">
        <v>0</v>
      </c>
      <c r="L1173" s="86" t="b">
        <v>0</v>
      </c>
    </row>
    <row r="1174" spans="1:12" ht="15">
      <c r="A1174" s="86" t="s">
        <v>2179</v>
      </c>
      <c r="B1174" s="86" t="s">
        <v>2222</v>
      </c>
      <c r="C1174" s="86">
        <v>3</v>
      </c>
      <c r="D1174" s="121">
        <v>0.005322651756950145</v>
      </c>
      <c r="E1174" s="121">
        <v>1.3715076541897278</v>
      </c>
      <c r="F1174" s="86" t="s">
        <v>2006</v>
      </c>
      <c r="G1174" s="86" t="b">
        <v>0</v>
      </c>
      <c r="H1174" s="86" t="b">
        <v>0</v>
      </c>
      <c r="I1174" s="86" t="b">
        <v>0</v>
      </c>
      <c r="J1174" s="86" t="b">
        <v>0</v>
      </c>
      <c r="K1174" s="86" t="b">
        <v>0</v>
      </c>
      <c r="L1174" s="86" t="b">
        <v>0</v>
      </c>
    </row>
    <row r="1175" spans="1:12" ht="15">
      <c r="A1175" s="86" t="s">
        <v>2222</v>
      </c>
      <c r="B1175" s="86" t="s">
        <v>2793</v>
      </c>
      <c r="C1175" s="86">
        <v>3</v>
      </c>
      <c r="D1175" s="121">
        <v>0.005322651756950145</v>
      </c>
      <c r="E1175" s="121">
        <v>2.2166056942039845</v>
      </c>
      <c r="F1175" s="86" t="s">
        <v>2006</v>
      </c>
      <c r="G1175" s="86" t="b">
        <v>0</v>
      </c>
      <c r="H1175" s="86" t="b">
        <v>0</v>
      </c>
      <c r="I1175" s="86" t="b">
        <v>0</v>
      </c>
      <c r="J1175" s="86" t="b">
        <v>0</v>
      </c>
      <c r="K1175" s="86" t="b">
        <v>0</v>
      </c>
      <c r="L1175" s="86" t="b">
        <v>0</v>
      </c>
    </row>
    <row r="1176" spans="1:12" ht="15">
      <c r="A1176" s="86" t="s">
        <v>2793</v>
      </c>
      <c r="B1176" s="86" t="s">
        <v>2187</v>
      </c>
      <c r="C1176" s="86">
        <v>3</v>
      </c>
      <c r="D1176" s="121">
        <v>0.005322651756950145</v>
      </c>
      <c r="E1176" s="121">
        <v>1.693726948923647</v>
      </c>
      <c r="F1176" s="86" t="s">
        <v>2006</v>
      </c>
      <c r="G1176" s="86" t="b">
        <v>0</v>
      </c>
      <c r="H1176" s="86" t="b">
        <v>0</v>
      </c>
      <c r="I1176" s="86" t="b">
        <v>0</v>
      </c>
      <c r="J1176" s="86" t="b">
        <v>0</v>
      </c>
      <c r="K1176" s="86" t="b">
        <v>0</v>
      </c>
      <c r="L1176" s="86" t="b">
        <v>0</v>
      </c>
    </row>
    <row r="1177" spans="1:12" ht="15">
      <c r="A1177" s="86" t="s">
        <v>2187</v>
      </c>
      <c r="B1177" s="86" t="s">
        <v>2794</v>
      </c>
      <c r="C1177" s="86">
        <v>3</v>
      </c>
      <c r="D1177" s="121">
        <v>0.005322651756950145</v>
      </c>
      <c r="E1177" s="121">
        <v>1.693726948923647</v>
      </c>
      <c r="F1177" s="86" t="s">
        <v>2006</v>
      </c>
      <c r="G1177" s="86" t="b">
        <v>0</v>
      </c>
      <c r="H1177" s="86" t="b">
        <v>0</v>
      </c>
      <c r="I1177" s="86" t="b">
        <v>0</v>
      </c>
      <c r="J1177" s="86" t="b">
        <v>1</v>
      </c>
      <c r="K1177" s="86" t="b">
        <v>0</v>
      </c>
      <c r="L1177" s="86" t="b">
        <v>0</v>
      </c>
    </row>
    <row r="1178" spans="1:12" ht="15">
      <c r="A1178" s="86" t="s">
        <v>2794</v>
      </c>
      <c r="B1178" s="86" t="s">
        <v>2795</v>
      </c>
      <c r="C1178" s="86">
        <v>3</v>
      </c>
      <c r="D1178" s="121">
        <v>0.005322651756950145</v>
      </c>
      <c r="E1178" s="121">
        <v>2.2166056942039845</v>
      </c>
      <c r="F1178" s="86" t="s">
        <v>2006</v>
      </c>
      <c r="G1178" s="86" t="b">
        <v>1</v>
      </c>
      <c r="H1178" s="86" t="b">
        <v>0</v>
      </c>
      <c r="I1178" s="86" t="b">
        <v>0</v>
      </c>
      <c r="J1178" s="86" t="b">
        <v>0</v>
      </c>
      <c r="K1178" s="86" t="b">
        <v>0</v>
      </c>
      <c r="L1178" s="86" t="b">
        <v>0</v>
      </c>
    </row>
    <row r="1179" spans="1:12" ht="15">
      <c r="A1179" s="86" t="s">
        <v>2795</v>
      </c>
      <c r="B1179" s="86" t="s">
        <v>2796</v>
      </c>
      <c r="C1179" s="86">
        <v>3</v>
      </c>
      <c r="D1179" s="121">
        <v>0.005322651756950145</v>
      </c>
      <c r="E1179" s="121">
        <v>2.2166056942039845</v>
      </c>
      <c r="F1179" s="86" t="s">
        <v>2006</v>
      </c>
      <c r="G1179" s="86" t="b">
        <v>0</v>
      </c>
      <c r="H1179" s="86" t="b">
        <v>0</v>
      </c>
      <c r="I1179" s="86" t="b">
        <v>0</v>
      </c>
      <c r="J1179" s="86" t="b">
        <v>0</v>
      </c>
      <c r="K1179" s="86" t="b">
        <v>0</v>
      </c>
      <c r="L1179" s="86" t="b">
        <v>0</v>
      </c>
    </row>
    <row r="1180" spans="1:12" ht="15">
      <c r="A1180" s="86" t="s">
        <v>2796</v>
      </c>
      <c r="B1180" s="86" t="s">
        <v>2797</v>
      </c>
      <c r="C1180" s="86">
        <v>3</v>
      </c>
      <c r="D1180" s="121">
        <v>0.005322651756950145</v>
      </c>
      <c r="E1180" s="121">
        <v>2.2166056942039845</v>
      </c>
      <c r="F1180" s="86" t="s">
        <v>2006</v>
      </c>
      <c r="G1180" s="86" t="b">
        <v>0</v>
      </c>
      <c r="H1180" s="86" t="b">
        <v>0</v>
      </c>
      <c r="I1180" s="86" t="b">
        <v>0</v>
      </c>
      <c r="J1180" s="86" t="b">
        <v>0</v>
      </c>
      <c r="K1180" s="86" t="b">
        <v>0</v>
      </c>
      <c r="L1180" s="86" t="b">
        <v>0</v>
      </c>
    </row>
    <row r="1181" spans="1:12" ht="15">
      <c r="A1181" s="86" t="s">
        <v>2797</v>
      </c>
      <c r="B1181" s="86" t="s">
        <v>2798</v>
      </c>
      <c r="C1181" s="86">
        <v>3</v>
      </c>
      <c r="D1181" s="121">
        <v>0.005322651756950145</v>
      </c>
      <c r="E1181" s="121">
        <v>2.2166056942039845</v>
      </c>
      <c r="F1181" s="86" t="s">
        <v>2006</v>
      </c>
      <c r="G1181" s="86" t="b">
        <v>0</v>
      </c>
      <c r="H1181" s="86" t="b">
        <v>0</v>
      </c>
      <c r="I1181" s="86" t="b">
        <v>0</v>
      </c>
      <c r="J1181" s="86" t="b">
        <v>0</v>
      </c>
      <c r="K1181" s="86" t="b">
        <v>0</v>
      </c>
      <c r="L1181" s="86" t="b">
        <v>0</v>
      </c>
    </row>
    <row r="1182" spans="1:12" ht="15">
      <c r="A1182" s="86" t="s">
        <v>2798</v>
      </c>
      <c r="B1182" s="86" t="s">
        <v>2799</v>
      </c>
      <c r="C1182" s="86">
        <v>3</v>
      </c>
      <c r="D1182" s="121">
        <v>0.005322651756950145</v>
      </c>
      <c r="E1182" s="121">
        <v>2.2166056942039845</v>
      </c>
      <c r="F1182" s="86" t="s">
        <v>2006</v>
      </c>
      <c r="G1182" s="86" t="b">
        <v>0</v>
      </c>
      <c r="H1182" s="86" t="b">
        <v>0</v>
      </c>
      <c r="I1182" s="86" t="b">
        <v>0</v>
      </c>
      <c r="J1182" s="86" t="b">
        <v>0</v>
      </c>
      <c r="K1182" s="86" t="b">
        <v>0</v>
      </c>
      <c r="L1182" s="86" t="b">
        <v>0</v>
      </c>
    </row>
    <row r="1183" spans="1:12" ht="15">
      <c r="A1183" s="86" t="s">
        <v>2799</v>
      </c>
      <c r="B1183" s="86" t="s">
        <v>2800</v>
      </c>
      <c r="C1183" s="86">
        <v>3</v>
      </c>
      <c r="D1183" s="121">
        <v>0.005322651756950145</v>
      </c>
      <c r="E1183" s="121">
        <v>2.2166056942039845</v>
      </c>
      <c r="F1183" s="86" t="s">
        <v>2006</v>
      </c>
      <c r="G1183" s="86" t="b">
        <v>0</v>
      </c>
      <c r="H1183" s="86" t="b">
        <v>0</v>
      </c>
      <c r="I1183" s="86" t="b">
        <v>0</v>
      </c>
      <c r="J1183" s="86" t="b">
        <v>0</v>
      </c>
      <c r="K1183" s="86" t="b">
        <v>0</v>
      </c>
      <c r="L1183" s="86" t="b">
        <v>0</v>
      </c>
    </row>
    <row r="1184" spans="1:12" ht="15">
      <c r="A1184" s="86" t="s">
        <v>2800</v>
      </c>
      <c r="B1184" s="86" t="s">
        <v>2801</v>
      </c>
      <c r="C1184" s="86">
        <v>3</v>
      </c>
      <c r="D1184" s="121">
        <v>0.005322651756950145</v>
      </c>
      <c r="E1184" s="121">
        <v>2.2166056942039845</v>
      </c>
      <c r="F1184" s="86" t="s">
        <v>2006</v>
      </c>
      <c r="G1184" s="86" t="b">
        <v>0</v>
      </c>
      <c r="H1184" s="86" t="b">
        <v>0</v>
      </c>
      <c r="I1184" s="86" t="b">
        <v>0</v>
      </c>
      <c r="J1184" s="86" t="b">
        <v>0</v>
      </c>
      <c r="K1184" s="86" t="b">
        <v>0</v>
      </c>
      <c r="L1184" s="86" t="b">
        <v>0</v>
      </c>
    </row>
    <row r="1185" spans="1:12" ht="15">
      <c r="A1185" s="86" t="s">
        <v>2801</v>
      </c>
      <c r="B1185" s="86" t="s">
        <v>2681</v>
      </c>
      <c r="C1185" s="86">
        <v>3</v>
      </c>
      <c r="D1185" s="121">
        <v>0.005322651756950145</v>
      </c>
      <c r="E1185" s="121">
        <v>2.2166056942039845</v>
      </c>
      <c r="F1185" s="86" t="s">
        <v>2006</v>
      </c>
      <c r="G1185" s="86" t="b">
        <v>0</v>
      </c>
      <c r="H1185" s="86" t="b">
        <v>0</v>
      </c>
      <c r="I1185" s="86" t="b">
        <v>0</v>
      </c>
      <c r="J1185" s="86" t="b">
        <v>0</v>
      </c>
      <c r="K1185" s="86" t="b">
        <v>0</v>
      </c>
      <c r="L1185" s="86" t="b">
        <v>0</v>
      </c>
    </row>
    <row r="1186" spans="1:12" ht="15">
      <c r="A1186" s="86" t="s">
        <v>2681</v>
      </c>
      <c r="B1186" s="86" t="s">
        <v>2704</v>
      </c>
      <c r="C1186" s="86">
        <v>3</v>
      </c>
      <c r="D1186" s="121">
        <v>0.005322651756950145</v>
      </c>
      <c r="E1186" s="121">
        <v>2.2166056942039845</v>
      </c>
      <c r="F1186" s="86" t="s">
        <v>2006</v>
      </c>
      <c r="G1186" s="86" t="b">
        <v>0</v>
      </c>
      <c r="H1186" s="86" t="b">
        <v>0</v>
      </c>
      <c r="I1186" s="86" t="b">
        <v>0</v>
      </c>
      <c r="J1186" s="86" t="b">
        <v>0</v>
      </c>
      <c r="K1186" s="86" t="b">
        <v>0</v>
      </c>
      <c r="L1186" s="86" t="b">
        <v>0</v>
      </c>
    </row>
    <row r="1187" spans="1:12" ht="15">
      <c r="A1187" s="86" t="s">
        <v>2704</v>
      </c>
      <c r="B1187" s="86" t="s">
        <v>2723</v>
      </c>
      <c r="C1187" s="86">
        <v>3</v>
      </c>
      <c r="D1187" s="121">
        <v>0.005322651756950145</v>
      </c>
      <c r="E1187" s="121">
        <v>2.0916669575956846</v>
      </c>
      <c r="F1187" s="86" t="s">
        <v>2006</v>
      </c>
      <c r="G1187" s="86" t="b">
        <v>0</v>
      </c>
      <c r="H1187" s="86" t="b">
        <v>0</v>
      </c>
      <c r="I1187" s="86" t="b">
        <v>0</v>
      </c>
      <c r="J1187" s="86" t="b">
        <v>0</v>
      </c>
      <c r="K1187" s="86" t="b">
        <v>0</v>
      </c>
      <c r="L1187" s="86" t="b">
        <v>0</v>
      </c>
    </row>
    <row r="1188" spans="1:12" ht="15">
      <c r="A1188" s="86" t="s">
        <v>2723</v>
      </c>
      <c r="B1188" s="86" t="s">
        <v>2167</v>
      </c>
      <c r="C1188" s="86">
        <v>3</v>
      </c>
      <c r="D1188" s="121">
        <v>0.005322651756950145</v>
      </c>
      <c r="E1188" s="121">
        <v>1.1708482036433094</v>
      </c>
      <c r="F1188" s="86" t="s">
        <v>2006</v>
      </c>
      <c r="G1188" s="86" t="b">
        <v>0</v>
      </c>
      <c r="H1188" s="86" t="b">
        <v>0</v>
      </c>
      <c r="I1188" s="86" t="b">
        <v>0</v>
      </c>
      <c r="J1188" s="86" t="b">
        <v>0</v>
      </c>
      <c r="K1188" s="86" t="b">
        <v>0</v>
      </c>
      <c r="L1188" s="86" t="b">
        <v>0</v>
      </c>
    </row>
    <row r="1189" spans="1:12" ht="15">
      <c r="A1189" s="86" t="s">
        <v>2167</v>
      </c>
      <c r="B1189" s="86" t="s">
        <v>2802</v>
      </c>
      <c r="C1189" s="86">
        <v>3</v>
      </c>
      <c r="D1189" s="121">
        <v>0.005322651756950145</v>
      </c>
      <c r="E1189" s="121">
        <v>1.652334263765422</v>
      </c>
      <c r="F1189" s="86" t="s">
        <v>2006</v>
      </c>
      <c r="G1189" s="86" t="b">
        <v>0</v>
      </c>
      <c r="H1189" s="86" t="b">
        <v>0</v>
      </c>
      <c r="I1189" s="86" t="b">
        <v>0</v>
      </c>
      <c r="J1189" s="86" t="b">
        <v>0</v>
      </c>
      <c r="K1189" s="86" t="b">
        <v>0</v>
      </c>
      <c r="L1189" s="86" t="b">
        <v>0</v>
      </c>
    </row>
    <row r="1190" spans="1:12" ht="15">
      <c r="A1190" s="86" t="s">
        <v>2802</v>
      </c>
      <c r="B1190" s="86" t="s">
        <v>2803</v>
      </c>
      <c r="C1190" s="86">
        <v>3</v>
      </c>
      <c r="D1190" s="121">
        <v>0.005322651756950145</v>
      </c>
      <c r="E1190" s="121">
        <v>2.2166056942039845</v>
      </c>
      <c r="F1190" s="86" t="s">
        <v>2006</v>
      </c>
      <c r="G1190" s="86" t="b">
        <v>0</v>
      </c>
      <c r="H1190" s="86" t="b">
        <v>0</v>
      </c>
      <c r="I1190" s="86" t="b">
        <v>0</v>
      </c>
      <c r="J1190" s="86" t="b">
        <v>0</v>
      </c>
      <c r="K1190" s="86" t="b">
        <v>0</v>
      </c>
      <c r="L1190" s="86" t="b">
        <v>0</v>
      </c>
    </row>
    <row r="1191" spans="1:12" ht="15">
      <c r="A1191" s="86" t="s">
        <v>2198</v>
      </c>
      <c r="B1191" s="86" t="s">
        <v>2145</v>
      </c>
      <c r="C1191" s="86">
        <v>2</v>
      </c>
      <c r="D1191" s="121">
        <v>0.0042270135376033</v>
      </c>
      <c r="E1191" s="121">
        <v>2.0916669575956846</v>
      </c>
      <c r="F1191" s="86" t="s">
        <v>2006</v>
      </c>
      <c r="G1191" s="86" t="b">
        <v>0</v>
      </c>
      <c r="H1191" s="86" t="b">
        <v>0</v>
      </c>
      <c r="I1191" s="86" t="b">
        <v>0</v>
      </c>
      <c r="J1191" s="86" t="b">
        <v>0</v>
      </c>
      <c r="K1191" s="86" t="b">
        <v>0</v>
      </c>
      <c r="L1191" s="86" t="b">
        <v>0</v>
      </c>
    </row>
    <row r="1192" spans="1:12" ht="15">
      <c r="A1192" s="86" t="s">
        <v>2145</v>
      </c>
      <c r="B1192" s="86" t="s">
        <v>2831</v>
      </c>
      <c r="C1192" s="86">
        <v>2</v>
      </c>
      <c r="D1192" s="121">
        <v>0.0042270135376033</v>
      </c>
      <c r="E1192" s="121">
        <v>2.0916669575956846</v>
      </c>
      <c r="F1192" s="86" t="s">
        <v>2006</v>
      </c>
      <c r="G1192" s="86" t="b">
        <v>0</v>
      </c>
      <c r="H1192" s="86" t="b">
        <v>0</v>
      </c>
      <c r="I1192" s="86" t="b">
        <v>0</v>
      </c>
      <c r="J1192" s="86" t="b">
        <v>0</v>
      </c>
      <c r="K1192" s="86" t="b">
        <v>0</v>
      </c>
      <c r="L1192" s="86" t="b">
        <v>0</v>
      </c>
    </row>
    <row r="1193" spans="1:12" ht="15">
      <c r="A1193" s="86" t="s">
        <v>2831</v>
      </c>
      <c r="B1193" s="86" t="s">
        <v>2634</v>
      </c>
      <c r="C1193" s="86">
        <v>2</v>
      </c>
      <c r="D1193" s="121">
        <v>0.0042270135376033</v>
      </c>
      <c r="E1193" s="121">
        <v>2.392696953259666</v>
      </c>
      <c r="F1193" s="86" t="s">
        <v>2006</v>
      </c>
      <c r="G1193" s="86" t="b">
        <v>0</v>
      </c>
      <c r="H1193" s="86" t="b">
        <v>0</v>
      </c>
      <c r="I1193" s="86" t="b">
        <v>0</v>
      </c>
      <c r="J1193" s="86" t="b">
        <v>0</v>
      </c>
      <c r="K1193" s="86" t="b">
        <v>0</v>
      </c>
      <c r="L1193" s="86" t="b">
        <v>0</v>
      </c>
    </row>
    <row r="1194" spans="1:12" ht="15">
      <c r="A1194" s="86" t="s">
        <v>2634</v>
      </c>
      <c r="B1194" s="86" t="s">
        <v>2832</v>
      </c>
      <c r="C1194" s="86">
        <v>2</v>
      </c>
      <c r="D1194" s="121">
        <v>0.0042270135376033</v>
      </c>
      <c r="E1194" s="121">
        <v>2.392696953259666</v>
      </c>
      <c r="F1194" s="86" t="s">
        <v>2006</v>
      </c>
      <c r="G1194" s="86" t="b">
        <v>0</v>
      </c>
      <c r="H1194" s="86" t="b">
        <v>0</v>
      </c>
      <c r="I1194" s="86" t="b">
        <v>0</v>
      </c>
      <c r="J1194" s="86" t="b">
        <v>0</v>
      </c>
      <c r="K1194" s="86" t="b">
        <v>0</v>
      </c>
      <c r="L1194" s="86" t="b">
        <v>0</v>
      </c>
    </row>
    <row r="1195" spans="1:12" ht="15">
      <c r="A1195" s="86" t="s">
        <v>2832</v>
      </c>
      <c r="B1195" s="86" t="s">
        <v>2833</v>
      </c>
      <c r="C1195" s="86">
        <v>2</v>
      </c>
      <c r="D1195" s="121">
        <v>0.0042270135376033</v>
      </c>
      <c r="E1195" s="121">
        <v>2.392696953259666</v>
      </c>
      <c r="F1195" s="86" t="s">
        <v>2006</v>
      </c>
      <c r="G1195" s="86" t="b">
        <v>0</v>
      </c>
      <c r="H1195" s="86" t="b">
        <v>0</v>
      </c>
      <c r="I1195" s="86" t="b">
        <v>0</v>
      </c>
      <c r="J1195" s="86" t="b">
        <v>0</v>
      </c>
      <c r="K1195" s="86" t="b">
        <v>0</v>
      </c>
      <c r="L1195" s="86" t="b">
        <v>0</v>
      </c>
    </row>
    <row r="1196" spans="1:12" ht="15">
      <c r="A1196" s="86" t="s">
        <v>2833</v>
      </c>
      <c r="B1196" s="86" t="s">
        <v>2834</v>
      </c>
      <c r="C1196" s="86">
        <v>2</v>
      </c>
      <c r="D1196" s="121">
        <v>0.0042270135376033</v>
      </c>
      <c r="E1196" s="121">
        <v>2.392696953259666</v>
      </c>
      <c r="F1196" s="86" t="s">
        <v>2006</v>
      </c>
      <c r="G1196" s="86" t="b">
        <v>0</v>
      </c>
      <c r="H1196" s="86" t="b">
        <v>0</v>
      </c>
      <c r="I1196" s="86" t="b">
        <v>0</v>
      </c>
      <c r="J1196" s="86" t="b">
        <v>0</v>
      </c>
      <c r="K1196" s="86" t="b">
        <v>0</v>
      </c>
      <c r="L1196" s="86" t="b">
        <v>0</v>
      </c>
    </row>
    <row r="1197" spans="1:12" ht="15">
      <c r="A1197" s="86" t="s">
        <v>2834</v>
      </c>
      <c r="B1197" s="86" t="s">
        <v>2835</v>
      </c>
      <c r="C1197" s="86">
        <v>2</v>
      </c>
      <c r="D1197" s="121">
        <v>0.0042270135376033</v>
      </c>
      <c r="E1197" s="121">
        <v>2.392696953259666</v>
      </c>
      <c r="F1197" s="86" t="s">
        <v>2006</v>
      </c>
      <c r="G1197" s="86" t="b">
        <v>0</v>
      </c>
      <c r="H1197" s="86" t="b">
        <v>0</v>
      </c>
      <c r="I1197" s="86" t="b">
        <v>0</v>
      </c>
      <c r="J1197" s="86" t="b">
        <v>0</v>
      </c>
      <c r="K1197" s="86" t="b">
        <v>0</v>
      </c>
      <c r="L1197" s="86" t="b">
        <v>0</v>
      </c>
    </row>
    <row r="1198" spans="1:12" ht="15">
      <c r="A1198" s="86" t="s">
        <v>2835</v>
      </c>
      <c r="B1198" s="86" t="s">
        <v>2836</v>
      </c>
      <c r="C1198" s="86">
        <v>2</v>
      </c>
      <c r="D1198" s="121">
        <v>0.0042270135376033</v>
      </c>
      <c r="E1198" s="121">
        <v>2.392696953259666</v>
      </c>
      <c r="F1198" s="86" t="s">
        <v>2006</v>
      </c>
      <c r="G1198" s="86" t="b">
        <v>0</v>
      </c>
      <c r="H1198" s="86" t="b">
        <v>0</v>
      </c>
      <c r="I1198" s="86" t="b">
        <v>0</v>
      </c>
      <c r="J1198" s="86" t="b">
        <v>0</v>
      </c>
      <c r="K1198" s="86" t="b">
        <v>0</v>
      </c>
      <c r="L1198" s="86" t="b">
        <v>0</v>
      </c>
    </row>
    <row r="1199" spans="1:12" ht="15">
      <c r="A1199" s="86" t="s">
        <v>2836</v>
      </c>
      <c r="B1199" s="86" t="s">
        <v>2229</v>
      </c>
      <c r="C1199" s="86">
        <v>2</v>
      </c>
      <c r="D1199" s="121">
        <v>0.0042270135376033</v>
      </c>
      <c r="E1199" s="121">
        <v>1.994756944587628</v>
      </c>
      <c r="F1199" s="86" t="s">
        <v>2006</v>
      </c>
      <c r="G1199" s="86" t="b">
        <v>0</v>
      </c>
      <c r="H1199" s="86" t="b">
        <v>0</v>
      </c>
      <c r="I1199" s="86" t="b">
        <v>0</v>
      </c>
      <c r="J1199" s="86" t="b">
        <v>0</v>
      </c>
      <c r="K1199" s="86" t="b">
        <v>0</v>
      </c>
      <c r="L1199" s="86" t="b">
        <v>0</v>
      </c>
    </row>
    <row r="1200" spans="1:12" ht="15">
      <c r="A1200" s="86" t="s">
        <v>2229</v>
      </c>
      <c r="B1200" s="86" t="s">
        <v>2696</v>
      </c>
      <c r="C1200" s="86">
        <v>2</v>
      </c>
      <c r="D1200" s="121">
        <v>0.0042270135376033</v>
      </c>
      <c r="E1200" s="121">
        <v>1.6937269489236468</v>
      </c>
      <c r="F1200" s="86" t="s">
        <v>2006</v>
      </c>
      <c r="G1200" s="86" t="b">
        <v>0</v>
      </c>
      <c r="H1200" s="86" t="b">
        <v>0</v>
      </c>
      <c r="I1200" s="86" t="b">
        <v>0</v>
      </c>
      <c r="J1200" s="86" t="b">
        <v>0</v>
      </c>
      <c r="K1200" s="86" t="b">
        <v>0</v>
      </c>
      <c r="L1200" s="86" t="b">
        <v>0</v>
      </c>
    </row>
    <row r="1201" spans="1:12" ht="15">
      <c r="A1201" s="86" t="s">
        <v>2696</v>
      </c>
      <c r="B1201" s="86" t="s">
        <v>313</v>
      </c>
      <c r="C1201" s="86">
        <v>2</v>
      </c>
      <c r="D1201" s="121">
        <v>0.0042270135376033</v>
      </c>
      <c r="E1201" s="121">
        <v>2.0916669575956846</v>
      </c>
      <c r="F1201" s="86" t="s">
        <v>2006</v>
      </c>
      <c r="G1201" s="86" t="b">
        <v>0</v>
      </c>
      <c r="H1201" s="86" t="b">
        <v>0</v>
      </c>
      <c r="I1201" s="86" t="b">
        <v>0</v>
      </c>
      <c r="J1201" s="86" t="b">
        <v>0</v>
      </c>
      <c r="K1201" s="86" t="b">
        <v>0</v>
      </c>
      <c r="L1201" s="86" t="b">
        <v>0</v>
      </c>
    </row>
    <row r="1202" spans="1:12" ht="15">
      <c r="A1202" s="86" t="s">
        <v>313</v>
      </c>
      <c r="B1202" s="86" t="s">
        <v>2837</v>
      </c>
      <c r="C1202" s="86">
        <v>2</v>
      </c>
      <c r="D1202" s="121">
        <v>0.0042270135376033</v>
      </c>
      <c r="E1202" s="121">
        <v>2.392696953259666</v>
      </c>
      <c r="F1202" s="86" t="s">
        <v>2006</v>
      </c>
      <c r="G1202" s="86" t="b">
        <v>0</v>
      </c>
      <c r="H1202" s="86" t="b">
        <v>0</v>
      </c>
      <c r="I1202" s="86" t="b">
        <v>0</v>
      </c>
      <c r="J1202" s="86" t="b">
        <v>0</v>
      </c>
      <c r="K1202" s="86" t="b">
        <v>0</v>
      </c>
      <c r="L1202" s="86" t="b">
        <v>0</v>
      </c>
    </row>
    <row r="1203" spans="1:12" ht="15">
      <c r="A1203" s="86" t="s">
        <v>2837</v>
      </c>
      <c r="B1203" s="86" t="s">
        <v>2838</v>
      </c>
      <c r="C1203" s="86">
        <v>2</v>
      </c>
      <c r="D1203" s="121">
        <v>0.0042270135376033</v>
      </c>
      <c r="E1203" s="121">
        <v>2.392696953259666</v>
      </c>
      <c r="F1203" s="86" t="s">
        <v>2006</v>
      </c>
      <c r="G1203" s="86" t="b">
        <v>0</v>
      </c>
      <c r="H1203" s="86" t="b">
        <v>0</v>
      </c>
      <c r="I1203" s="86" t="b">
        <v>0</v>
      </c>
      <c r="J1203" s="86" t="b">
        <v>0</v>
      </c>
      <c r="K1203" s="86" t="b">
        <v>0</v>
      </c>
      <c r="L1203" s="86" t="b">
        <v>0</v>
      </c>
    </row>
    <row r="1204" spans="1:12" ht="15">
      <c r="A1204" s="86" t="s">
        <v>2838</v>
      </c>
      <c r="B1204" s="86" t="s">
        <v>2642</v>
      </c>
      <c r="C1204" s="86">
        <v>2</v>
      </c>
      <c r="D1204" s="121">
        <v>0.0042270135376033</v>
      </c>
      <c r="E1204" s="121">
        <v>1.9155756985400034</v>
      </c>
      <c r="F1204" s="86" t="s">
        <v>2006</v>
      </c>
      <c r="G1204" s="86" t="b">
        <v>0</v>
      </c>
      <c r="H1204" s="86" t="b">
        <v>0</v>
      </c>
      <c r="I1204" s="86" t="b">
        <v>0</v>
      </c>
      <c r="J1204" s="86" t="b">
        <v>0</v>
      </c>
      <c r="K1204" s="86" t="b">
        <v>0</v>
      </c>
      <c r="L1204" s="86" t="b">
        <v>0</v>
      </c>
    </row>
    <row r="1205" spans="1:12" ht="15">
      <c r="A1205" s="86" t="s">
        <v>2642</v>
      </c>
      <c r="B1205" s="86" t="s">
        <v>2643</v>
      </c>
      <c r="C1205" s="86">
        <v>2</v>
      </c>
      <c r="D1205" s="121">
        <v>0.0042270135376033</v>
      </c>
      <c r="E1205" s="121">
        <v>1.4384544438203408</v>
      </c>
      <c r="F1205" s="86" t="s">
        <v>2006</v>
      </c>
      <c r="G1205" s="86" t="b">
        <v>0</v>
      </c>
      <c r="H1205" s="86" t="b">
        <v>0</v>
      </c>
      <c r="I1205" s="86" t="b">
        <v>0</v>
      </c>
      <c r="J1205" s="86" t="b">
        <v>0</v>
      </c>
      <c r="K1205" s="86" t="b">
        <v>0</v>
      </c>
      <c r="L1205" s="86" t="b">
        <v>0</v>
      </c>
    </row>
    <row r="1206" spans="1:12" ht="15">
      <c r="A1206" s="86" t="s">
        <v>2643</v>
      </c>
      <c r="B1206" s="86" t="s">
        <v>2644</v>
      </c>
      <c r="C1206" s="86">
        <v>2</v>
      </c>
      <c r="D1206" s="121">
        <v>0.0042270135376033</v>
      </c>
      <c r="E1206" s="121">
        <v>1.4384544438203408</v>
      </c>
      <c r="F1206" s="86" t="s">
        <v>2006</v>
      </c>
      <c r="G1206" s="86" t="b">
        <v>0</v>
      </c>
      <c r="H1206" s="86" t="b">
        <v>0</v>
      </c>
      <c r="I1206" s="86" t="b">
        <v>0</v>
      </c>
      <c r="J1206" s="86" t="b">
        <v>0</v>
      </c>
      <c r="K1206" s="86" t="b">
        <v>0</v>
      </c>
      <c r="L1206" s="86" t="b">
        <v>0</v>
      </c>
    </row>
    <row r="1207" spans="1:12" ht="15">
      <c r="A1207" s="86" t="s">
        <v>2644</v>
      </c>
      <c r="B1207" s="86" t="s">
        <v>2167</v>
      </c>
      <c r="C1207" s="86">
        <v>2</v>
      </c>
      <c r="D1207" s="121">
        <v>0.0042270135376033</v>
      </c>
      <c r="E1207" s="121">
        <v>0.8186656855319469</v>
      </c>
      <c r="F1207" s="86" t="s">
        <v>2006</v>
      </c>
      <c r="G1207" s="86" t="b">
        <v>0</v>
      </c>
      <c r="H1207" s="86" t="b">
        <v>0</v>
      </c>
      <c r="I1207" s="86" t="b">
        <v>0</v>
      </c>
      <c r="J1207" s="86" t="b">
        <v>0</v>
      </c>
      <c r="K1207" s="86" t="b">
        <v>0</v>
      </c>
      <c r="L1207" s="86" t="b">
        <v>0</v>
      </c>
    </row>
    <row r="1208" spans="1:12" ht="15">
      <c r="A1208" s="86" t="s">
        <v>2190</v>
      </c>
      <c r="B1208" s="86" t="s">
        <v>2839</v>
      </c>
      <c r="C1208" s="86">
        <v>2</v>
      </c>
      <c r="D1208" s="121">
        <v>0.0042270135376033</v>
      </c>
      <c r="E1208" s="121">
        <v>1.739484439484322</v>
      </c>
      <c r="F1208" s="86" t="s">
        <v>2006</v>
      </c>
      <c r="G1208" s="86" t="b">
        <v>0</v>
      </c>
      <c r="H1208" s="86" t="b">
        <v>0</v>
      </c>
      <c r="I1208" s="86" t="b">
        <v>0</v>
      </c>
      <c r="J1208" s="86" t="b">
        <v>0</v>
      </c>
      <c r="K1208" s="86" t="b">
        <v>0</v>
      </c>
      <c r="L1208" s="86" t="b">
        <v>0</v>
      </c>
    </row>
    <row r="1209" spans="1:12" ht="15">
      <c r="A1209" s="86" t="s">
        <v>2191</v>
      </c>
      <c r="B1209" s="86" t="s">
        <v>2188</v>
      </c>
      <c r="C1209" s="86">
        <v>2</v>
      </c>
      <c r="D1209" s="121">
        <v>0.0042270135376033</v>
      </c>
      <c r="E1209" s="121">
        <v>1.0916669575956846</v>
      </c>
      <c r="F1209" s="86" t="s">
        <v>2006</v>
      </c>
      <c r="G1209" s="86" t="b">
        <v>0</v>
      </c>
      <c r="H1209" s="86" t="b">
        <v>0</v>
      </c>
      <c r="I1209" s="86" t="b">
        <v>0</v>
      </c>
      <c r="J1209" s="86" t="b">
        <v>0</v>
      </c>
      <c r="K1209" s="86" t="b">
        <v>0</v>
      </c>
      <c r="L1209" s="86" t="b">
        <v>0</v>
      </c>
    </row>
    <row r="1210" spans="1:12" ht="15">
      <c r="A1210" s="86" t="s">
        <v>2649</v>
      </c>
      <c r="B1210" s="86" t="s">
        <v>2167</v>
      </c>
      <c r="C1210" s="86">
        <v>2</v>
      </c>
      <c r="D1210" s="121">
        <v>0.0042270135376033</v>
      </c>
      <c r="E1210" s="121">
        <v>0.9947569445876282</v>
      </c>
      <c r="F1210" s="86" t="s">
        <v>2006</v>
      </c>
      <c r="G1210" s="86" t="b">
        <v>0</v>
      </c>
      <c r="H1210" s="86" t="b">
        <v>0</v>
      </c>
      <c r="I1210" s="86" t="b">
        <v>0</v>
      </c>
      <c r="J1210" s="86" t="b">
        <v>0</v>
      </c>
      <c r="K1210" s="86" t="b">
        <v>0</v>
      </c>
      <c r="L1210" s="86" t="b">
        <v>0</v>
      </c>
    </row>
    <row r="1211" spans="1:12" ht="15">
      <c r="A1211" s="86" t="s">
        <v>2188</v>
      </c>
      <c r="B1211" s="86" t="s">
        <v>2190</v>
      </c>
      <c r="C1211" s="86">
        <v>2</v>
      </c>
      <c r="D1211" s="121">
        <v>0.0042270135376033</v>
      </c>
      <c r="E1211" s="121">
        <v>1.0405144351483033</v>
      </c>
      <c r="F1211" s="86" t="s">
        <v>2006</v>
      </c>
      <c r="G1211" s="86" t="b">
        <v>0</v>
      </c>
      <c r="H1211" s="86" t="b">
        <v>0</v>
      </c>
      <c r="I1211" s="86" t="b">
        <v>0</v>
      </c>
      <c r="J1211" s="86" t="b">
        <v>0</v>
      </c>
      <c r="K1211" s="86" t="b">
        <v>0</v>
      </c>
      <c r="L1211" s="86" t="b">
        <v>0</v>
      </c>
    </row>
    <row r="1212" spans="1:12" ht="15">
      <c r="A1212" s="86" t="s">
        <v>2203</v>
      </c>
      <c r="B1212" s="86" t="s">
        <v>2906</v>
      </c>
      <c r="C1212" s="86">
        <v>2</v>
      </c>
      <c r="D1212" s="121">
        <v>0.0042270135376033</v>
      </c>
      <c r="E1212" s="121">
        <v>1.994756944587628</v>
      </c>
      <c r="F1212" s="86" t="s">
        <v>2006</v>
      </c>
      <c r="G1212" s="86" t="b">
        <v>0</v>
      </c>
      <c r="H1212" s="86" t="b">
        <v>0</v>
      </c>
      <c r="I1212" s="86" t="b">
        <v>0</v>
      </c>
      <c r="J1212" s="86" t="b">
        <v>1</v>
      </c>
      <c r="K1212" s="86" t="b">
        <v>0</v>
      </c>
      <c r="L1212" s="86" t="b">
        <v>0</v>
      </c>
    </row>
    <row r="1213" spans="1:12" ht="15">
      <c r="A1213" s="86" t="s">
        <v>2906</v>
      </c>
      <c r="B1213" s="86" t="s">
        <v>2907</v>
      </c>
      <c r="C1213" s="86">
        <v>2</v>
      </c>
      <c r="D1213" s="121">
        <v>0.0042270135376033</v>
      </c>
      <c r="E1213" s="121">
        <v>2.392696953259666</v>
      </c>
      <c r="F1213" s="86" t="s">
        <v>2006</v>
      </c>
      <c r="G1213" s="86" t="b">
        <v>1</v>
      </c>
      <c r="H1213" s="86" t="b">
        <v>0</v>
      </c>
      <c r="I1213" s="86" t="b">
        <v>0</v>
      </c>
      <c r="J1213" s="86" t="b">
        <v>0</v>
      </c>
      <c r="K1213" s="86" t="b">
        <v>0</v>
      </c>
      <c r="L1213" s="86" t="b">
        <v>0</v>
      </c>
    </row>
    <row r="1214" spans="1:12" ht="15">
      <c r="A1214" s="86" t="s">
        <v>2907</v>
      </c>
      <c r="B1214" s="86" t="s">
        <v>2908</v>
      </c>
      <c r="C1214" s="86">
        <v>2</v>
      </c>
      <c r="D1214" s="121">
        <v>0.0042270135376033</v>
      </c>
      <c r="E1214" s="121">
        <v>2.392696953259666</v>
      </c>
      <c r="F1214" s="86" t="s">
        <v>2006</v>
      </c>
      <c r="G1214" s="86" t="b">
        <v>0</v>
      </c>
      <c r="H1214" s="86" t="b">
        <v>0</v>
      </c>
      <c r="I1214" s="86" t="b">
        <v>0</v>
      </c>
      <c r="J1214" s="86" t="b">
        <v>0</v>
      </c>
      <c r="K1214" s="86" t="b">
        <v>0</v>
      </c>
      <c r="L1214" s="86" t="b">
        <v>0</v>
      </c>
    </row>
    <row r="1215" spans="1:12" ht="15">
      <c r="A1215" s="86" t="s">
        <v>2647</v>
      </c>
      <c r="B1215" s="86" t="s">
        <v>2635</v>
      </c>
      <c r="C1215" s="86">
        <v>2</v>
      </c>
      <c r="D1215" s="121">
        <v>0.0042270135376033</v>
      </c>
      <c r="E1215" s="121">
        <v>2.2166056942039845</v>
      </c>
      <c r="F1215" s="86" t="s">
        <v>2006</v>
      </c>
      <c r="G1215" s="86" t="b">
        <v>0</v>
      </c>
      <c r="H1215" s="86" t="b">
        <v>0</v>
      </c>
      <c r="I1215" s="86" t="b">
        <v>0</v>
      </c>
      <c r="J1215" s="86" t="b">
        <v>0</v>
      </c>
      <c r="K1215" s="86" t="b">
        <v>0</v>
      </c>
      <c r="L1215" s="86" t="b">
        <v>0</v>
      </c>
    </row>
    <row r="1216" spans="1:12" ht="15">
      <c r="A1216" s="86" t="s">
        <v>2635</v>
      </c>
      <c r="B1216" s="86" t="s">
        <v>2230</v>
      </c>
      <c r="C1216" s="86">
        <v>2</v>
      </c>
      <c r="D1216" s="121">
        <v>0.0042270135376033</v>
      </c>
      <c r="E1216" s="121">
        <v>2.392696953259666</v>
      </c>
      <c r="F1216" s="86" t="s">
        <v>2006</v>
      </c>
      <c r="G1216" s="86" t="b">
        <v>0</v>
      </c>
      <c r="H1216" s="86" t="b">
        <v>0</v>
      </c>
      <c r="I1216" s="86" t="b">
        <v>0</v>
      </c>
      <c r="J1216" s="86" t="b">
        <v>0</v>
      </c>
      <c r="K1216" s="86" t="b">
        <v>0</v>
      </c>
      <c r="L1216" s="86" t="b">
        <v>0</v>
      </c>
    </row>
    <row r="1217" spans="1:12" ht="15">
      <c r="A1217" s="86" t="s">
        <v>2230</v>
      </c>
      <c r="B1217" s="86" t="s">
        <v>2703</v>
      </c>
      <c r="C1217" s="86">
        <v>2</v>
      </c>
      <c r="D1217" s="121">
        <v>0.0042270135376033</v>
      </c>
      <c r="E1217" s="121">
        <v>2.392696953259666</v>
      </c>
      <c r="F1217" s="86" t="s">
        <v>2006</v>
      </c>
      <c r="G1217" s="86" t="b">
        <v>0</v>
      </c>
      <c r="H1217" s="86" t="b">
        <v>0</v>
      </c>
      <c r="I1217" s="86" t="b">
        <v>0</v>
      </c>
      <c r="J1217" s="86" t="b">
        <v>0</v>
      </c>
      <c r="K1217" s="86" t="b">
        <v>0</v>
      </c>
      <c r="L1217" s="86" t="b">
        <v>0</v>
      </c>
    </row>
    <row r="1218" spans="1:12" ht="15">
      <c r="A1218" s="86" t="s">
        <v>2703</v>
      </c>
      <c r="B1218" s="86" t="s">
        <v>2909</v>
      </c>
      <c r="C1218" s="86">
        <v>2</v>
      </c>
      <c r="D1218" s="121">
        <v>0.0042270135376033</v>
      </c>
      <c r="E1218" s="121">
        <v>2.392696953259666</v>
      </c>
      <c r="F1218" s="86" t="s">
        <v>2006</v>
      </c>
      <c r="G1218" s="86" t="b">
        <v>0</v>
      </c>
      <c r="H1218" s="86" t="b">
        <v>0</v>
      </c>
      <c r="I1218" s="86" t="b">
        <v>0</v>
      </c>
      <c r="J1218" s="86" t="b">
        <v>1</v>
      </c>
      <c r="K1218" s="86" t="b">
        <v>0</v>
      </c>
      <c r="L1218" s="86" t="b">
        <v>0</v>
      </c>
    </row>
    <row r="1219" spans="1:12" ht="15">
      <c r="A1219" s="86" t="s">
        <v>2909</v>
      </c>
      <c r="B1219" s="86" t="s">
        <v>2910</v>
      </c>
      <c r="C1219" s="86">
        <v>2</v>
      </c>
      <c r="D1219" s="121">
        <v>0.0042270135376033</v>
      </c>
      <c r="E1219" s="121">
        <v>2.392696953259666</v>
      </c>
      <c r="F1219" s="86" t="s">
        <v>2006</v>
      </c>
      <c r="G1219" s="86" t="b">
        <v>1</v>
      </c>
      <c r="H1219" s="86" t="b">
        <v>0</v>
      </c>
      <c r="I1219" s="86" t="b">
        <v>0</v>
      </c>
      <c r="J1219" s="86" t="b">
        <v>0</v>
      </c>
      <c r="K1219" s="86" t="b">
        <v>0</v>
      </c>
      <c r="L1219" s="86" t="b">
        <v>0</v>
      </c>
    </row>
    <row r="1220" spans="1:12" ht="15">
      <c r="A1220" s="86" t="s">
        <v>305</v>
      </c>
      <c r="B1220" s="86" t="s">
        <v>2190</v>
      </c>
      <c r="C1220" s="86">
        <v>2</v>
      </c>
      <c r="D1220" s="121">
        <v>0.0042270135376033</v>
      </c>
      <c r="E1220" s="121">
        <v>1.3415444308122844</v>
      </c>
      <c r="F1220" s="86" t="s">
        <v>2006</v>
      </c>
      <c r="G1220" s="86" t="b">
        <v>0</v>
      </c>
      <c r="H1220" s="86" t="b">
        <v>0</v>
      </c>
      <c r="I1220" s="86" t="b">
        <v>0</v>
      </c>
      <c r="J1220" s="86" t="b">
        <v>0</v>
      </c>
      <c r="K1220" s="86" t="b">
        <v>0</v>
      </c>
      <c r="L1220" s="86" t="b">
        <v>0</v>
      </c>
    </row>
    <row r="1221" spans="1:12" ht="15">
      <c r="A1221" s="86" t="s">
        <v>2188</v>
      </c>
      <c r="B1221" s="86" t="s">
        <v>2649</v>
      </c>
      <c r="C1221" s="86">
        <v>2</v>
      </c>
      <c r="D1221" s="121">
        <v>0.0042270135376033</v>
      </c>
      <c r="E1221" s="121">
        <v>1.2957869402516093</v>
      </c>
      <c r="F1221" s="86" t="s">
        <v>2006</v>
      </c>
      <c r="G1221" s="86" t="b">
        <v>0</v>
      </c>
      <c r="H1221" s="86" t="b">
        <v>0</v>
      </c>
      <c r="I1221" s="86" t="b">
        <v>0</v>
      </c>
      <c r="J1221" s="86" t="b">
        <v>0</v>
      </c>
      <c r="K1221" s="86" t="b">
        <v>0</v>
      </c>
      <c r="L1221" s="86" t="b">
        <v>0</v>
      </c>
    </row>
    <row r="1222" spans="1:12" ht="15">
      <c r="A1222" s="86" t="s">
        <v>2649</v>
      </c>
      <c r="B1222" s="86" t="s">
        <v>2667</v>
      </c>
      <c r="C1222" s="86">
        <v>2</v>
      </c>
      <c r="D1222" s="121">
        <v>0.0042270135376033</v>
      </c>
      <c r="E1222" s="121">
        <v>2.0916669575956846</v>
      </c>
      <c r="F1222" s="86" t="s">
        <v>2006</v>
      </c>
      <c r="G1222" s="86" t="b">
        <v>0</v>
      </c>
      <c r="H1222" s="86" t="b">
        <v>0</v>
      </c>
      <c r="I1222" s="86" t="b">
        <v>0</v>
      </c>
      <c r="J1222" s="86" t="b">
        <v>0</v>
      </c>
      <c r="K1222" s="86" t="b">
        <v>0</v>
      </c>
      <c r="L1222" s="86" t="b">
        <v>0</v>
      </c>
    </row>
    <row r="1223" spans="1:12" ht="15">
      <c r="A1223" s="86" t="s">
        <v>2667</v>
      </c>
      <c r="B1223" s="86" t="s">
        <v>2192</v>
      </c>
      <c r="C1223" s="86">
        <v>2</v>
      </c>
      <c r="D1223" s="121">
        <v>0.0042270135376033</v>
      </c>
      <c r="E1223" s="121">
        <v>1.7906369619317033</v>
      </c>
      <c r="F1223" s="86" t="s">
        <v>2006</v>
      </c>
      <c r="G1223" s="86" t="b">
        <v>0</v>
      </c>
      <c r="H1223" s="86" t="b">
        <v>0</v>
      </c>
      <c r="I1223" s="86" t="b">
        <v>0</v>
      </c>
      <c r="J1223" s="86" t="b">
        <v>0</v>
      </c>
      <c r="K1223" s="86" t="b">
        <v>0</v>
      </c>
      <c r="L1223" s="86" t="b">
        <v>0</v>
      </c>
    </row>
    <row r="1224" spans="1:12" ht="15">
      <c r="A1224" s="86" t="s">
        <v>2760</v>
      </c>
      <c r="B1224" s="86" t="s">
        <v>305</v>
      </c>
      <c r="C1224" s="86">
        <v>2</v>
      </c>
      <c r="D1224" s="121">
        <v>0.0042270135376033</v>
      </c>
      <c r="E1224" s="121">
        <v>1.818665685531947</v>
      </c>
      <c r="F1224" s="86" t="s">
        <v>2006</v>
      </c>
      <c r="G1224" s="86" t="b">
        <v>0</v>
      </c>
      <c r="H1224" s="86" t="b">
        <v>0</v>
      </c>
      <c r="I1224" s="86" t="b">
        <v>0</v>
      </c>
      <c r="J1224" s="86" t="b">
        <v>0</v>
      </c>
      <c r="K1224" s="86" t="b">
        <v>0</v>
      </c>
      <c r="L1224" s="86" t="b">
        <v>0</v>
      </c>
    </row>
    <row r="1225" spans="1:12" ht="15">
      <c r="A1225" s="86" t="s">
        <v>305</v>
      </c>
      <c r="B1225" s="86" t="s">
        <v>2666</v>
      </c>
      <c r="C1225" s="86">
        <v>2</v>
      </c>
      <c r="D1225" s="121">
        <v>0.0042270135376033</v>
      </c>
      <c r="E1225" s="121">
        <v>1.994756944587628</v>
      </c>
      <c r="F1225" s="86" t="s">
        <v>2006</v>
      </c>
      <c r="G1225" s="86" t="b">
        <v>0</v>
      </c>
      <c r="H1225" s="86" t="b">
        <v>0</v>
      </c>
      <c r="I1225" s="86" t="b">
        <v>0</v>
      </c>
      <c r="J1225" s="86" t="b">
        <v>0</v>
      </c>
      <c r="K1225" s="86" t="b">
        <v>0</v>
      </c>
      <c r="L1225" s="86" t="b">
        <v>0</v>
      </c>
    </row>
    <row r="1226" spans="1:12" ht="15">
      <c r="A1226" s="86" t="s">
        <v>2697</v>
      </c>
      <c r="B1226" s="86" t="s">
        <v>2844</v>
      </c>
      <c r="C1226" s="86">
        <v>2</v>
      </c>
      <c r="D1226" s="121">
        <v>0.0042270135376033</v>
      </c>
      <c r="E1226" s="121">
        <v>2.0916669575956846</v>
      </c>
      <c r="F1226" s="86" t="s">
        <v>2006</v>
      </c>
      <c r="G1226" s="86" t="b">
        <v>1</v>
      </c>
      <c r="H1226" s="86" t="b">
        <v>0</v>
      </c>
      <c r="I1226" s="86" t="b">
        <v>0</v>
      </c>
      <c r="J1226" s="86" t="b">
        <v>0</v>
      </c>
      <c r="K1226" s="86" t="b">
        <v>0</v>
      </c>
      <c r="L1226" s="86" t="b">
        <v>0</v>
      </c>
    </row>
    <row r="1227" spans="1:12" ht="15">
      <c r="A1227" s="86" t="s">
        <v>2844</v>
      </c>
      <c r="B1227" s="86" t="s">
        <v>2698</v>
      </c>
      <c r="C1227" s="86">
        <v>2</v>
      </c>
      <c r="D1227" s="121">
        <v>0.0042270135376033</v>
      </c>
      <c r="E1227" s="121">
        <v>2.0916669575956846</v>
      </c>
      <c r="F1227" s="86" t="s">
        <v>2006</v>
      </c>
      <c r="G1227" s="86" t="b">
        <v>0</v>
      </c>
      <c r="H1227" s="86" t="b">
        <v>0</v>
      </c>
      <c r="I1227" s="86" t="b">
        <v>0</v>
      </c>
      <c r="J1227" s="86" t="b">
        <v>0</v>
      </c>
      <c r="K1227" s="86" t="b">
        <v>0</v>
      </c>
      <c r="L1227" s="86" t="b">
        <v>0</v>
      </c>
    </row>
    <row r="1228" spans="1:12" ht="15">
      <c r="A1228" s="86" t="s">
        <v>2645</v>
      </c>
      <c r="B1228" s="86" t="s">
        <v>312</v>
      </c>
      <c r="C1228" s="86">
        <v>2</v>
      </c>
      <c r="D1228" s="121">
        <v>0.0042270135376033</v>
      </c>
      <c r="E1228" s="121">
        <v>1.7906369619317033</v>
      </c>
      <c r="F1228" s="86" t="s">
        <v>2006</v>
      </c>
      <c r="G1228" s="86" t="b">
        <v>1</v>
      </c>
      <c r="H1228" s="86" t="b">
        <v>0</v>
      </c>
      <c r="I1228" s="86" t="b">
        <v>0</v>
      </c>
      <c r="J1228" s="86" t="b">
        <v>0</v>
      </c>
      <c r="K1228" s="86" t="b">
        <v>0</v>
      </c>
      <c r="L1228" s="86" t="b">
        <v>0</v>
      </c>
    </row>
    <row r="1229" spans="1:12" ht="15">
      <c r="A1229" s="86" t="s">
        <v>2840</v>
      </c>
      <c r="B1229" s="86" t="s">
        <v>2841</v>
      </c>
      <c r="C1229" s="86">
        <v>2</v>
      </c>
      <c r="D1229" s="121">
        <v>0.0042270135376033</v>
      </c>
      <c r="E1229" s="121">
        <v>2.392696953259666</v>
      </c>
      <c r="F1229" s="86" t="s">
        <v>2006</v>
      </c>
      <c r="G1229" s="86" t="b">
        <v>1</v>
      </c>
      <c r="H1229" s="86" t="b">
        <v>0</v>
      </c>
      <c r="I1229" s="86" t="b">
        <v>0</v>
      </c>
      <c r="J1229" s="86" t="b">
        <v>1</v>
      </c>
      <c r="K1229" s="86" t="b">
        <v>0</v>
      </c>
      <c r="L1229" s="86" t="b">
        <v>0</v>
      </c>
    </row>
    <row r="1230" spans="1:12" ht="15">
      <c r="A1230" s="86" t="s">
        <v>2841</v>
      </c>
      <c r="B1230" s="86" t="s">
        <v>2668</v>
      </c>
      <c r="C1230" s="86">
        <v>2</v>
      </c>
      <c r="D1230" s="121">
        <v>0.0042270135376033</v>
      </c>
      <c r="E1230" s="121">
        <v>2.392696953259666</v>
      </c>
      <c r="F1230" s="86" t="s">
        <v>2006</v>
      </c>
      <c r="G1230" s="86" t="b">
        <v>1</v>
      </c>
      <c r="H1230" s="86" t="b">
        <v>0</v>
      </c>
      <c r="I1230" s="86" t="b">
        <v>0</v>
      </c>
      <c r="J1230" s="86" t="b">
        <v>0</v>
      </c>
      <c r="K1230" s="86" t="b">
        <v>0</v>
      </c>
      <c r="L1230" s="86" t="b">
        <v>0</v>
      </c>
    </row>
    <row r="1231" spans="1:12" ht="15">
      <c r="A1231" s="86" t="s">
        <v>2697</v>
      </c>
      <c r="B1231" s="86" t="s">
        <v>2842</v>
      </c>
      <c r="C1231" s="86">
        <v>2</v>
      </c>
      <c r="D1231" s="121">
        <v>0.0042270135376033</v>
      </c>
      <c r="E1231" s="121">
        <v>2.0916669575956846</v>
      </c>
      <c r="F1231" s="86" t="s">
        <v>2006</v>
      </c>
      <c r="G1231" s="86" t="b">
        <v>1</v>
      </c>
      <c r="H1231" s="86" t="b">
        <v>0</v>
      </c>
      <c r="I1231" s="86" t="b">
        <v>0</v>
      </c>
      <c r="J1231" s="86" t="b">
        <v>0</v>
      </c>
      <c r="K1231" s="86" t="b">
        <v>0</v>
      </c>
      <c r="L1231" s="86" t="b">
        <v>0</v>
      </c>
    </row>
    <row r="1232" spans="1:12" ht="15">
      <c r="A1232" s="86" t="s">
        <v>2842</v>
      </c>
      <c r="B1232" s="86" t="s">
        <v>2615</v>
      </c>
      <c r="C1232" s="86">
        <v>2</v>
      </c>
      <c r="D1232" s="121">
        <v>0.0042270135376033</v>
      </c>
      <c r="E1232" s="121">
        <v>2.392696953259666</v>
      </c>
      <c r="F1232" s="86" t="s">
        <v>2006</v>
      </c>
      <c r="G1232" s="86" t="b">
        <v>0</v>
      </c>
      <c r="H1232" s="86" t="b">
        <v>0</v>
      </c>
      <c r="I1232" s="86" t="b">
        <v>0</v>
      </c>
      <c r="J1232" s="86" t="b">
        <v>0</v>
      </c>
      <c r="K1232" s="86" t="b">
        <v>0</v>
      </c>
      <c r="L1232" s="86" t="b">
        <v>0</v>
      </c>
    </row>
    <row r="1233" spans="1:12" ht="15">
      <c r="A1233" s="86" t="s">
        <v>2615</v>
      </c>
      <c r="B1233" s="86" t="s">
        <v>2698</v>
      </c>
      <c r="C1233" s="86">
        <v>2</v>
      </c>
      <c r="D1233" s="121">
        <v>0.0042270135376033</v>
      </c>
      <c r="E1233" s="121">
        <v>2.0916669575956846</v>
      </c>
      <c r="F1233" s="86" t="s">
        <v>2006</v>
      </c>
      <c r="G1233" s="86" t="b">
        <v>0</v>
      </c>
      <c r="H1233" s="86" t="b">
        <v>0</v>
      </c>
      <c r="I1233" s="86" t="b">
        <v>0</v>
      </c>
      <c r="J1233" s="86" t="b">
        <v>0</v>
      </c>
      <c r="K1233" s="86" t="b">
        <v>0</v>
      </c>
      <c r="L1233" s="86" t="b">
        <v>0</v>
      </c>
    </row>
    <row r="1234" spans="1:12" ht="15">
      <c r="A1234" s="86" t="s">
        <v>2645</v>
      </c>
      <c r="B1234" s="86" t="s">
        <v>2696</v>
      </c>
      <c r="C1234" s="86">
        <v>2</v>
      </c>
      <c r="D1234" s="121">
        <v>0.0042270135376033</v>
      </c>
      <c r="E1234" s="121">
        <v>1.7906369619317033</v>
      </c>
      <c r="F1234" s="86" t="s">
        <v>2006</v>
      </c>
      <c r="G1234" s="86" t="b">
        <v>1</v>
      </c>
      <c r="H1234" s="86" t="b">
        <v>0</v>
      </c>
      <c r="I1234" s="86" t="b">
        <v>0</v>
      </c>
      <c r="J1234" s="86" t="b">
        <v>0</v>
      </c>
      <c r="K1234" s="86" t="b">
        <v>0</v>
      </c>
      <c r="L1234" s="86" t="b">
        <v>0</v>
      </c>
    </row>
    <row r="1235" spans="1:12" ht="15">
      <c r="A1235" s="86" t="s">
        <v>2696</v>
      </c>
      <c r="B1235" s="86" t="s">
        <v>2187</v>
      </c>
      <c r="C1235" s="86">
        <v>2</v>
      </c>
      <c r="D1235" s="121">
        <v>0.0042270135376033</v>
      </c>
      <c r="E1235" s="121">
        <v>1.3926969532596658</v>
      </c>
      <c r="F1235" s="86" t="s">
        <v>2006</v>
      </c>
      <c r="G1235" s="86" t="b">
        <v>0</v>
      </c>
      <c r="H1235" s="86" t="b">
        <v>0</v>
      </c>
      <c r="I1235" s="86" t="b">
        <v>0</v>
      </c>
      <c r="J1235" s="86" t="b">
        <v>0</v>
      </c>
      <c r="K1235" s="86" t="b">
        <v>0</v>
      </c>
      <c r="L1235" s="86" t="b">
        <v>0</v>
      </c>
    </row>
    <row r="1236" spans="1:12" ht="15">
      <c r="A1236" s="86" t="s">
        <v>2187</v>
      </c>
      <c r="B1236" s="86" t="s">
        <v>2843</v>
      </c>
      <c r="C1236" s="86">
        <v>2</v>
      </c>
      <c r="D1236" s="121">
        <v>0.0042270135376033</v>
      </c>
      <c r="E1236" s="121">
        <v>1.6937269489236468</v>
      </c>
      <c r="F1236" s="86" t="s">
        <v>2006</v>
      </c>
      <c r="G1236" s="86" t="b">
        <v>0</v>
      </c>
      <c r="H1236" s="86" t="b">
        <v>0</v>
      </c>
      <c r="I1236" s="86" t="b">
        <v>0</v>
      </c>
      <c r="J1236" s="86" t="b">
        <v>0</v>
      </c>
      <c r="K1236" s="86" t="b">
        <v>0</v>
      </c>
      <c r="L1236" s="86" t="b">
        <v>0</v>
      </c>
    </row>
    <row r="1237" spans="1:12" ht="15">
      <c r="A1237" s="86" t="s">
        <v>2843</v>
      </c>
      <c r="B1237" s="86" t="s">
        <v>312</v>
      </c>
      <c r="C1237" s="86">
        <v>2</v>
      </c>
      <c r="D1237" s="121">
        <v>0.0042270135376033</v>
      </c>
      <c r="E1237" s="121">
        <v>2.0916669575956846</v>
      </c>
      <c r="F1237" s="86" t="s">
        <v>2006</v>
      </c>
      <c r="G1237" s="86" t="b">
        <v>0</v>
      </c>
      <c r="H1237" s="86" t="b">
        <v>0</v>
      </c>
      <c r="I1237" s="86" t="b">
        <v>0</v>
      </c>
      <c r="J1237" s="86" t="b">
        <v>0</v>
      </c>
      <c r="K1237" s="86" t="b">
        <v>0</v>
      </c>
      <c r="L1237" s="86" t="b">
        <v>0</v>
      </c>
    </row>
    <row r="1238" spans="1:12" ht="15">
      <c r="A1238" s="86" t="s">
        <v>2194</v>
      </c>
      <c r="B1238" s="86" t="s">
        <v>2200</v>
      </c>
      <c r="C1238" s="86">
        <v>2</v>
      </c>
      <c r="D1238" s="121">
        <v>0.006555036678918985</v>
      </c>
      <c r="E1238" s="121">
        <v>1.3562990843061946</v>
      </c>
      <c r="F1238" s="86" t="s">
        <v>2007</v>
      </c>
      <c r="G1238" s="86" t="b">
        <v>0</v>
      </c>
      <c r="H1238" s="86" t="b">
        <v>0</v>
      </c>
      <c r="I1238" s="86" t="b">
        <v>0</v>
      </c>
      <c r="J1238" s="86" t="b">
        <v>1</v>
      </c>
      <c r="K1238" s="86" t="b">
        <v>0</v>
      </c>
      <c r="L1238" s="86" t="b">
        <v>0</v>
      </c>
    </row>
    <row r="1239" spans="1:12" ht="15">
      <c r="A1239" s="86" t="s">
        <v>2200</v>
      </c>
      <c r="B1239" s="86" t="s">
        <v>2866</v>
      </c>
      <c r="C1239" s="86">
        <v>2</v>
      </c>
      <c r="D1239" s="121">
        <v>0.006555036678918985</v>
      </c>
      <c r="E1239" s="121">
        <v>1.9003671286564703</v>
      </c>
      <c r="F1239" s="86" t="s">
        <v>2007</v>
      </c>
      <c r="G1239" s="86" t="b">
        <v>1</v>
      </c>
      <c r="H1239" s="86" t="b">
        <v>0</v>
      </c>
      <c r="I1239" s="86" t="b">
        <v>0</v>
      </c>
      <c r="J1239" s="86" t="b">
        <v>0</v>
      </c>
      <c r="K1239" s="86" t="b">
        <v>1</v>
      </c>
      <c r="L1239" s="86" t="b">
        <v>0</v>
      </c>
    </row>
    <row r="1240" spans="1:12" ht="15">
      <c r="A1240" s="86" t="s">
        <v>2866</v>
      </c>
      <c r="B1240" s="86" t="s">
        <v>2629</v>
      </c>
      <c r="C1240" s="86">
        <v>2</v>
      </c>
      <c r="D1240" s="121">
        <v>0.006555036678918985</v>
      </c>
      <c r="E1240" s="121">
        <v>1.9003671286564703</v>
      </c>
      <c r="F1240" s="86" t="s">
        <v>2007</v>
      </c>
      <c r="G1240" s="86" t="b">
        <v>0</v>
      </c>
      <c r="H1240" s="86" t="b">
        <v>1</v>
      </c>
      <c r="I1240" s="86" t="b">
        <v>0</v>
      </c>
      <c r="J1240" s="86" t="b">
        <v>0</v>
      </c>
      <c r="K1240" s="86" t="b">
        <v>0</v>
      </c>
      <c r="L1240" s="86" t="b">
        <v>0</v>
      </c>
    </row>
    <row r="1241" spans="1:12" ht="15">
      <c r="A1241" s="86" t="s">
        <v>2629</v>
      </c>
      <c r="B1241" s="86" t="s">
        <v>2167</v>
      </c>
      <c r="C1241" s="86">
        <v>2</v>
      </c>
      <c r="D1241" s="121">
        <v>0.006555036678918985</v>
      </c>
      <c r="E1241" s="121">
        <v>1.3562990843061946</v>
      </c>
      <c r="F1241" s="86" t="s">
        <v>2007</v>
      </c>
      <c r="G1241" s="86" t="b">
        <v>0</v>
      </c>
      <c r="H1241" s="86" t="b">
        <v>0</v>
      </c>
      <c r="I1241" s="86" t="b">
        <v>0</v>
      </c>
      <c r="J1241" s="86" t="b">
        <v>0</v>
      </c>
      <c r="K1241" s="86" t="b">
        <v>0</v>
      </c>
      <c r="L1241" s="86" t="b">
        <v>0</v>
      </c>
    </row>
    <row r="1242" spans="1:12" ht="15">
      <c r="A1242" s="86" t="s">
        <v>2167</v>
      </c>
      <c r="B1242" s="86" t="s">
        <v>2867</v>
      </c>
      <c r="C1242" s="86">
        <v>2</v>
      </c>
      <c r="D1242" s="121">
        <v>0.006555036678918985</v>
      </c>
      <c r="E1242" s="121">
        <v>1.5024271199844328</v>
      </c>
      <c r="F1242" s="86" t="s">
        <v>2007</v>
      </c>
      <c r="G1242" s="86" t="b">
        <v>0</v>
      </c>
      <c r="H1242" s="86" t="b">
        <v>0</v>
      </c>
      <c r="I1242" s="86" t="b">
        <v>0</v>
      </c>
      <c r="J1242" s="86" t="b">
        <v>0</v>
      </c>
      <c r="K1242" s="86" t="b">
        <v>0</v>
      </c>
      <c r="L1242" s="86" t="b">
        <v>0</v>
      </c>
    </row>
    <row r="1243" spans="1:12" ht="15">
      <c r="A1243" s="86" t="s">
        <v>2867</v>
      </c>
      <c r="B1243" s="86" t="s">
        <v>2693</v>
      </c>
      <c r="C1243" s="86">
        <v>2</v>
      </c>
      <c r="D1243" s="121">
        <v>0.006555036678918985</v>
      </c>
      <c r="E1243" s="121">
        <v>1.9003671286564703</v>
      </c>
      <c r="F1243" s="86" t="s">
        <v>2007</v>
      </c>
      <c r="G1243" s="86" t="b">
        <v>0</v>
      </c>
      <c r="H1243" s="86" t="b">
        <v>0</v>
      </c>
      <c r="I1243" s="86" t="b">
        <v>0</v>
      </c>
      <c r="J1243" s="86" t="b">
        <v>0</v>
      </c>
      <c r="K1243" s="86" t="b">
        <v>0</v>
      </c>
      <c r="L1243" s="86" t="b">
        <v>0</v>
      </c>
    </row>
    <row r="1244" spans="1:12" ht="15">
      <c r="A1244" s="86" t="s">
        <v>2693</v>
      </c>
      <c r="B1244" s="86" t="s">
        <v>2868</v>
      </c>
      <c r="C1244" s="86">
        <v>2</v>
      </c>
      <c r="D1244" s="121">
        <v>0.006555036678918985</v>
      </c>
      <c r="E1244" s="121">
        <v>1.9003671286564703</v>
      </c>
      <c r="F1244" s="86" t="s">
        <v>2007</v>
      </c>
      <c r="G1244" s="86" t="b">
        <v>0</v>
      </c>
      <c r="H1244" s="86" t="b">
        <v>0</v>
      </c>
      <c r="I1244" s="86" t="b">
        <v>0</v>
      </c>
      <c r="J1244" s="86" t="b">
        <v>0</v>
      </c>
      <c r="K1244" s="86" t="b">
        <v>0</v>
      </c>
      <c r="L1244" s="86" t="b">
        <v>0</v>
      </c>
    </row>
    <row r="1245" spans="1:12" ht="15">
      <c r="A1245" s="86" t="s">
        <v>2868</v>
      </c>
      <c r="B1245" s="86" t="s">
        <v>2195</v>
      </c>
      <c r="C1245" s="86">
        <v>2</v>
      </c>
      <c r="D1245" s="121">
        <v>0.006555036678918985</v>
      </c>
      <c r="E1245" s="121">
        <v>1.423245873936808</v>
      </c>
      <c r="F1245" s="86" t="s">
        <v>2007</v>
      </c>
      <c r="G1245" s="86" t="b">
        <v>0</v>
      </c>
      <c r="H1245" s="86" t="b">
        <v>0</v>
      </c>
      <c r="I1245" s="86" t="b">
        <v>0</v>
      </c>
      <c r="J1245" s="86" t="b">
        <v>0</v>
      </c>
      <c r="K1245" s="86" t="b">
        <v>0</v>
      </c>
      <c r="L1245" s="86" t="b">
        <v>0</v>
      </c>
    </row>
    <row r="1246" spans="1:12" ht="15">
      <c r="A1246" s="86" t="s">
        <v>2195</v>
      </c>
      <c r="B1246" s="86" t="s">
        <v>2869</v>
      </c>
      <c r="C1246" s="86">
        <v>2</v>
      </c>
      <c r="D1246" s="121">
        <v>0.006555036678918985</v>
      </c>
      <c r="E1246" s="121">
        <v>1.423245873936808</v>
      </c>
      <c r="F1246" s="86" t="s">
        <v>2007</v>
      </c>
      <c r="G1246" s="86" t="b">
        <v>0</v>
      </c>
      <c r="H1246" s="86" t="b">
        <v>0</v>
      </c>
      <c r="I1246" s="86" t="b">
        <v>0</v>
      </c>
      <c r="J1246" s="86" t="b">
        <v>0</v>
      </c>
      <c r="K1246" s="86" t="b">
        <v>0</v>
      </c>
      <c r="L1246" s="86" t="b">
        <v>0</v>
      </c>
    </row>
    <row r="1247" spans="1:12" ht="15">
      <c r="A1247" s="86" t="s">
        <v>2869</v>
      </c>
      <c r="B1247" s="86" t="s">
        <v>2870</v>
      </c>
      <c r="C1247" s="86">
        <v>2</v>
      </c>
      <c r="D1247" s="121">
        <v>0.006555036678918985</v>
      </c>
      <c r="E1247" s="121">
        <v>1.9003671286564703</v>
      </c>
      <c r="F1247" s="86" t="s">
        <v>2007</v>
      </c>
      <c r="G1247" s="86" t="b">
        <v>0</v>
      </c>
      <c r="H1247" s="86" t="b">
        <v>0</v>
      </c>
      <c r="I1247" s="86" t="b">
        <v>0</v>
      </c>
      <c r="J1247" s="86" t="b">
        <v>0</v>
      </c>
      <c r="K1247" s="86" t="b">
        <v>0</v>
      </c>
      <c r="L1247" s="86" t="b">
        <v>0</v>
      </c>
    </row>
    <row r="1248" spans="1:12" ht="15">
      <c r="A1248" s="86" t="s">
        <v>2870</v>
      </c>
      <c r="B1248" s="86" t="s">
        <v>2871</v>
      </c>
      <c r="C1248" s="86">
        <v>2</v>
      </c>
      <c r="D1248" s="121">
        <v>0.006555036678918985</v>
      </c>
      <c r="E1248" s="121">
        <v>1.9003671286564703</v>
      </c>
      <c r="F1248" s="86" t="s">
        <v>2007</v>
      </c>
      <c r="G1248" s="86" t="b">
        <v>0</v>
      </c>
      <c r="H1248" s="86" t="b">
        <v>0</v>
      </c>
      <c r="I1248" s="86" t="b">
        <v>0</v>
      </c>
      <c r="J1248" s="86" t="b">
        <v>0</v>
      </c>
      <c r="K1248" s="86" t="b">
        <v>0</v>
      </c>
      <c r="L1248" s="86" t="b">
        <v>0</v>
      </c>
    </row>
    <row r="1249" spans="1:12" ht="15">
      <c r="A1249" s="86" t="s">
        <v>2871</v>
      </c>
      <c r="B1249" s="86" t="s">
        <v>2872</v>
      </c>
      <c r="C1249" s="86">
        <v>2</v>
      </c>
      <c r="D1249" s="121">
        <v>0.006555036678918985</v>
      </c>
      <c r="E1249" s="121">
        <v>1.9003671286564703</v>
      </c>
      <c r="F1249" s="86" t="s">
        <v>2007</v>
      </c>
      <c r="G1249" s="86" t="b">
        <v>0</v>
      </c>
      <c r="H1249" s="86" t="b">
        <v>0</v>
      </c>
      <c r="I1249" s="86" t="b">
        <v>0</v>
      </c>
      <c r="J1249" s="86" t="b">
        <v>0</v>
      </c>
      <c r="K1249" s="86" t="b">
        <v>0</v>
      </c>
      <c r="L1249" s="86" t="b">
        <v>0</v>
      </c>
    </row>
    <row r="1250" spans="1:12" ht="15">
      <c r="A1250" s="86" t="s">
        <v>2872</v>
      </c>
      <c r="B1250" s="86" t="s">
        <v>2873</v>
      </c>
      <c r="C1250" s="86">
        <v>2</v>
      </c>
      <c r="D1250" s="121">
        <v>0.006555036678918985</v>
      </c>
      <c r="E1250" s="121">
        <v>1.9003671286564703</v>
      </c>
      <c r="F1250" s="86" t="s">
        <v>2007</v>
      </c>
      <c r="G1250" s="86" t="b">
        <v>0</v>
      </c>
      <c r="H1250" s="86" t="b">
        <v>0</v>
      </c>
      <c r="I1250" s="86" t="b">
        <v>0</v>
      </c>
      <c r="J1250" s="86" t="b">
        <v>0</v>
      </c>
      <c r="K1250" s="86" t="b">
        <v>0</v>
      </c>
      <c r="L1250" s="86" t="b">
        <v>0</v>
      </c>
    </row>
    <row r="1251" spans="1:12" ht="15">
      <c r="A1251" s="86" t="s">
        <v>2873</v>
      </c>
      <c r="B1251" s="86" t="s">
        <v>2874</v>
      </c>
      <c r="C1251" s="86">
        <v>2</v>
      </c>
      <c r="D1251" s="121">
        <v>0.006555036678918985</v>
      </c>
      <c r="E1251" s="121">
        <v>1.9003671286564703</v>
      </c>
      <c r="F1251" s="86" t="s">
        <v>2007</v>
      </c>
      <c r="G1251" s="86" t="b">
        <v>0</v>
      </c>
      <c r="H1251" s="86" t="b">
        <v>0</v>
      </c>
      <c r="I1251" s="86" t="b">
        <v>0</v>
      </c>
      <c r="J1251" s="86" t="b">
        <v>0</v>
      </c>
      <c r="K1251" s="86" t="b">
        <v>0</v>
      </c>
      <c r="L1251" s="86" t="b">
        <v>0</v>
      </c>
    </row>
    <row r="1252" spans="1:12" ht="15">
      <c r="A1252" s="86" t="s">
        <v>2874</v>
      </c>
      <c r="B1252" s="86" t="s">
        <v>2196</v>
      </c>
      <c r="C1252" s="86">
        <v>2</v>
      </c>
      <c r="D1252" s="121">
        <v>0.006555036678918985</v>
      </c>
      <c r="E1252" s="121">
        <v>1.599337132992489</v>
      </c>
      <c r="F1252" s="86" t="s">
        <v>2007</v>
      </c>
      <c r="G1252" s="86" t="b">
        <v>0</v>
      </c>
      <c r="H1252" s="86" t="b">
        <v>0</v>
      </c>
      <c r="I1252" s="86" t="b">
        <v>0</v>
      </c>
      <c r="J1252" s="86" t="b">
        <v>0</v>
      </c>
      <c r="K1252" s="86" t="b">
        <v>0</v>
      </c>
      <c r="L1252" s="86" t="b">
        <v>0</v>
      </c>
    </row>
    <row r="1253" spans="1:12" ht="15">
      <c r="A1253" s="86" t="s">
        <v>2196</v>
      </c>
      <c r="B1253" s="86" t="s">
        <v>2875</v>
      </c>
      <c r="C1253" s="86">
        <v>2</v>
      </c>
      <c r="D1253" s="121">
        <v>0.006555036678918985</v>
      </c>
      <c r="E1253" s="121">
        <v>1.599337132992489</v>
      </c>
      <c r="F1253" s="86" t="s">
        <v>2007</v>
      </c>
      <c r="G1253" s="86" t="b">
        <v>0</v>
      </c>
      <c r="H1253" s="86" t="b">
        <v>0</v>
      </c>
      <c r="I1253" s="86" t="b">
        <v>0</v>
      </c>
      <c r="J1253" s="86" t="b">
        <v>0</v>
      </c>
      <c r="K1253" s="86" t="b">
        <v>0</v>
      </c>
      <c r="L1253" s="86" t="b">
        <v>0</v>
      </c>
    </row>
    <row r="1254" spans="1:12" ht="15">
      <c r="A1254" s="86" t="s">
        <v>2875</v>
      </c>
      <c r="B1254" s="86" t="s">
        <v>2199</v>
      </c>
      <c r="C1254" s="86">
        <v>2</v>
      </c>
      <c r="D1254" s="121">
        <v>0.006555036678918985</v>
      </c>
      <c r="E1254" s="121">
        <v>1.724275869600789</v>
      </c>
      <c r="F1254" s="86" t="s">
        <v>2007</v>
      </c>
      <c r="G1254" s="86" t="b">
        <v>0</v>
      </c>
      <c r="H1254" s="86" t="b">
        <v>0</v>
      </c>
      <c r="I1254" s="86" t="b">
        <v>0</v>
      </c>
      <c r="J1254" s="86" t="b">
        <v>0</v>
      </c>
      <c r="K1254" s="86" t="b">
        <v>0</v>
      </c>
      <c r="L1254" s="86" t="b">
        <v>0</v>
      </c>
    </row>
    <row r="1255" spans="1:12" ht="15">
      <c r="A1255" s="86" t="s">
        <v>2199</v>
      </c>
      <c r="B1255" s="86" t="s">
        <v>2196</v>
      </c>
      <c r="C1255" s="86">
        <v>2</v>
      </c>
      <c r="D1255" s="121">
        <v>0.006555036678918985</v>
      </c>
      <c r="E1255" s="121">
        <v>1.423245873936808</v>
      </c>
      <c r="F1255" s="86" t="s">
        <v>2007</v>
      </c>
      <c r="G1255" s="86" t="b">
        <v>0</v>
      </c>
      <c r="H1255" s="86" t="b">
        <v>0</v>
      </c>
      <c r="I1255" s="86" t="b">
        <v>0</v>
      </c>
      <c r="J1255" s="86" t="b">
        <v>0</v>
      </c>
      <c r="K1255" s="86" t="b">
        <v>0</v>
      </c>
      <c r="L1255" s="86" t="b">
        <v>0</v>
      </c>
    </row>
    <row r="1256" spans="1:12" ht="15">
      <c r="A1256" s="86" t="s">
        <v>2196</v>
      </c>
      <c r="B1256" s="86" t="s">
        <v>2876</v>
      </c>
      <c r="C1256" s="86">
        <v>2</v>
      </c>
      <c r="D1256" s="121">
        <v>0.006555036678918985</v>
      </c>
      <c r="E1256" s="121">
        <v>1.599337132992489</v>
      </c>
      <c r="F1256" s="86" t="s">
        <v>2007</v>
      </c>
      <c r="G1256" s="86" t="b">
        <v>0</v>
      </c>
      <c r="H1256" s="86" t="b">
        <v>0</v>
      </c>
      <c r="I1256" s="86" t="b">
        <v>0</v>
      </c>
      <c r="J1256" s="86" t="b">
        <v>0</v>
      </c>
      <c r="K1256" s="86" t="b">
        <v>0</v>
      </c>
      <c r="L1256" s="86" t="b">
        <v>0</v>
      </c>
    </row>
    <row r="1257" spans="1:12" ht="15">
      <c r="A1257" s="86" t="s">
        <v>2876</v>
      </c>
      <c r="B1257" s="86" t="s">
        <v>2877</v>
      </c>
      <c r="C1257" s="86">
        <v>2</v>
      </c>
      <c r="D1257" s="121">
        <v>0.006555036678918985</v>
      </c>
      <c r="E1257" s="121">
        <v>1.9003671286564703</v>
      </c>
      <c r="F1257" s="86" t="s">
        <v>2007</v>
      </c>
      <c r="G1257" s="86" t="b">
        <v>0</v>
      </c>
      <c r="H1257" s="86" t="b">
        <v>0</v>
      </c>
      <c r="I1257" s="86" t="b">
        <v>0</v>
      </c>
      <c r="J1257" s="86" t="b">
        <v>0</v>
      </c>
      <c r="K1257" s="86" t="b">
        <v>0</v>
      </c>
      <c r="L1257" s="86" t="b">
        <v>0</v>
      </c>
    </row>
    <row r="1258" spans="1:12" ht="15">
      <c r="A1258" s="86" t="s">
        <v>2877</v>
      </c>
      <c r="B1258" s="86" t="s">
        <v>2878</v>
      </c>
      <c r="C1258" s="86">
        <v>2</v>
      </c>
      <c r="D1258" s="121">
        <v>0.006555036678918985</v>
      </c>
      <c r="E1258" s="121">
        <v>1.9003671286564703</v>
      </c>
      <c r="F1258" s="86" t="s">
        <v>2007</v>
      </c>
      <c r="G1258" s="86" t="b">
        <v>0</v>
      </c>
      <c r="H1258" s="86" t="b">
        <v>0</v>
      </c>
      <c r="I1258" s="86" t="b">
        <v>0</v>
      </c>
      <c r="J1258" s="86" t="b">
        <v>0</v>
      </c>
      <c r="K1258" s="86" t="b">
        <v>0</v>
      </c>
      <c r="L1258" s="86" t="b">
        <v>0</v>
      </c>
    </row>
    <row r="1259" spans="1:12" ht="15">
      <c r="A1259" s="86" t="s">
        <v>2878</v>
      </c>
      <c r="B1259" s="86" t="s">
        <v>2195</v>
      </c>
      <c r="C1259" s="86">
        <v>2</v>
      </c>
      <c r="D1259" s="121">
        <v>0.006555036678918985</v>
      </c>
      <c r="E1259" s="121">
        <v>1.423245873936808</v>
      </c>
      <c r="F1259" s="86" t="s">
        <v>2007</v>
      </c>
      <c r="G1259" s="86" t="b">
        <v>0</v>
      </c>
      <c r="H1259" s="86" t="b">
        <v>0</v>
      </c>
      <c r="I1259" s="86" t="b">
        <v>0</v>
      </c>
      <c r="J1259" s="86" t="b">
        <v>0</v>
      </c>
      <c r="K1259" s="86" t="b">
        <v>0</v>
      </c>
      <c r="L1259" s="86" t="b">
        <v>0</v>
      </c>
    </row>
    <row r="1260" spans="1:12" ht="15">
      <c r="A1260" s="86" t="s">
        <v>2195</v>
      </c>
      <c r="B1260" s="86" t="s">
        <v>2879</v>
      </c>
      <c r="C1260" s="86">
        <v>2</v>
      </c>
      <c r="D1260" s="121">
        <v>0.006555036678918985</v>
      </c>
      <c r="E1260" s="121">
        <v>1.423245873936808</v>
      </c>
      <c r="F1260" s="86" t="s">
        <v>2007</v>
      </c>
      <c r="G1260" s="86" t="b">
        <v>0</v>
      </c>
      <c r="H1260" s="86" t="b">
        <v>0</v>
      </c>
      <c r="I1260" s="86" t="b">
        <v>0</v>
      </c>
      <c r="J1260" s="86" t="b">
        <v>0</v>
      </c>
      <c r="K1260" s="86" t="b">
        <v>0</v>
      </c>
      <c r="L1260" s="86" t="b">
        <v>0</v>
      </c>
    </row>
    <row r="1261" spans="1:12" ht="15">
      <c r="A1261" s="86" t="s">
        <v>2879</v>
      </c>
      <c r="B1261" s="86" t="s">
        <v>2197</v>
      </c>
      <c r="C1261" s="86">
        <v>2</v>
      </c>
      <c r="D1261" s="121">
        <v>0.006555036678918985</v>
      </c>
      <c r="E1261" s="121">
        <v>1.599337132992489</v>
      </c>
      <c r="F1261" s="86" t="s">
        <v>2007</v>
      </c>
      <c r="G1261" s="86" t="b">
        <v>0</v>
      </c>
      <c r="H1261" s="86" t="b">
        <v>0</v>
      </c>
      <c r="I1261" s="86" t="b">
        <v>0</v>
      </c>
      <c r="J1261" s="86" t="b">
        <v>0</v>
      </c>
      <c r="K1261" s="86" t="b">
        <v>0</v>
      </c>
      <c r="L1261" s="86" t="b">
        <v>0</v>
      </c>
    </row>
    <row r="1262" spans="1:12" ht="15">
      <c r="A1262" s="86" t="s">
        <v>2197</v>
      </c>
      <c r="B1262" s="86" t="s">
        <v>2880</v>
      </c>
      <c r="C1262" s="86">
        <v>2</v>
      </c>
      <c r="D1262" s="121">
        <v>0.006555036678918985</v>
      </c>
      <c r="E1262" s="121">
        <v>1.599337132992489</v>
      </c>
      <c r="F1262" s="86" t="s">
        <v>2007</v>
      </c>
      <c r="G1262" s="86" t="b">
        <v>0</v>
      </c>
      <c r="H1262" s="86" t="b">
        <v>0</v>
      </c>
      <c r="I1262" s="86" t="b">
        <v>0</v>
      </c>
      <c r="J1262" s="86" t="b">
        <v>0</v>
      </c>
      <c r="K1262" s="86" t="b">
        <v>0</v>
      </c>
      <c r="L1262" s="86" t="b">
        <v>0</v>
      </c>
    </row>
    <row r="1263" spans="1:12" ht="15">
      <c r="A1263" s="86" t="s">
        <v>2880</v>
      </c>
      <c r="B1263" s="86" t="s">
        <v>2881</v>
      </c>
      <c r="C1263" s="86">
        <v>2</v>
      </c>
      <c r="D1263" s="121">
        <v>0.006555036678918985</v>
      </c>
      <c r="E1263" s="121">
        <v>1.9003671286564703</v>
      </c>
      <c r="F1263" s="86" t="s">
        <v>2007</v>
      </c>
      <c r="G1263" s="86" t="b">
        <v>0</v>
      </c>
      <c r="H1263" s="86" t="b">
        <v>0</v>
      </c>
      <c r="I1263" s="86" t="b">
        <v>0</v>
      </c>
      <c r="J1263" s="86" t="b">
        <v>1</v>
      </c>
      <c r="K1263" s="86" t="b">
        <v>0</v>
      </c>
      <c r="L1263" s="86" t="b">
        <v>0</v>
      </c>
    </row>
    <row r="1264" spans="1:12" ht="15">
      <c r="A1264" s="86" t="s">
        <v>2881</v>
      </c>
      <c r="B1264" s="86" t="s">
        <v>2882</v>
      </c>
      <c r="C1264" s="86">
        <v>2</v>
      </c>
      <c r="D1264" s="121">
        <v>0.006555036678918985</v>
      </c>
      <c r="E1264" s="121">
        <v>1.9003671286564703</v>
      </c>
      <c r="F1264" s="86" t="s">
        <v>2007</v>
      </c>
      <c r="G1264" s="86" t="b">
        <v>1</v>
      </c>
      <c r="H1264" s="86" t="b">
        <v>0</v>
      </c>
      <c r="I1264" s="86" t="b">
        <v>0</v>
      </c>
      <c r="J1264" s="86" t="b">
        <v>0</v>
      </c>
      <c r="K1264" s="86" t="b">
        <v>0</v>
      </c>
      <c r="L1264" s="86" t="b">
        <v>0</v>
      </c>
    </row>
    <row r="1265" spans="1:12" ht="15">
      <c r="A1265" s="86" t="s">
        <v>2882</v>
      </c>
      <c r="B1265" s="86" t="s">
        <v>2883</v>
      </c>
      <c r="C1265" s="86">
        <v>2</v>
      </c>
      <c r="D1265" s="121">
        <v>0.006555036678918985</v>
      </c>
      <c r="E1265" s="121">
        <v>1.9003671286564703</v>
      </c>
      <c r="F1265" s="86" t="s">
        <v>2007</v>
      </c>
      <c r="G1265" s="86" t="b">
        <v>0</v>
      </c>
      <c r="H1265" s="86" t="b">
        <v>0</v>
      </c>
      <c r="I1265" s="86" t="b">
        <v>0</v>
      </c>
      <c r="J1265" s="86" t="b">
        <v>0</v>
      </c>
      <c r="K1265" s="86" t="b">
        <v>0</v>
      </c>
      <c r="L1265" s="86" t="b">
        <v>0</v>
      </c>
    </row>
    <row r="1266" spans="1:12" ht="15">
      <c r="A1266" s="86" t="s">
        <v>2883</v>
      </c>
      <c r="B1266" s="86" t="s">
        <v>2884</v>
      </c>
      <c r="C1266" s="86">
        <v>2</v>
      </c>
      <c r="D1266" s="121">
        <v>0.006555036678918985</v>
      </c>
      <c r="E1266" s="121">
        <v>1.9003671286564703</v>
      </c>
      <c r="F1266" s="86" t="s">
        <v>2007</v>
      </c>
      <c r="G1266" s="86" t="b">
        <v>0</v>
      </c>
      <c r="H1266" s="86" t="b">
        <v>0</v>
      </c>
      <c r="I1266" s="86" t="b">
        <v>0</v>
      </c>
      <c r="J1266" s="86" t="b">
        <v>0</v>
      </c>
      <c r="K1266" s="86" t="b">
        <v>0</v>
      </c>
      <c r="L1266" s="86" t="b">
        <v>0</v>
      </c>
    </row>
    <row r="1267" spans="1:12" ht="15">
      <c r="A1267" s="86" t="s">
        <v>2884</v>
      </c>
      <c r="B1267" s="86" t="s">
        <v>2195</v>
      </c>
      <c r="C1267" s="86">
        <v>2</v>
      </c>
      <c r="D1267" s="121">
        <v>0.006555036678918985</v>
      </c>
      <c r="E1267" s="121">
        <v>1.423245873936808</v>
      </c>
      <c r="F1267" s="86" t="s">
        <v>2007</v>
      </c>
      <c r="G1267" s="86" t="b">
        <v>0</v>
      </c>
      <c r="H1267" s="86" t="b">
        <v>0</v>
      </c>
      <c r="I1267" s="86" t="b">
        <v>0</v>
      </c>
      <c r="J1267" s="86" t="b">
        <v>0</v>
      </c>
      <c r="K1267" s="86" t="b">
        <v>0</v>
      </c>
      <c r="L1267" s="86" t="b">
        <v>0</v>
      </c>
    </row>
    <row r="1268" spans="1:12" ht="15">
      <c r="A1268" s="86" t="s">
        <v>2195</v>
      </c>
      <c r="B1268" s="86" t="s">
        <v>2197</v>
      </c>
      <c r="C1268" s="86">
        <v>2</v>
      </c>
      <c r="D1268" s="121">
        <v>0.006555036678918985</v>
      </c>
      <c r="E1268" s="121">
        <v>1.1222158782728267</v>
      </c>
      <c r="F1268" s="86" t="s">
        <v>2007</v>
      </c>
      <c r="G1268" s="86" t="b">
        <v>0</v>
      </c>
      <c r="H1268" s="86" t="b">
        <v>0</v>
      </c>
      <c r="I1268" s="86" t="b">
        <v>0</v>
      </c>
      <c r="J1268" s="86" t="b">
        <v>0</v>
      </c>
      <c r="K1268" s="86" t="b">
        <v>0</v>
      </c>
      <c r="L1268" s="86" t="b">
        <v>0</v>
      </c>
    </row>
    <row r="1269" spans="1:12" ht="15">
      <c r="A1269" s="86" t="s">
        <v>2197</v>
      </c>
      <c r="B1269" s="86" t="s">
        <v>2885</v>
      </c>
      <c r="C1269" s="86">
        <v>2</v>
      </c>
      <c r="D1269" s="121">
        <v>0.006555036678918985</v>
      </c>
      <c r="E1269" s="121">
        <v>1.599337132992489</v>
      </c>
      <c r="F1269" s="86" t="s">
        <v>2007</v>
      </c>
      <c r="G1269" s="86" t="b">
        <v>0</v>
      </c>
      <c r="H1269" s="86" t="b">
        <v>0</v>
      </c>
      <c r="I1269" s="86" t="b">
        <v>0</v>
      </c>
      <c r="J1269" s="86" t="b">
        <v>0</v>
      </c>
      <c r="K1269" s="86" t="b">
        <v>0</v>
      </c>
      <c r="L1269" s="86" t="b">
        <v>0</v>
      </c>
    </row>
    <row r="1270" spans="1:12" ht="15">
      <c r="A1270" s="86" t="s">
        <v>2885</v>
      </c>
      <c r="B1270" s="86" t="s">
        <v>2198</v>
      </c>
      <c r="C1270" s="86">
        <v>2</v>
      </c>
      <c r="D1270" s="121">
        <v>0.006555036678918985</v>
      </c>
      <c r="E1270" s="121">
        <v>1.599337132992489</v>
      </c>
      <c r="F1270" s="86" t="s">
        <v>2007</v>
      </c>
      <c r="G1270" s="86" t="b">
        <v>0</v>
      </c>
      <c r="H1270" s="86" t="b">
        <v>0</v>
      </c>
      <c r="I1270" s="86" t="b">
        <v>0</v>
      </c>
      <c r="J1270" s="86" t="b">
        <v>0</v>
      </c>
      <c r="K1270" s="86" t="b">
        <v>0</v>
      </c>
      <c r="L1270" s="86" t="b">
        <v>0</v>
      </c>
    </row>
    <row r="1271" spans="1:12" ht="15">
      <c r="A1271" s="86" t="s">
        <v>2198</v>
      </c>
      <c r="B1271" s="86" t="s">
        <v>2886</v>
      </c>
      <c r="C1271" s="86">
        <v>2</v>
      </c>
      <c r="D1271" s="121">
        <v>0.006555036678918985</v>
      </c>
      <c r="E1271" s="121">
        <v>1.599337132992489</v>
      </c>
      <c r="F1271" s="86" t="s">
        <v>2007</v>
      </c>
      <c r="G1271" s="86" t="b">
        <v>0</v>
      </c>
      <c r="H1271" s="86" t="b">
        <v>0</v>
      </c>
      <c r="I1271" s="86" t="b">
        <v>0</v>
      </c>
      <c r="J1271" s="86" t="b">
        <v>0</v>
      </c>
      <c r="K1271" s="86" t="b">
        <v>0</v>
      </c>
      <c r="L1271" s="86" t="b">
        <v>0</v>
      </c>
    </row>
    <row r="1272" spans="1:12" ht="15">
      <c r="A1272" s="86" t="s">
        <v>2886</v>
      </c>
      <c r="B1272" s="86" t="s">
        <v>2887</v>
      </c>
      <c r="C1272" s="86">
        <v>2</v>
      </c>
      <c r="D1272" s="121">
        <v>0.006555036678918985</v>
      </c>
      <c r="E1272" s="121">
        <v>1.9003671286564703</v>
      </c>
      <c r="F1272" s="86" t="s">
        <v>2007</v>
      </c>
      <c r="G1272" s="86" t="b">
        <v>0</v>
      </c>
      <c r="H1272" s="86" t="b">
        <v>0</v>
      </c>
      <c r="I1272" s="86" t="b">
        <v>0</v>
      </c>
      <c r="J1272" s="86" t="b">
        <v>0</v>
      </c>
      <c r="K1272" s="86" t="b">
        <v>0</v>
      </c>
      <c r="L1272" s="86" t="b">
        <v>0</v>
      </c>
    </row>
    <row r="1273" spans="1:12" ht="15">
      <c r="A1273" s="86" t="s">
        <v>2887</v>
      </c>
      <c r="B1273" s="86" t="s">
        <v>2888</v>
      </c>
      <c r="C1273" s="86">
        <v>2</v>
      </c>
      <c r="D1273" s="121">
        <v>0.006555036678918985</v>
      </c>
      <c r="E1273" s="121">
        <v>1.9003671286564703</v>
      </c>
      <c r="F1273" s="86" t="s">
        <v>2007</v>
      </c>
      <c r="G1273" s="86" t="b">
        <v>0</v>
      </c>
      <c r="H1273" s="86" t="b">
        <v>0</v>
      </c>
      <c r="I1273" s="86" t="b">
        <v>0</v>
      </c>
      <c r="J1273" s="86" t="b">
        <v>0</v>
      </c>
      <c r="K1273" s="86" t="b">
        <v>0</v>
      </c>
      <c r="L1273" s="86" t="b">
        <v>0</v>
      </c>
    </row>
    <row r="1274" spans="1:12" ht="15">
      <c r="A1274" s="86" t="s">
        <v>2888</v>
      </c>
      <c r="B1274" s="86" t="s">
        <v>2889</v>
      </c>
      <c r="C1274" s="86">
        <v>2</v>
      </c>
      <c r="D1274" s="121">
        <v>0.006555036678918985</v>
      </c>
      <c r="E1274" s="121">
        <v>1.9003671286564703</v>
      </c>
      <c r="F1274" s="86" t="s">
        <v>2007</v>
      </c>
      <c r="G1274" s="86" t="b">
        <v>0</v>
      </c>
      <c r="H1274" s="86" t="b">
        <v>0</v>
      </c>
      <c r="I1274" s="86" t="b">
        <v>0</v>
      </c>
      <c r="J1274" s="86" t="b">
        <v>0</v>
      </c>
      <c r="K1274" s="86" t="b">
        <v>0</v>
      </c>
      <c r="L1274" s="86" t="b">
        <v>0</v>
      </c>
    </row>
    <row r="1275" spans="1:12" ht="15">
      <c r="A1275" s="86" t="s">
        <v>2194</v>
      </c>
      <c r="B1275" s="86" t="s">
        <v>289</v>
      </c>
      <c r="C1275" s="86">
        <v>2</v>
      </c>
      <c r="D1275" s="121">
        <v>0.006555036678918985</v>
      </c>
      <c r="E1275" s="121">
        <v>1.3562990843061946</v>
      </c>
      <c r="F1275" s="86" t="s">
        <v>2007</v>
      </c>
      <c r="G1275" s="86" t="b">
        <v>0</v>
      </c>
      <c r="H1275" s="86" t="b">
        <v>0</v>
      </c>
      <c r="I1275" s="86" t="b">
        <v>0</v>
      </c>
      <c r="J1275" s="86" t="b">
        <v>0</v>
      </c>
      <c r="K1275" s="86" t="b">
        <v>0</v>
      </c>
      <c r="L1275" s="86" t="b">
        <v>0</v>
      </c>
    </row>
    <row r="1276" spans="1:12" ht="15">
      <c r="A1276" s="86" t="s">
        <v>289</v>
      </c>
      <c r="B1276" s="86" t="s">
        <v>283</v>
      </c>
      <c r="C1276" s="86">
        <v>2</v>
      </c>
      <c r="D1276" s="121">
        <v>0.006555036678918985</v>
      </c>
      <c r="E1276" s="121">
        <v>1.724275869600789</v>
      </c>
      <c r="F1276" s="86" t="s">
        <v>2007</v>
      </c>
      <c r="G1276" s="86" t="b">
        <v>0</v>
      </c>
      <c r="H1276" s="86" t="b">
        <v>0</v>
      </c>
      <c r="I1276" s="86" t="b">
        <v>0</v>
      </c>
      <c r="J1276" s="86" t="b">
        <v>0</v>
      </c>
      <c r="K1276" s="86" t="b">
        <v>0</v>
      </c>
      <c r="L1276" s="86" t="b">
        <v>0</v>
      </c>
    </row>
    <row r="1277" spans="1:12" ht="15">
      <c r="A1277" s="86" t="s">
        <v>283</v>
      </c>
      <c r="B1277" s="86" t="s">
        <v>2724</v>
      </c>
      <c r="C1277" s="86">
        <v>2</v>
      </c>
      <c r="D1277" s="121">
        <v>0.006555036678918985</v>
      </c>
      <c r="E1277" s="121">
        <v>1.724275869600789</v>
      </c>
      <c r="F1277" s="86" t="s">
        <v>2007</v>
      </c>
      <c r="G1277" s="86" t="b">
        <v>0</v>
      </c>
      <c r="H1277" s="86" t="b">
        <v>0</v>
      </c>
      <c r="I1277" s="86" t="b">
        <v>0</v>
      </c>
      <c r="J1277" s="86" t="b">
        <v>0</v>
      </c>
      <c r="K1277" s="86" t="b">
        <v>0</v>
      </c>
      <c r="L1277" s="86" t="b">
        <v>0</v>
      </c>
    </row>
    <row r="1278" spans="1:12" ht="15">
      <c r="A1278" s="86" t="s">
        <v>2724</v>
      </c>
      <c r="B1278" s="86" t="s">
        <v>2669</v>
      </c>
      <c r="C1278" s="86">
        <v>2</v>
      </c>
      <c r="D1278" s="121">
        <v>0.006555036678918985</v>
      </c>
      <c r="E1278" s="121">
        <v>1.9003671286564703</v>
      </c>
      <c r="F1278" s="86" t="s">
        <v>2007</v>
      </c>
      <c r="G1278" s="86" t="b">
        <v>0</v>
      </c>
      <c r="H1278" s="86" t="b">
        <v>0</v>
      </c>
      <c r="I1278" s="86" t="b">
        <v>0</v>
      </c>
      <c r="J1278" s="86" t="b">
        <v>0</v>
      </c>
      <c r="K1278" s="86" t="b">
        <v>0</v>
      </c>
      <c r="L1278" s="86" t="b">
        <v>0</v>
      </c>
    </row>
    <row r="1279" spans="1:12" ht="15">
      <c r="A1279" s="86" t="s">
        <v>2669</v>
      </c>
      <c r="B1279" s="86" t="s">
        <v>2628</v>
      </c>
      <c r="C1279" s="86">
        <v>2</v>
      </c>
      <c r="D1279" s="121">
        <v>0.006555036678918985</v>
      </c>
      <c r="E1279" s="121">
        <v>1.9003671286564703</v>
      </c>
      <c r="F1279" s="86" t="s">
        <v>2007</v>
      </c>
      <c r="G1279" s="86" t="b">
        <v>0</v>
      </c>
      <c r="H1279" s="86" t="b">
        <v>0</v>
      </c>
      <c r="I1279" s="86" t="b">
        <v>0</v>
      </c>
      <c r="J1279" s="86" t="b">
        <v>0</v>
      </c>
      <c r="K1279" s="86" t="b">
        <v>0</v>
      </c>
      <c r="L1279" s="86" t="b">
        <v>0</v>
      </c>
    </row>
    <row r="1280" spans="1:12" ht="15">
      <c r="A1280" s="86" t="s">
        <v>2628</v>
      </c>
      <c r="B1280" s="86" t="s">
        <v>2167</v>
      </c>
      <c r="C1280" s="86">
        <v>2</v>
      </c>
      <c r="D1280" s="121">
        <v>0.006555036678918985</v>
      </c>
      <c r="E1280" s="121">
        <v>1.3562990843061946</v>
      </c>
      <c r="F1280" s="86" t="s">
        <v>2007</v>
      </c>
      <c r="G1280" s="86" t="b">
        <v>0</v>
      </c>
      <c r="H1280" s="86" t="b">
        <v>0</v>
      </c>
      <c r="I1280" s="86" t="b">
        <v>0</v>
      </c>
      <c r="J1280" s="86" t="b">
        <v>0</v>
      </c>
      <c r="K1280" s="86" t="b">
        <v>0</v>
      </c>
      <c r="L1280" s="86" t="b">
        <v>0</v>
      </c>
    </row>
    <row r="1281" spans="1:12" ht="15">
      <c r="A1281" s="86" t="s">
        <v>2167</v>
      </c>
      <c r="B1281" s="86" t="s">
        <v>2229</v>
      </c>
      <c r="C1281" s="86">
        <v>2</v>
      </c>
      <c r="D1281" s="121">
        <v>0.006555036678918985</v>
      </c>
      <c r="E1281" s="121">
        <v>1.5024271199844328</v>
      </c>
      <c r="F1281" s="86" t="s">
        <v>2007</v>
      </c>
      <c r="G1281" s="86" t="b">
        <v>0</v>
      </c>
      <c r="H1281" s="86" t="b">
        <v>0</v>
      </c>
      <c r="I1281" s="86" t="b">
        <v>0</v>
      </c>
      <c r="J1281" s="86" t="b">
        <v>0</v>
      </c>
      <c r="K1281" s="86" t="b">
        <v>0</v>
      </c>
      <c r="L1281" s="86" t="b">
        <v>0</v>
      </c>
    </row>
    <row r="1282" spans="1:12" ht="15">
      <c r="A1282" s="86" t="s">
        <v>2229</v>
      </c>
      <c r="B1282" s="86" t="s">
        <v>2126</v>
      </c>
      <c r="C1282" s="86">
        <v>2</v>
      </c>
      <c r="D1282" s="121">
        <v>0.006555036678918985</v>
      </c>
      <c r="E1282" s="121">
        <v>1.724275869600789</v>
      </c>
      <c r="F1282" s="86" t="s">
        <v>2007</v>
      </c>
      <c r="G1282" s="86" t="b">
        <v>0</v>
      </c>
      <c r="H1282" s="86" t="b">
        <v>0</v>
      </c>
      <c r="I1282" s="86" t="b">
        <v>0</v>
      </c>
      <c r="J1282" s="86" t="b">
        <v>0</v>
      </c>
      <c r="K1282" s="86" t="b">
        <v>0</v>
      </c>
      <c r="L1282" s="86" t="b">
        <v>0</v>
      </c>
    </row>
    <row r="1283" spans="1:12" ht="15">
      <c r="A1283" s="86" t="s">
        <v>2126</v>
      </c>
      <c r="B1283" s="86" t="s">
        <v>2977</v>
      </c>
      <c r="C1283" s="86">
        <v>2</v>
      </c>
      <c r="D1283" s="121">
        <v>0.006555036678918985</v>
      </c>
      <c r="E1283" s="121">
        <v>1.724275869600789</v>
      </c>
      <c r="F1283" s="86" t="s">
        <v>2007</v>
      </c>
      <c r="G1283" s="86" t="b">
        <v>0</v>
      </c>
      <c r="H1283" s="86" t="b">
        <v>0</v>
      </c>
      <c r="I1283" s="86" t="b">
        <v>0</v>
      </c>
      <c r="J1283" s="86" t="b">
        <v>0</v>
      </c>
      <c r="K1283" s="86" t="b">
        <v>0</v>
      </c>
      <c r="L1283" s="86" t="b">
        <v>0</v>
      </c>
    </row>
    <row r="1284" spans="1:12" ht="15">
      <c r="A1284" s="86" t="s">
        <v>2977</v>
      </c>
      <c r="B1284" s="86" t="s">
        <v>2203</v>
      </c>
      <c r="C1284" s="86">
        <v>2</v>
      </c>
      <c r="D1284" s="121">
        <v>0.006555036678918985</v>
      </c>
      <c r="E1284" s="121">
        <v>1.9003671286564703</v>
      </c>
      <c r="F1284" s="86" t="s">
        <v>2007</v>
      </c>
      <c r="G1284" s="86" t="b">
        <v>0</v>
      </c>
      <c r="H1284" s="86" t="b">
        <v>0</v>
      </c>
      <c r="I1284" s="86" t="b">
        <v>0</v>
      </c>
      <c r="J1284" s="86" t="b">
        <v>0</v>
      </c>
      <c r="K1284" s="86" t="b">
        <v>0</v>
      </c>
      <c r="L1284" s="86" t="b">
        <v>0</v>
      </c>
    </row>
    <row r="1285" spans="1:12" ht="15">
      <c r="A1285" s="86" t="s">
        <v>2203</v>
      </c>
      <c r="B1285" s="86" t="s">
        <v>2978</v>
      </c>
      <c r="C1285" s="86">
        <v>2</v>
      </c>
      <c r="D1285" s="121">
        <v>0.006555036678918985</v>
      </c>
      <c r="E1285" s="121">
        <v>1.9003671286564703</v>
      </c>
      <c r="F1285" s="86" t="s">
        <v>2007</v>
      </c>
      <c r="G1285" s="86" t="b">
        <v>0</v>
      </c>
      <c r="H1285" s="86" t="b">
        <v>0</v>
      </c>
      <c r="I1285" s="86" t="b">
        <v>0</v>
      </c>
      <c r="J1285" s="86" t="b">
        <v>0</v>
      </c>
      <c r="K1285" s="86" t="b">
        <v>0</v>
      </c>
      <c r="L1285" s="86" t="b">
        <v>0</v>
      </c>
    </row>
    <row r="1286" spans="1:12" ht="15">
      <c r="A1286" s="86" t="s">
        <v>2978</v>
      </c>
      <c r="B1286" s="86" t="s">
        <v>2979</v>
      </c>
      <c r="C1286" s="86">
        <v>2</v>
      </c>
      <c r="D1286" s="121">
        <v>0.006555036678918985</v>
      </c>
      <c r="E1286" s="121">
        <v>1.9003671286564703</v>
      </c>
      <c r="F1286" s="86" t="s">
        <v>2007</v>
      </c>
      <c r="G1286" s="86" t="b">
        <v>0</v>
      </c>
      <c r="H1286" s="86" t="b">
        <v>0</v>
      </c>
      <c r="I1286" s="86" t="b">
        <v>0</v>
      </c>
      <c r="J1286" s="86" t="b">
        <v>0</v>
      </c>
      <c r="K1286" s="86" t="b">
        <v>0</v>
      </c>
      <c r="L1286" s="86" t="b">
        <v>0</v>
      </c>
    </row>
    <row r="1287" spans="1:12" ht="15">
      <c r="A1287" s="86" t="s">
        <v>2979</v>
      </c>
      <c r="B1287" s="86" t="s">
        <v>2980</v>
      </c>
      <c r="C1287" s="86">
        <v>2</v>
      </c>
      <c r="D1287" s="121">
        <v>0.006555036678918985</v>
      </c>
      <c r="E1287" s="121">
        <v>1.9003671286564703</v>
      </c>
      <c r="F1287" s="86" t="s">
        <v>2007</v>
      </c>
      <c r="G1287" s="86" t="b">
        <v>0</v>
      </c>
      <c r="H1287" s="86" t="b">
        <v>0</v>
      </c>
      <c r="I1287" s="86" t="b">
        <v>0</v>
      </c>
      <c r="J1287" s="86" t="b">
        <v>0</v>
      </c>
      <c r="K1287" s="86" t="b">
        <v>0</v>
      </c>
      <c r="L1287" s="86" t="b">
        <v>0</v>
      </c>
    </row>
    <row r="1288" spans="1:12" ht="15">
      <c r="A1288" s="86" t="s">
        <v>2980</v>
      </c>
      <c r="B1288" s="86" t="s">
        <v>2981</v>
      </c>
      <c r="C1288" s="86">
        <v>2</v>
      </c>
      <c r="D1288" s="121">
        <v>0.006555036678918985</v>
      </c>
      <c r="E1288" s="121">
        <v>1.9003671286564703</v>
      </c>
      <c r="F1288" s="86" t="s">
        <v>2007</v>
      </c>
      <c r="G1288" s="86" t="b">
        <v>0</v>
      </c>
      <c r="H1288" s="86" t="b">
        <v>0</v>
      </c>
      <c r="I1288" s="86" t="b">
        <v>0</v>
      </c>
      <c r="J1288" s="86" t="b">
        <v>0</v>
      </c>
      <c r="K1288" s="86" t="b">
        <v>0</v>
      </c>
      <c r="L1288" s="86" t="b">
        <v>0</v>
      </c>
    </row>
    <row r="1289" spans="1:12" ht="15">
      <c r="A1289" s="86" t="s">
        <v>2981</v>
      </c>
      <c r="B1289" s="86" t="s">
        <v>288</v>
      </c>
      <c r="C1289" s="86">
        <v>2</v>
      </c>
      <c r="D1289" s="121">
        <v>0.006555036678918985</v>
      </c>
      <c r="E1289" s="121">
        <v>1.9003671286564703</v>
      </c>
      <c r="F1289" s="86" t="s">
        <v>2007</v>
      </c>
      <c r="G1289" s="86" t="b">
        <v>0</v>
      </c>
      <c r="H1289" s="86" t="b">
        <v>0</v>
      </c>
      <c r="I1289" s="86" t="b">
        <v>0</v>
      </c>
      <c r="J1289" s="86" t="b">
        <v>0</v>
      </c>
      <c r="K1289" s="86" t="b">
        <v>0</v>
      </c>
      <c r="L1289" s="86" t="b">
        <v>0</v>
      </c>
    </row>
    <row r="1290" spans="1:12" ht="15">
      <c r="A1290" s="86" t="s">
        <v>2203</v>
      </c>
      <c r="B1290" s="86" t="s">
        <v>2205</v>
      </c>
      <c r="C1290" s="86">
        <v>4</v>
      </c>
      <c r="D1290" s="121">
        <v>0.011130664391056855</v>
      </c>
      <c r="E1290" s="121">
        <v>1.6197887582883939</v>
      </c>
      <c r="F1290" s="86" t="s">
        <v>2008</v>
      </c>
      <c r="G1290" s="86" t="b">
        <v>0</v>
      </c>
      <c r="H1290" s="86" t="b">
        <v>0</v>
      </c>
      <c r="I1290" s="86" t="b">
        <v>0</v>
      </c>
      <c r="J1290" s="86" t="b">
        <v>0</v>
      </c>
      <c r="K1290" s="86" t="b">
        <v>0</v>
      </c>
      <c r="L1290" s="86" t="b">
        <v>0</v>
      </c>
    </row>
    <row r="1291" spans="1:12" ht="15">
      <c r="A1291" s="86" t="s">
        <v>2205</v>
      </c>
      <c r="B1291" s="86" t="s">
        <v>2178</v>
      </c>
      <c r="C1291" s="86">
        <v>4</v>
      </c>
      <c r="D1291" s="121">
        <v>0.011130664391056855</v>
      </c>
      <c r="E1291" s="121">
        <v>1.6197887582883939</v>
      </c>
      <c r="F1291" s="86" t="s">
        <v>2008</v>
      </c>
      <c r="G1291" s="86" t="b">
        <v>0</v>
      </c>
      <c r="H1291" s="86" t="b">
        <v>0</v>
      </c>
      <c r="I1291" s="86" t="b">
        <v>0</v>
      </c>
      <c r="J1291" s="86" t="b">
        <v>0</v>
      </c>
      <c r="K1291" s="86" t="b">
        <v>0</v>
      </c>
      <c r="L1291" s="86" t="b">
        <v>0</v>
      </c>
    </row>
    <row r="1292" spans="1:12" ht="15">
      <c r="A1292" s="86" t="s">
        <v>2178</v>
      </c>
      <c r="B1292" s="86" t="s">
        <v>2206</v>
      </c>
      <c r="C1292" s="86">
        <v>4</v>
      </c>
      <c r="D1292" s="121">
        <v>0.011130664391056855</v>
      </c>
      <c r="E1292" s="121">
        <v>1.4436974992327127</v>
      </c>
      <c r="F1292" s="86" t="s">
        <v>2008</v>
      </c>
      <c r="G1292" s="86" t="b">
        <v>0</v>
      </c>
      <c r="H1292" s="86" t="b">
        <v>0</v>
      </c>
      <c r="I1292" s="86" t="b">
        <v>0</v>
      </c>
      <c r="J1292" s="86" t="b">
        <v>0</v>
      </c>
      <c r="K1292" s="86" t="b">
        <v>0</v>
      </c>
      <c r="L1292" s="86" t="b">
        <v>0</v>
      </c>
    </row>
    <row r="1293" spans="1:12" ht="15">
      <c r="A1293" s="86" t="s">
        <v>2206</v>
      </c>
      <c r="B1293" s="86" t="s">
        <v>2207</v>
      </c>
      <c r="C1293" s="86">
        <v>4</v>
      </c>
      <c r="D1293" s="121">
        <v>0.011130664391056855</v>
      </c>
      <c r="E1293" s="121">
        <v>1.7958800173440752</v>
      </c>
      <c r="F1293" s="86" t="s">
        <v>2008</v>
      </c>
      <c r="G1293" s="86" t="b">
        <v>0</v>
      </c>
      <c r="H1293" s="86" t="b">
        <v>0</v>
      </c>
      <c r="I1293" s="86" t="b">
        <v>0</v>
      </c>
      <c r="J1293" s="86" t="b">
        <v>0</v>
      </c>
      <c r="K1293" s="86" t="b">
        <v>0</v>
      </c>
      <c r="L1293" s="86" t="b">
        <v>0</v>
      </c>
    </row>
    <row r="1294" spans="1:12" ht="15">
      <c r="A1294" s="86" t="s">
        <v>2207</v>
      </c>
      <c r="B1294" s="86" t="s">
        <v>2208</v>
      </c>
      <c r="C1294" s="86">
        <v>4</v>
      </c>
      <c r="D1294" s="121">
        <v>0.011130664391056855</v>
      </c>
      <c r="E1294" s="121">
        <v>1.7958800173440752</v>
      </c>
      <c r="F1294" s="86" t="s">
        <v>2008</v>
      </c>
      <c r="G1294" s="86" t="b">
        <v>0</v>
      </c>
      <c r="H1294" s="86" t="b">
        <v>0</v>
      </c>
      <c r="I1294" s="86" t="b">
        <v>0</v>
      </c>
      <c r="J1294" s="86" t="b">
        <v>0</v>
      </c>
      <c r="K1294" s="86" t="b">
        <v>0</v>
      </c>
      <c r="L1294" s="86" t="b">
        <v>0</v>
      </c>
    </row>
    <row r="1295" spans="1:12" ht="15">
      <c r="A1295" s="86" t="s">
        <v>2208</v>
      </c>
      <c r="B1295" s="86" t="s">
        <v>2167</v>
      </c>
      <c r="C1295" s="86">
        <v>4</v>
      </c>
      <c r="D1295" s="121">
        <v>0.011130664391056855</v>
      </c>
      <c r="E1295" s="121">
        <v>1.0362121726544447</v>
      </c>
      <c r="F1295" s="86" t="s">
        <v>2008</v>
      </c>
      <c r="G1295" s="86" t="b">
        <v>0</v>
      </c>
      <c r="H1295" s="86" t="b">
        <v>0</v>
      </c>
      <c r="I1295" s="86" t="b">
        <v>0</v>
      </c>
      <c r="J1295" s="86" t="b">
        <v>0</v>
      </c>
      <c r="K1295" s="86" t="b">
        <v>0</v>
      </c>
      <c r="L1295" s="86" t="b">
        <v>0</v>
      </c>
    </row>
    <row r="1296" spans="1:12" ht="15">
      <c r="A1296" s="86" t="s">
        <v>2167</v>
      </c>
      <c r="B1296" s="86" t="s">
        <v>2204</v>
      </c>
      <c r="C1296" s="86">
        <v>4</v>
      </c>
      <c r="D1296" s="121">
        <v>0.011130664391056855</v>
      </c>
      <c r="E1296" s="121">
        <v>1.4559319556497243</v>
      </c>
      <c r="F1296" s="86" t="s">
        <v>2008</v>
      </c>
      <c r="G1296" s="86" t="b">
        <v>0</v>
      </c>
      <c r="H1296" s="86" t="b">
        <v>0</v>
      </c>
      <c r="I1296" s="86" t="b">
        <v>0</v>
      </c>
      <c r="J1296" s="86" t="b">
        <v>0</v>
      </c>
      <c r="K1296" s="86" t="b">
        <v>0</v>
      </c>
      <c r="L1296" s="86" t="b">
        <v>0</v>
      </c>
    </row>
    <row r="1297" spans="1:12" ht="15">
      <c r="A1297" s="86" t="s">
        <v>2204</v>
      </c>
      <c r="B1297" s="86" t="s">
        <v>2209</v>
      </c>
      <c r="C1297" s="86">
        <v>4</v>
      </c>
      <c r="D1297" s="121">
        <v>0.011130664391056855</v>
      </c>
      <c r="E1297" s="121">
        <v>1.6989700043360187</v>
      </c>
      <c r="F1297" s="86" t="s">
        <v>2008</v>
      </c>
      <c r="G1297" s="86" t="b">
        <v>0</v>
      </c>
      <c r="H1297" s="86" t="b">
        <v>0</v>
      </c>
      <c r="I1297" s="86" t="b">
        <v>0</v>
      </c>
      <c r="J1297" s="86" t="b">
        <v>0</v>
      </c>
      <c r="K1297" s="86" t="b">
        <v>1</v>
      </c>
      <c r="L1297" s="86" t="b">
        <v>0</v>
      </c>
    </row>
    <row r="1298" spans="1:12" ht="15">
      <c r="A1298" s="86" t="s">
        <v>2209</v>
      </c>
      <c r="B1298" s="86" t="s">
        <v>2682</v>
      </c>
      <c r="C1298" s="86">
        <v>4</v>
      </c>
      <c r="D1298" s="121">
        <v>0.011130664391056855</v>
      </c>
      <c r="E1298" s="121">
        <v>1.7958800173440752</v>
      </c>
      <c r="F1298" s="86" t="s">
        <v>2008</v>
      </c>
      <c r="G1298" s="86" t="b">
        <v>0</v>
      </c>
      <c r="H1298" s="86" t="b">
        <v>1</v>
      </c>
      <c r="I1298" s="86" t="b">
        <v>0</v>
      </c>
      <c r="J1298" s="86" t="b">
        <v>0</v>
      </c>
      <c r="K1298" s="86" t="b">
        <v>0</v>
      </c>
      <c r="L1298" s="86" t="b">
        <v>0</v>
      </c>
    </row>
    <row r="1299" spans="1:12" ht="15">
      <c r="A1299" s="86" t="s">
        <v>2682</v>
      </c>
      <c r="B1299" s="86" t="s">
        <v>2683</v>
      </c>
      <c r="C1299" s="86">
        <v>4</v>
      </c>
      <c r="D1299" s="121">
        <v>0.011130664391056855</v>
      </c>
      <c r="E1299" s="121">
        <v>1.7958800173440752</v>
      </c>
      <c r="F1299" s="86" t="s">
        <v>2008</v>
      </c>
      <c r="G1299" s="86" t="b">
        <v>0</v>
      </c>
      <c r="H1299" s="86" t="b">
        <v>0</v>
      </c>
      <c r="I1299" s="86" t="b">
        <v>0</v>
      </c>
      <c r="J1299" s="86" t="b">
        <v>0</v>
      </c>
      <c r="K1299" s="86" t="b">
        <v>0</v>
      </c>
      <c r="L1299" s="86" t="b">
        <v>0</v>
      </c>
    </row>
    <row r="1300" spans="1:12" ht="15">
      <c r="A1300" s="86" t="s">
        <v>2683</v>
      </c>
      <c r="B1300" s="86" t="s">
        <v>2684</v>
      </c>
      <c r="C1300" s="86">
        <v>4</v>
      </c>
      <c r="D1300" s="121">
        <v>0.011130664391056855</v>
      </c>
      <c r="E1300" s="121">
        <v>1.7958800173440752</v>
      </c>
      <c r="F1300" s="86" t="s">
        <v>2008</v>
      </c>
      <c r="G1300" s="86" t="b">
        <v>0</v>
      </c>
      <c r="H1300" s="86" t="b">
        <v>0</v>
      </c>
      <c r="I1300" s="86" t="b">
        <v>0</v>
      </c>
      <c r="J1300" s="86" t="b">
        <v>0</v>
      </c>
      <c r="K1300" s="86" t="b">
        <v>0</v>
      </c>
      <c r="L1300" s="86" t="b">
        <v>0</v>
      </c>
    </row>
    <row r="1301" spans="1:12" ht="15">
      <c r="A1301" s="86" t="s">
        <v>2684</v>
      </c>
      <c r="B1301" s="86" t="s">
        <v>2685</v>
      </c>
      <c r="C1301" s="86">
        <v>4</v>
      </c>
      <c r="D1301" s="121">
        <v>0.011130664391056855</v>
      </c>
      <c r="E1301" s="121">
        <v>1.7958800173440752</v>
      </c>
      <c r="F1301" s="86" t="s">
        <v>2008</v>
      </c>
      <c r="G1301" s="86" t="b">
        <v>0</v>
      </c>
      <c r="H1301" s="86" t="b">
        <v>0</v>
      </c>
      <c r="I1301" s="86" t="b">
        <v>0</v>
      </c>
      <c r="J1301" s="86" t="b">
        <v>0</v>
      </c>
      <c r="K1301" s="86" t="b">
        <v>0</v>
      </c>
      <c r="L1301" s="86" t="b">
        <v>0</v>
      </c>
    </row>
    <row r="1302" spans="1:12" ht="15">
      <c r="A1302" s="86" t="s">
        <v>2685</v>
      </c>
      <c r="B1302" s="86" t="s">
        <v>2686</v>
      </c>
      <c r="C1302" s="86">
        <v>4</v>
      </c>
      <c r="D1302" s="121">
        <v>0.011130664391056855</v>
      </c>
      <c r="E1302" s="121">
        <v>1.7958800173440752</v>
      </c>
      <c r="F1302" s="86" t="s">
        <v>2008</v>
      </c>
      <c r="G1302" s="86" t="b">
        <v>0</v>
      </c>
      <c r="H1302" s="86" t="b">
        <v>0</v>
      </c>
      <c r="I1302" s="86" t="b">
        <v>0</v>
      </c>
      <c r="J1302" s="86" t="b">
        <v>0</v>
      </c>
      <c r="K1302" s="86" t="b">
        <v>0</v>
      </c>
      <c r="L1302" s="86" t="b">
        <v>0</v>
      </c>
    </row>
    <row r="1303" spans="1:12" ht="15">
      <c r="A1303" s="86" t="s">
        <v>2686</v>
      </c>
      <c r="B1303" s="86" t="s">
        <v>2687</v>
      </c>
      <c r="C1303" s="86">
        <v>4</v>
      </c>
      <c r="D1303" s="121">
        <v>0.011130664391056855</v>
      </c>
      <c r="E1303" s="121">
        <v>1.7958800173440752</v>
      </c>
      <c r="F1303" s="86" t="s">
        <v>2008</v>
      </c>
      <c r="G1303" s="86" t="b">
        <v>0</v>
      </c>
      <c r="H1303" s="86" t="b">
        <v>0</v>
      </c>
      <c r="I1303" s="86" t="b">
        <v>0</v>
      </c>
      <c r="J1303" s="86" t="b">
        <v>0</v>
      </c>
      <c r="K1303" s="86" t="b">
        <v>1</v>
      </c>
      <c r="L1303" s="86" t="b">
        <v>0</v>
      </c>
    </row>
    <row r="1304" spans="1:12" ht="15">
      <c r="A1304" s="86" t="s">
        <v>2687</v>
      </c>
      <c r="B1304" s="86" t="s">
        <v>2688</v>
      </c>
      <c r="C1304" s="86">
        <v>4</v>
      </c>
      <c r="D1304" s="121">
        <v>0.011130664391056855</v>
      </c>
      <c r="E1304" s="121">
        <v>1.7958800173440752</v>
      </c>
      <c r="F1304" s="86" t="s">
        <v>2008</v>
      </c>
      <c r="G1304" s="86" t="b">
        <v>0</v>
      </c>
      <c r="H1304" s="86" t="b">
        <v>1</v>
      </c>
      <c r="I1304" s="86" t="b">
        <v>0</v>
      </c>
      <c r="J1304" s="86" t="b">
        <v>0</v>
      </c>
      <c r="K1304" s="86" t="b">
        <v>0</v>
      </c>
      <c r="L1304" s="86" t="b">
        <v>0</v>
      </c>
    </row>
    <row r="1305" spans="1:12" ht="15">
      <c r="A1305" s="86" t="s">
        <v>2182</v>
      </c>
      <c r="B1305" s="86" t="s">
        <v>2167</v>
      </c>
      <c r="C1305" s="86">
        <v>4</v>
      </c>
      <c r="D1305" s="121">
        <v>0.011130664391056855</v>
      </c>
      <c r="E1305" s="121">
        <v>1.0362121726544447</v>
      </c>
      <c r="F1305" s="86" t="s">
        <v>2008</v>
      </c>
      <c r="G1305" s="86" t="b">
        <v>0</v>
      </c>
      <c r="H1305" s="86" t="b">
        <v>0</v>
      </c>
      <c r="I1305" s="86" t="b">
        <v>0</v>
      </c>
      <c r="J1305" s="86" t="b">
        <v>0</v>
      </c>
      <c r="K1305" s="86" t="b">
        <v>0</v>
      </c>
      <c r="L1305" s="86" t="b">
        <v>0</v>
      </c>
    </row>
    <row r="1306" spans="1:12" ht="15">
      <c r="A1306" s="86" t="s">
        <v>2727</v>
      </c>
      <c r="B1306" s="86" t="s">
        <v>2630</v>
      </c>
      <c r="C1306" s="86">
        <v>3</v>
      </c>
      <c r="D1306" s="121">
        <v>0.009720951442834401</v>
      </c>
      <c r="E1306" s="121">
        <v>1.9208187539523751</v>
      </c>
      <c r="F1306" s="86" t="s">
        <v>2008</v>
      </c>
      <c r="G1306" s="86" t="b">
        <v>0</v>
      </c>
      <c r="H1306" s="86" t="b">
        <v>0</v>
      </c>
      <c r="I1306" s="86" t="b">
        <v>0</v>
      </c>
      <c r="J1306" s="86" t="b">
        <v>0</v>
      </c>
      <c r="K1306" s="86" t="b">
        <v>0</v>
      </c>
      <c r="L1306" s="86" t="b">
        <v>0</v>
      </c>
    </row>
    <row r="1307" spans="1:12" ht="15">
      <c r="A1307" s="86" t="s">
        <v>2630</v>
      </c>
      <c r="B1307" s="86" t="s">
        <v>2728</v>
      </c>
      <c r="C1307" s="86">
        <v>3</v>
      </c>
      <c r="D1307" s="121">
        <v>0.009720951442834401</v>
      </c>
      <c r="E1307" s="121">
        <v>1.9208187539523751</v>
      </c>
      <c r="F1307" s="86" t="s">
        <v>2008</v>
      </c>
      <c r="G1307" s="86" t="b">
        <v>0</v>
      </c>
      <c r="H1307" s="86" t="b">
        <v>0</v>
      </c>
      <c r="I1307" s="86" t="b">
        <v>0</v>
      </c>
      <c r="J1307" s="86" t="b">
        <v>0</v>
      </c>
      <c r="K1307" s="86" t="b">
        <v>1</v>
      </c>
      <c r="L1307" s="86" t="b">
        <v>0</v>
      </c>
    </row>
    <row r="1308" spans="1:12" ht="15">
      <c r="A1308" s="86" t="s">
        <v>2728</v>
      </c>
      <c r="B1308" s="86" t="s">
        <v>2202</v>
      </c>
      <c r="C1308" s="86">
        <v>3</v>
      </c>
      <c r="D1308" s="121">
        <v>0.009720951442834401</v>
      </c>
      <c r="E1308" s="121">
        <v>1.6197887582883939</v>
      </c>
      <c r="F1308" s="86" t="s">
        <v>2008</v>
      </c>
      <c r="G1308" s="86" t="b">
        <v>0</v>
      </c>
      <c r="H1308" s="86" t="b">
        <v>1</v>
      </c>
      <c r="I1308" s="86" t="b">
        <v>0</v>
      </c>
      <c r="J1308" s="86" t="b">
        <v>0</v>
      </c>
      <c r="K1308" s="86" t="b">
        <v>0</v>
      </c>
      <c r="L1308" s="86" t="b">
        <v>0</v>
      </c>
    </row>
    <row r="1309" spans="1:12" ht="15">
      <c r="A1309" s="86" t="s">
        <v>2202</v>
      </c>
      <c r="B1309" s="86" t="s">
        <v>2729</v>
      </c>
      <c r="C1309" s="86">
        <v>3</v>
      </c>
      <c r="D1309" s="121">
        <v>0.009720951442834401</v>
      </c>
      <c r="E1309" s="121">
        <v>1.6989700043360187</v>
      </c>
      <c r="F1309" s="86" t="s">
        <v>2008</v>
      </c>
      <c r="G1309" s="86" t="b">
        <v>0</v>
      </c>
      <c r="H1309" s="86" t="b">
        <v>0</v>
      </c>
      <c r="I1309" s="86" t="b">
        <v>0</v>
      </c>
      <c r="J1309" s="86" t="b">
        <v>0</v>
      </c>
      <c r="K1309" s="86" t="b">
        <v>0</v>
      </c>
      <c r="L1309" s="86" t="b">
        <v>0</v>
      </c>
    </row>
    <row r="1310" spans="1:12" ht="15">
      <c r="A1310" s="86" t="s">
        <v>2729</v>
      </c>
      <c r="B1310" s="86" t="s">
        <v>2730</v>
      </c>
      <c r="C1310" s="86">
        <v>3</v>
      </c>
      <c r="D1310" s="121">
        <v>0.009720951442834401</v>
      </c>
      <c r="E1310" s="121">
        <v>1.9208187539523751</v>
      </c>
      <c r="F1310" s="86" t="s">
        <v>2008</v>
      </c>
      <c r="G1310" s="86" t="b">
        <v>0</v>
      </c>
      <c r="H1310" s="86" t="b">
        <v>0</v>
      </c>
      <c r="I1310" s="86" t="b">
        <v>0</v>
      </c>
      <c r="J1310" s="86" t="b">
        <v>0</v>
      </c>
      <c r="K1310" s="86" t="b">
        <v>1</v>
      </c>
      <c r="L1310" s="86" t="b">
        <v>0</v>
      </c>
    </row>
    <row r="1311" spans="1:12" ht="15">
      <c r="A1311" s="86" t="s">
        <v>2730</v>
      </c>
      <c r="B1311" s="86" t="s">
        <v>2731</v>
      </c>
      <c r="C1311" s="86">
        <v>3</v>
      </c>
      <c r="D1311" s="121">
        <v>0.009720951442834401</v>
      </c>
      <c r="E1311" s="121">
        <v>1.9208187539523751</v>
      </c>
      <c r="F1311" s="86" t="s">
        <v>2008</v>
      </c>
      <c r="G1311" s="86" t="b">
        <v>0</v>
      </c>
      <c r="H1311" s="86" t="b">
        <v>1</v>
      </c>
      <c r="I1311" s="86" t="b">
        <v>0</v>
      </c>
      <c r="J1311" s="86" t="b">
        <v>0</v>
      </c>
      <c r="K1311" s="86" t="b">
        <v>0</v>
      </c>
      <c r="L1311" s="86" t="b">
        <v>0</v>
      </c>
    </row>
    <row r="1312" spans="1:12" ht="15">
      <c r="A1312" s="86" t="s">
        <v>2731</v>
      </c>
      <c r="B1312" s="86" t="s">
        <v>2732</v>
      </c>
      <c r="C1312" s="86">
        <v>3</v>
      </c>
      <c r="D1312" s="121">
        <v>0.009720951442834401</v>
      </c>
      <c r="E1312" s="121">
        <v>1.9208187539523751</v>
      </c>
      <c r="F1312" s="86" t="s">
        <v>2008</v>
      </c>
      <c r="G1312" s="86" t="b">
        <v>0</v>
      </c>
      <c r="H1312" s="86" t="b">
        <v>0</v>
      </c>
      <c r="I1312" s="86" t="b">
        <v>0</v>
      </c>
      <c r="J1312" s="86" t="b">
        <v>0</v>
      </c>
      <c r="K1312" s="86" t="b">
        <v>1</v>
      </c>
      <c r="L1312" s="86" t="b">
        <v>0</v>
      </c>
    </row>
    <row r="1313" spans="1:12" ht="15">
      <c r="A1313" s="86" t="s">
        <v>2732</v>
      </c>
      <c r="B1313" s="86" t="s">
        <v>2126</v>
      </c>
      <c r="C1313" s="86">
        <v>3</v>
      </c>
      <c r="D1313" s="121">
        <v>0.009720951442834401</v>
      </c>
      <c r="E1313" s="121">
        <v>1.9208187539523751</v>
      </c>
      <c r="F1313" s="86" t="s">
        <v>2008</v>
      </c>
      <c r="G1313" s="86" t="b">
        <v>0</v>
      </c>
      <c r="H1313" s="86" t="b">
        <v>1</v>
      </c>
      <c r="I1313" s="86" t="b">
        <v>0</v>
      </c>
      <c r="J1313" s="86" t="b">
        <v>0</v>
      </c>
      <c r="K1313" s="86" t="b">
        <v>0</v>
      </c>
      <c r="L1313" s="86" t="b">
        <v>0</v>
      </c>
    </row>
    <row r="1314" spans="1:12" ht="15">
      <c r="A1314" s="86" t="s">
        <v>2126</v>
      </c>
      <c r="B1314" s="86" t="s">
        <v>2167</v>
      </c>
      <c r="C1314" s="86">
        <v>3</v>
      </c>
      <c r="D1314" s="121">
        <v>0.009720951442834401</v>
      </c>
      <c r="E1314" s="121">
        <v>1.0362121726544447</v>
      </c>
      <c r="F1314" s="86" t="s">
        <v>2008</v>
      </c>
      <c r="G1314" s="86" t="b">
        <v>0</v>
      </c>
      <c r="H1314" s="86" t="b">
        <v>0</v>
      </c>
      <c r="I1314" s="86" t="b">
        <v>0</v>
      </c>
      <c r="J1314" s="86" t="b">
        <v>0</v>
      </c>
      <c r="K1314" s="86" t="b">
        <v>0</v>
      </c>
      <c r="L1314" s="86" t="b">
        <v>0</v>
      </c>
    </row>
    <row r="1315" spans="1:12" ht="15">
      <c r="A1315" s="86" t="s">
        <v>2674</v>
      </c>
      <c r="B1315" s="86" t="s">
        <v>2675</v>
      </c>
      <c r="C1315" s="86">
        <v>3</v>
      </c>
      <c r="D1315" s="121">
        <v>0.009720951442834401</v>
      </c>
      <c r="E1315" s="121">
        <v>1.9208187539523751</v>
      </c>
      <c r="F1315" s="86" t="s">
        <v>2008</v>
      </c>
      <c r="G1315" s="86" t="b">
        <v>0</v>
      </c>
      <c r="H1315" s="86" t="b">
        <v>0</v>
      </c>
      <c r="I1315" s="86" t="b">
        <v>0</v>
      </c>
      <c r="J1315" s="86" t="b">
        <v>0</v>
      </c>
      <c r="K1315" s="86" t="b">
        <v>0</v>
      </c>
      <c r="L1315" s="86" t="b">
        <v>0</v>
      </c>
    </row>
    <row r="1316" spans="1:12" ht="15">
      <c r="A1316" s="86" t="s">
        <v>2675</v>
      </c>
      <c r="B1316" s="86" t="s">
        <v>2676</v>
      </c>
      <c r="C1316" s="86">
        <v>3</v>
      </c>
      <c r="D1316" s="121">
        <v>0.009720951442834401</v>
      </c>
      <c r="E1316" s="121">
        <v>1.9208187539523751</v>
      </c>
      <c r="F1316" s="86" t="s">
        <v>2008</v>
      </c>
      <c r="G1316" s="86" t="b">
        <v>0</v>
      </c>
      <c r="H1316" s="86" t="b">
        <v>0</v>
      </c>
      <c r="I1316" s="86" t="b">
        <v>0</v>
      </c>
      <c r="J1316" s="86" t="b">
        <v>1</v>
      </c>
      <c r="K1316" s="86" t="b">
        <v>0</v>
      </c>
      <c r="L1316" s="86" t="b">
        <v>0</v>
      </c>
    </row>
    <row r="1317" spans="1:12" ht="15">
      <c r="A1317" s="86" t="s">
        <v>2676</v>
      </c>
      <c r="B1317" s="86" t="s">
        <v>2677</v>
      </c>
      <c r="C1317" s="86">
        <v>3</v>
      </c>
      <c r="D1317" s="121">
        <v>0.009720951442834401</v>
      </c>
      <c r="E1317" s="121">
        <v>1.9208187539523751</v>
      </c>
      <c r="F1317" s="86" t="s">
        <v>2008</v>
      </c>
      <c r="G1317" s="86" t="b">
        <v>1</v>
      </c>
      <c r="H1317" s="86" t="b">
        <v>0</v>
      </c>
      <c r="I1317" s="86" t="b">
        <v>0</v>
      </c>
      <c r="J1317" s="86" t="b">
        <v>0</v>
      </c>
      <c r="K1317" s="86" t="b">
        <v>0</v>
      </c>
      <c r="L1317" s="86" t="b">
        <v>0</v>
      </c>
    </row>
    <row r="1318" spans="1:12" ht="15">
      <c r="A1318" s="86" t="s">
        <v>2677</v>
      </c>
      <c r="B1318" s="86" t="s">
        <v>2678</v>
      </c>
      <c r="C1318" s="86">
        <v>3</v>
      </c>
      <c r="D1318" s="121">
        <v>0.009720951442834401</v>
      </c>
      <c r="E1318" s="121">
        <v>1.9208187539523751</v>
      </c>
      <c r="F1318" s="86" t="s">
        <v>2008</v>
      </c>
      <c r="G1318" s="86" t="b">
        <v>0</v>
      </c>
      <c r="H1318" s="86" t="b">
        <v>0</v>
      </c>
      <c r="I1318" s="86" t="b">
        <v>0</v>
      </c>
      <c r="J1318" s="86" t="b">
        <v>0</v>
      </c>
      <c r="K1318" s="86" t="b">
        <v>0</v>
      </c>
      <c r="L1318" s="86" t="b">
        <v>0</v>
      </c>
    </row>
    <row r="1319" spans="1:12" ht="15">
      <c r="A1319" s="86" t="s">
        <v>2678</v>
      </c>
      <c r="B1319" s="86" t="s">
        <v>2679</v>
      </c>
      <c r="C1319" s="86">
        <v>3</v>
      </c>
      <c r="D1319" s="121">
        <v>0.009720951442834401</v>
      </c>
      <c r="E1319" s="121">
        <v>1.9208187539523751</v>
      </c>
      <c r="F1319" s="86" t="s">
        <v>2008</v>
      </c>
      <c r="G1319" s="86" t="b">
        <v>0</v>
      </c>
      <c r="H1319" s="86" t="b">
        <v>0</v>
      </c>
      <c r="I1319" s="86" t="b">
        <v>0</v>
      </c>
      <c r="J1319" s="86" t="b">
        <v>0</v>
      </c>
      <c r="K1319" s="86" t="b">
        <v>1</v>
      </c>
      <c r="L1319" s="86" t="b">
        <v>0</v>
      </c>
    </row>
    <row r="1320" spans="1:12" ht="15">
      <c r="A1320" s="86" t="s">
        <v>2679</v>
      </c>
      <c r="B1320" s="86" t="s">
        <v>2680</v>
      </c>
      <c r="C1320" s="86">
        <v>3</v>
      </c>
      <c r="D1320" s="121">
        <v>0.009720951442834401</v>
      </c>
      <c r="E1320" s="121">
        <v>1.9208187539523751</v>
      </c>
      <c r="F1320" s="86" t="s">
        <v>2008</v>
      </c>
      <c r="G1320" s="86" t="b">
        <v>0</v>
      </c>
      <c r="H1320" s="86" t="b">
        <v>1</v>
      </c>
      <c r="I1320" s="86" t="b">
        <v>0</v>
      </c>
      <c r="J1320" s="86" t="b">
        <v>0</v>
      </c>
      <c r="K1320" s="86" t="b">
        <v>0</v>
      </c>
      <c r="L1320" s="86" t="b">
        <v>0</v>
      </c>
    </row>
    <row r="1321" spans="1:12" ht="15">
      <c r="A1321" s="86" t="s">
        <v>2680</v>
      </c>
      <c r="B1321" s="86" t="s">
        <v>2182</v>
      </c>
      <c r="C1321" s="86">
        <v>3</v>
      </c>
      <c r="D1321" s="121">
        <v>0.009720951442834401</v>
      </c>
      <c r="E1321" s="121">
        <v>1.7958800173440752</v>
      </c>
      <c r="F1321" s="86" t="s">
        <v>2008</v>
      </c>
      <c r="G1321" s="86" t="b">
        <v>0</v>
      </c>
      <c r="H1321" s="86" t="b">
        <v>0</v>
      </c>
      <c r="I1321" s="86" t="b">
        <v>0</v>
      </c>
      <c r="J1321" s="86" t="b">
        <v>0</v>
      </c>
      <c r="K1321" s="86" t="b">
        <v>0</v>
      </c>
      <c r="L1321" s="86" t="b">
        <v>0</v>
      </c>
    </row>
    <row r="1322" spans="1:12" ht="15">
      <c r="A1322" s="86" t="s">
        <v>2957</v>
      </c>
      <c r="B1322" s="86" t="s">
        <v>2958</v>
      </c>
      <c r="C1322" s="86">
        <v>2</v>
      </c>
      <c r="D1322" s="121">
        <v>0.007770680149110708</v>
      </c>
      <c r="E1322" s="121">
        <v>2.0969100130080567</v>
      </c>
      <c r="F1322" s="86" t="s">
        <v>2008</v>
      </c>
      <c r="G1322" s="86" t="b">
        <v>1</v>
      </c>
      <c r="H1322" s="86" t="b">
        <v>0</v>
      </c>
      <c r="I1322" s="86" t="b">
        <v>0</v>
      </c>
      <c r="J1322" s="86" t="b">
        <v>0</v>
      </c>
      <c r="K1322" s="86" t="b">
        <v>0</v>
      </c>
      <c r="L1322" s="86" t="b">
        <v>0</v>
      </c>
    </row>
    <row r="1323" spans="1:12" ht="15">
      <c r="A1323" s="86" t="s">
        <v>2187</v>
      </c>
      <c r="B1323" s="86" t="s">
        <v>2960</v>
      </c>
      <c r="C1323" s="86">
        <v>2</v>
      </c>
      <c r="D1323" s="121">
        <v>0.007770680149110708</v>
      </c>
      <c r="E1323" s="121">
        <v>2.0969100130080567</v>
      </c>
      <c r="F1323" s="86" t="s">
        <v>2008</v>
      </c>
      <c r="G1323" s="86" t="b">
        <v>0</v>
      </c>
      <c r="H1323" s="86" t="b">
        <v>0</v>
      </c>
      <c r="I1323" s="86" t="b">
        <v>0</v>
      </c>
      <c r="J1323" s="86" t="b">
        <v>0</v>
      </c>
      <c r="K1323" s="86" t="b">
        <v>0</v>
      </c>
      <c r="L1323" s="86" t="b">
        <v>0</v>
      </c>
    </row>
    <row r="1324" spans="1:12" ht="15">
      <c r="A1324" s="86" t="s">
        <v>2960</v>
      </c>
      <c r="B1324" s="86" t="s">
        <v>2961</v>
      </c>
      <c r="C1324" s="86">
        <v>2</v>
      </c>
      <c r="D1324" s="121">
        <v>0.007770680149110708</v>
      </c>
      <c r="E1324" s="121">
        <v>2.0969100130080567</v>
      </c>
      <c r="F1324" s="86" t="s">
        <v>2008</v>
      </c>
      <c r="G1324" s="86" t="b">
        <v>0</v>
      </c>
      <c r="H1324" s="86" t="b">
        <v>0</v>
      </c>
      <c r="I1324" s="86" t="b">
        <v>0</v>
      </c>
      <c r="J1324" s="86" t="b">
        <v>0</v>
      </c>
      <c r="K1324" s="86" t="b">
        <v>0</v>
      </c>
      <c r="L1324" s="86" t="b">
        <v>0</v>
      </c>
    </row>
    <row r="1325" spans="1:12" ht="15">
      <c r="A1325" s="86" t="s">
        <v>2961</v>
      </c>
      <c r="B1325" s="86" t="s">
        <v>2962</v>
      </c>
      <c r="C1325" s="86">
        <v>2</v>
      </c>
      <c r="D1325" s="121">
        <v>0.007770680149110708</v>
      </c>
      <c r="E1325" s="121">
        <v>2.0969100130080567</v>
      </c>
      <c r="F1325" s="86" t="s">
        <v>2008</v>
      </c>
      <c r="G1325" s="86" t="b">
        <v>0</v>
      </c>
      <c r="H1325" s="86" t="b">
        <v>0</v>
      </c>
      <c r="I1325" s="86" t="b">
        <v>0</v>
      </c>
      <c r="J1325" s="86" t="b">
        <v>0</v>
      </c>
      <c r="K1325" s="86" t="b">
        <v>0</v>
      </c>
      <c r="L1325" s="86" t="b">
        <v>0</v>
      </c>
    </row>
    <row r="1326" spans="1:12" ht="15">
      <c r="A1326" s="86" t="s">
        <v>2962</v>
      </c>
      <c r="B1326" s="86" t="s">
        <v>2759</v>
      </c>
      <c r="C1326" s="86">
        <v>2</v>
      </c>
      <c r="D1326" s="121">
        <v>0.007770680149110708</v>
      </c>
      <c r="E1326" s="121">
        <v>1.9208187539523751</v>
      </c>
      <c r="F1326" s="86" t="s">
        <v>2008</v>
      </c>
      <c r="G1326" s="86" t="b">
        <v>0</v>
      </c>
      <c r="H1326" s="86" t="b">
        <v>0</v>
      </c>
      <c r="I1326" s="86" t="b">
        <v>0</v>
      </c>
      <c r="J1326" s="86" t="b">
        <v>0</v>
      </c>
      <c r="K1326" s="86" t="b">
        <v>0</v>
      </c>
      <c r="L1326" s="86" t="b">
        <v>0</v>
      </c>
    </row>
    <row r="1327" spans="1:12" ht="15">
      <c r="A1327" s="86" t="s">
        <v>2759</v>
      </c>
      <c r="B1327" s="86" t="s">
        <v>2743</v>
      </c>
      <c r="C1327" s="86">
        <v>2</v>
      </c>
      <c r="D1327" s="121">
        <v>0.007770680149110708</v>
      </c>
      <c r="E1327" s="121">
        <v>1.9208187539523751</v>
      </c>
      <c r="F1327" s="86" t="s">
        <v>2008</v>
      </c>
      <c r="G1327" s="86" t="b">
        <v>0</v>
      </c>
      <c r="H1327" s="86" t="b">
        <v>0</v>
      </c>
      <c r="I1327" s="86" t="b">
        <v>0</v>
      </c>
      <c r="J1327" s="86" t="b">
        <v>0</v>
      </c>
      <c r="K1327" s="86" t="b">
        <v>0</v>
      </c>
      <c r="L1327" s="86" t="b">
        <v>0</v>
      </c>
    </row>
    <row r="1328" spans="1:12" ht="15">
      <c r="A1328" s="86" t="s">
        <v>2743</v>
      </c>
      <c r="B1328" s="86" t="s">
        <v>2632</v>
      </c>
      <c r="C1328" s="86">
        <v>2</v>
      </c>
      <c r="D1328" s="121">
        <v>0.007770680149110708</v>
      </c>
      <c r="E1328" s="121">
        <v>2.0969100130080567</v>
      </c>
      <c r="F1328" s="86" t="s">
        <v>2008</v>
      </c>
      <c r="G1328" s="86" t="b">
        <v>0</v>
      </c>
      <c r="H1328" s="86" t="b">
        <v>0</v>
      </c>
      <c r="I1328" s="86" t="b">
        <v>0</v>
      </c>
      <c r="J1328" s="86" t="b">
        <v>0</v>
      </c>
      <c r="K1328" s="86" t="b">
        <v>0</v>
      </c>
      <c r="L1328" s="86" t="b">
        <v>0</v>
      </c>
    </row>
    <row r="1329" spans="1:12" ht="15">
      <c r="A1329" s="86" t="s">
        <v>2632</v>
      </c>
      <c r="B1329" s="86" t="s">
        <v>233</v>
      </c>
      <c r="C1329" s="86">
        <v>2</v>
      </c>
      <c r="D1329" s="121">
        <v>0.007770680149110708</v>
      </c>
      <c r="E1329" s="121">
        <v>2.0969100130080567</v>
      </c>
      <c r="F1329" s="86" t="s">
        <v>2008</v>
      </c>
      <c r="G1329" s="86" t="b">
        <v>0</v>
      </c>
      <c r="H1329" s="86" t="b">
        <v>0</v>
      </c>
      <c r="I1329" s="86" t="b">
        <v>0</v>
      </c>
      <c r="J1329" s="86" t="b">
        <v>0</v>
      </c>
      <c r="K1329" s="86" t="b">
        <v>0</v>
      </c>
      <c r="L1329" s="86" t="b">
        <v>0</v>
      </c>
    </row>
    <row r="1330" spans="1:12" ht="15">
      <c r="A1330" s="86" t="s">
        <v>233</v>
      </c>
      <c r="B1330" s="86" t="s">
        <v>2167</v>
      </c>
      <c r="C1330" s="86">
        <v>2</v>
      </c>
      <c r="D1330" s="121">
        <v>0.007770680149110708</v>
      </c>
      <c r="E1330" s="121">
        <v>1.0362121726544447</v>
      </c>
      <c r="F1330" s="86" t="s">
        <v>2008</v>
      </c>
      <c r="G1330" s="86" t="b">
        <v>0</v>
      </c>
      <c r="H1330" s="86" t="b">
        <v>0</v>
      </c>
      <c r="I1330" s="86" t="b">
        <v>0</v>
      </c>
      <c r="J1330" s="86" t="b">
        <v>0</v>
      </c>
      <c r="K1330" s="86" t="b">
        <v>0</v>
      </c>
      <c r="L1330" s="86" t="b">
        <v>0</v>
      </c>
    </row>
    <row r="1331" spans="1:12" ht="15">
      <c r="A1331" s="86" t="s">
        <v>2167</v>
      </c>
      <c r="B1331" s="86" t="s">
        <v>2963</v>
      </c>
      <c r="C1331" s="86">
        <v>2</v>
      </c>
      <c r="D1331" s="121">
        <v>0.007770680149110708</v>
      </c>
      <c r="E1331" s="121">
        <v>1.5528419686577808</v>
      </c>
      <c r="F1331" s="86" t="s">
        <v>2008</v>
      </c>
      <c r="G1331" s="86" t="b">
        <v>0</v>
      </c>
      <c r="H1331" s="86" t="b">
        <v>0</v>
      </c>
      <c r="I1331" s="86" t="b">
        <v>0</v>
      </c>
      <c r="J1331" s="86" t="b">
        <v>0</v>
      </c>
      <c r="K1331" s="86" t="b">
        <v>0</v>
      </c>
      <c r="L1331" s="86" t="b">
        <v>0</v>
      </c>
    </row>
    <row r="1332" spans="1:12" ht="15">
      <c r="A1332" s="86" t="s">
        <v>2963</v>
      </c>
      <c r="B1332" s="86" t="s">
        <v>2964</v>
      </c>
      <c r="C1332" s="86">
        <v>2</v>
      </c>
      <c r="D1332" s="121">
        <v>0.007770680149110708</v>
      </c>
      <c r="E1332" s="121">
        <v>2.0969100130080567</v>
      </c>
      <c r="F1332" s="86" t="s">
        <v>2008</v>
      </c>
      <c r="G1332" s="86" t="b">
        <v>0</v>
      </c>
      <c r="H1332" s="86" t="b">
        <v>0</v>
      </c>
      <c r="I1332" s="86" t="b">
        <v>0</v>
      </c>
      <c r="J1332" s="86" t="b">
        <v>0</v>
      </c>
      <c r="K1332" s="86" t="b">
        <v>0</v>
      </c>
      <c r="L1332" s="86" t="b">
        <v>0</v>
      </c>
    </row>
    <row r="1333" spans="1:12" ht="15">
      <c r="A1333" s="86" t="s">
        <v>2964</v>
      </c>
      <c r="B1333" s="86" t="s">
        <v>2202</v>
      </c>
      <c r="C1333" s="86">
        <v>2</v>
      </c>
      <c r="D1333" s="121">
        <v>0.007770680149110708</v>
      </c>
      <c r="E1333" s="121">
        <v>1.6197887582883939</v>
      </c>
      <c r="F1333" s="86" t="s">
        <v>2008</v>
      </c>
      <c r="G1333" s="86" t="b">
        <v>0</v>
      </c>
      <c r="H1333" s="86" t="b">
        <v>0</v>
      </c>
      <c r="I1333" s="86" t="b">
        <v>0</v>
      </c>
      <c r="J1333" s="86" t="b">
        <v>0</v>
      </c>
      <c r="K1333" s="86" t="b">
        <v>0</v>
      </c>
      <c r="L1333" s="86" t="b">
        <v>0</v>
      </c>
    </row>
    <row r="1334" spans="1:12" ht="15">
      <c r="A1334" s="86" t="s">
        <v>2213</v>
      </c>
      <c r="B1334" s="86" t="s">
        <v>2212</v>
      </c>
      <c r="C1334" s="86">
        <v>4</v>
      </c>
      <c r="D1334" s="121">
        <v>0.009951404815338221</v>
      </c>
      <c r="E1334" s="121">
        <v>1.1499884564914762</v>
      </c>
      <c r="F1334" s="86" t="s">
        <v>2010</v>
      </c>
      <c r="G1334" s="86" t="b">
        <v>0</v>
      </c>
      <c r="H1334" s="86" t="b">
        <v>0</v>
      </c>
      <c r="I1334" s="86" t="b">
        <v>0</v>
      </c>
      <c r="J1334" s="86" t="b">
        <v>0</v>
      </c>
      <c r="K1334" s="86" t="b">
        <v>0</v>
      </c>
      <c r="L1334" s="86" t="b">
        <v>0</v>
      </c>
    </row>
    <row r="1335" spans="1:12" ht="15">
      <c r="A1335" s="86" t="s">
        <v>2188</v>
      </c>
      <c r="B1335" s="86" t="s">
        <v>2186</v>
      </c>
      <c r="C1335" s="86">
        <v>4</v>
      </c>
      <c r="D1335" s="121">
        <v>0.009951404815338221</v>
      </c>
      <c r="E1335" s="121">
        <v>1.2079804034691628</v>
      </c>
      <c r="F1335" s="86" t="s">
        <v>2010</v>
      </c>
      <c r="G1335" s="86" t="b">
        <v>0</v>
      </c>
      <c r="H1335" s="86" t="b">
        <v>0</v>
      </c>
      <c r="I1335" s="86" t="b">
        <v>0</v>
      </c>
      <c r="J1335" s="86" t="b">
        <v>0</v>
      </c>
      <c r="K1335" s="86" t="b">
        <v>0</v>
      </c>
      <c r="L1335" s="86" t="b">
        <v>0</v>
      </c>
    </row>
    <row r="1336" spans="1:12" ht="15">
      <c r="A1336" s="86" t="s">
        <v>2215</v>
      </c>
      <c r="B1336" s="86" t="s">
        <v>2216</v>
      </c>
      <c r="C1336" s="86">
        <v>3</v>
      </c>
      <c r="D1336" s="121">
        <v>0.01056120823815573</v>
      </c>
      <c r="E1336" s="121">
        <v>1.5759571887637573</v>
      </c>
      <c r="F1336" s="86" t="s">
        <v>2010</v>
      </c>
      <c r="G1336" s="86" t="b">
        <v>0</v>
      </c>
      <c r="H1336" s="86" t="b">
        <v>0</v>
      </c>
      <c r="I1336" s="86" t="b">
        <v>0</v>
      </c>
      <c r="J1336" s="86" t="b">
        <v>0</v>
      </c>
      <c r="K1336" s="86" t="b">
        <v>0</v>
      </c>
      <c r="L1336" s="86" t="b">
        <v>0</v>
      </c>
    </row>
    <row r="1337" spans="1:12" ht="15">
      <c r="A1337" s="86" t="s">
        <v>2216</v>
      </c>
      <c r="B1337" s="86" t="s">
        <v>2217</v>
      </c>
      <c r="C1337" s="86">
        <v>3</v>
      </c>
      <c r="D1337" s="121">
        <v>0.01056120823815573</v>
      </c>
      <c r="E1337" s="121">
        <v>1.5759571887637573</v>
      </c>
      <c r="F1337" s="86" t="s">
        <v>2010</v>
      </c>
      <c r="G1337" s="86" t="b">
        <v>0</v>
      </c>
      <c r="H1337" s="86" t="b">
        <v>0</v>
      </c>
      <c r="I1337" s="86" t="b">
        <v>0</v>
      </c>
      <c r="J1337" s="86" t="b">
        <v>0</v>
      </c>
      <c r="K1337" s="86" t="b">
        <v>0</v>
      </c>
      <c r="L1337" s="86" t="b">
        <v>0</v>
      </c>
    </row>
    <row r="1338" spans="1:12" ht="15">
      <c r="A1338" s="86" t="s">
        <v>2217</v>
      </c>
      <c r="B1338" s="86" t="s">
        <v>2737</v>
      </c>
      <c r="C1338" s="86">
        <v>3</v>
      </c>
      <c r="D1338" s="121">
        <v>0.01056120823815573</v>
      </c>
      <c r="E1338" s="121">
        <v>1.5759571887637573</v>
      </c>
      <c r="F1338" s="86" t="s">
        <v>2010</v>
      </c>
      <c r="G1338" s="86" t="b">
        <v>0</v>
      </c>
      <c r="H1338" s="86" t="b">
        <v>0</v>
      </c>
      <c r="I1338" s="86" t="b">
        <v>0</v>
      </c>
      <c r="J1338" s="86" t="b">
        <v>0</v>
      </c>
      <c r="K1338" s="86" t="b">
        <v>0</v>
      </c>
      <c r="L1338" s="86" t="b">
        <v>0</v>
      </c>
    </row>
    <row r="1339" spans="1:12" ht="15">
      <c r="A1339" s="86" t="s">
        <v>2737</v>
      </c>
      <c r="B1339" s="86" t="s">
        <v>2666</v>
      </c>
      <c r="C1339" s="86">
        <v>3</v>
      </c>
      <c r="D1339" s="121">
        <v>0.01056120823815573</v>
      </c>
      <c r="E1339" s="121">
        <v>1.5759571887637573</v>
      </c>
      <c r="F1339" s="86" t="s">
        <v>2010</v>
      </c>
      <c r="G1339" s="86" t="b">
        <v>0</v>
      </c>
      <c r="H1339" s="86" t="b">
        <v>0</v>
      </c>
      <c r="I1339" s="86" t="b">
        <v>0</v>
      </c>
      <c r="J1339" s="86" t="b">
        <v>0</v>
      </c>
      <c r="K1339" s="86" t="b">
        <v>0</v>
      </c>
      <c r="L1339" s="86" t="b">
        <v>0</v>
      </c>
    </row>
    <row r="1340" spans="1:12" ht="15">
      <c r="A1340" s="86" t="s">
        <v>2666</v>
      </c>
      <c r="B1340" s="86" t="s">
        <v>2188</v>
      </c>
      <c r="C1340" s="86">
        <v>3</v>
      </c>
      <c r="D1340" s="121">
        <v>0.01056120823815573</v>
      </c>
      <c r="E1340" s="121">
        <v>1.4510184521554574</v>
      </c>
      <c r="F1340" s="86" t="s">
        <v>2010</v>
      </c>
      <c r="G1340" s="86" t="b">
        <v>0</v>
      </c>
      <c r="H1340" s="86" t="b">
        <v>0</v>
      </c>
      <c r="I1340" s="86" t="b">
        <v>0</v>
      </c>
      <c r="J1340" s="86" t="b">
        <v>0</v>
      </c>
      <c r="K1340" s="86" t="b">
        <v>0</v>
      </c>
      <c r="L1340" s="86" t="b">
        <v>0</v>
      </c>
    </row>
    <row r="1341" spans="1:12" ht="15">
      <c r="A1341" s="86" t="s">
        <v>2186</v>
      </c>
      <c r="B1341" s="86" t="s">
        <v>304</v>
      </c>
      <c r="C1341" s="86">
        <v>3</v>
      </c>
      <c r="D1341" s="121">
        <v>0.01056120823815573</v>
      </c>
      <c r="E1341" s="121">
        <v>1.1499884564914762</v>
      </c>
      <c r="F1341" s="86" t="s">
        <v>2010</v>
      </c>
      <c r="G1341" s="86" t="b">
        <v>0</v>
      </c>
      <c r="H1341" s="86" t="b">
        <v>0</v>
      </c>
      <c r="I1341" s="86" t="b">
        <v>0</v>
      </c>
      <c r="J1341" s="86" t="b">
        <v>0</v>
      </c>
      <c r="K1341" s="86" t="b">
        <v>0</v>
      </c>
      <c r="L1341" s="86" t="b">
        <v>0</v>
      </c>
    </row>
    <row r="1342" spans="1:12" ht="15">
      <c r="A1342" s="86" t="s">
        <v>304</v>
      </c>
      <c r="B1342" s="86" t="s">
        <v>303</v>
      </c>
      <c r="C1342" s="86">
        <v>3</v>
      </c>
      <c r="D1342" s="121">
        <v>0.01056120823815573</v>
      </c>
      <c r="E1342" s="121">
        <v>1.5759571887637573</v>
      </c>
      <c r="F1342" s="86" t="s">
        <v>2010</v>
      </c>
      <c r="G1342" s="86" t="b">
        <v>0</v>
      </c>
      <c r="H1342" s="86" t="b">
        <v>0</v>
      </c>
      <c r="I1342" s="86" t="b">
        <v>0</v>
      </c>
      <c r="J1342" s="86" t="b">
        <v>0</v>
      </c>
      <c r="K1342" s="86" t="b">
        <v>0</v>
      </c>
      <c r="L1342" s="86" t="b">
        <v>0</v>
      </c>
    </row>
    <row r="1343" spans="1:12" ht="15">
      <c r="A1343" s="86" t="s">
        <v>303</v>
      </c>
      <c r="B1343" s="86" t="s">
        <v>2628</v>
      </c>
      <c r="C1343" s="86">
        <v>3</v>
      </c>
      <c r="D1343" s="121">
        <v>0.01056120823815573</v>
      </c>
      <c r="E1343" s="121">
        <v>1.5759571887637573</v>
      </c>
      <c r="F1343" s="86" t="s">
        <v>2010</v>
      </c>
      <c r="G1343" s="86" t="b">
        <v>0</v>
      </c>
      <c r="H1343" s="86" t="b">
        <v>0</v>
      </c>
      <c r="I1343" s="86" t="b">
        <v>0</v>
      </c>
      <c r="J1343" s="86" t="b">
        <v>0</v>
      </c>
      <c r="K1343" s="86" t="b">
        <v>0</v>
      </c>
      <c r="L1343" s="86" t="b">
        <v>0</v>
      </c>
    </row>
    <row r="1344" spans="1:12" ht="15">
      <c r="A1344" s="86" t="s">
        <v>2628</v>
      </c>
      <c r="B1344" s="86" t="s">
        <v>2738</v>
      </c>
      <c r="C1344" s="86">
        <v>3</v>
      </c>
      <c r="D1344" s="121">
        <v>0.01056120823815573</v>
      </c>
      <c r="E1344" s="121">
        <v>1.5759571887637573</v>
      </c>
      <c r="F1344" s="86" t="s">
        <v>2010</v>
      </c>
      <c r="G1344" s="86" t="b">
        <v>0</v>
      </c>
      <c r="H1344" s="86" t="b">
        <v>0</v>
      </c>
      <c r="I1344" s="86" t="b">
        <v>0</v>
      </c>
      <c r="J1344" s="86" t="b">
        <v>1</v>
      </c>
      <c r="K1344" s="86" t="b">
        <v>0</v>
      </c>
      <c r="L1344" s="86" t="b">
        <v>0</v>
      </c>
    </row>
    <row r="1345" spans="1:12" ht="15">
      <c r="A1345" s="86" t="s">
        <v>2738</v>
      </c>
      <c r="B1345" s="86" t="s">
        <v>2739</v>
      </c>
      <c r="C1345" s="86">
        <v>3</v>
      </c>
      <c r="D1345" s="121">
        <v>0.01056120823815573</v>
      </c>
      <c r="E1345" s="121">
        <v>1.5759571887637573</v>
      </c>
      <c r="F1345" s="86" t="s">
        <v>2010</v>
      </c>
      <c r="G1345" s="86" t="b">
        <v>1</v>
      </c>
      <c r="H1345" s="86" t="b">
        <v>0</v>
      </c>
      <c r="I1345" s="86" t="b">
        <v>0</v>
      </c>
      <c r="J1345" s="86" t="b">
        <v>0</v>
      </c>
      <c r="K1345" s="86" t="b">
        <v>0</v>
      </c>
      <c r="L1345" s="86" t="b">
        <v>0</v>
      </c>
    </row>
    <row r="1346" spans="1:12" ht="15">
      <c r="A1346" s="86" t="s">
        <v>2739</v>
      </c>
      <c r="B1346" s="86" t="s">
        <v>2213</v>
      </c>
      <c r="C1346" s="86">
        <v>3</v>
      </c>
      <c r="D1346" s="121">
        <v>0.01056120823815573</v>
      </c>
      <c r="E1346" s="121">
        <v>1.5759571887637573</v>
      </c>
      <c r="F1346" s="86" t="s">
        <v>2010</v>
      </c>
      <c r="G1346" s="86" t="b">
        <v>0</v>
      </c>
      <c r="H1346" s="86" t="b">
        <v>0</v>
      </c>
      <c r="I1346" s="86" t="b">
        <v>0</v>
      </c>
      <c r="J1346" s="86" t="b">
        <v>0</v>
      </c>
      <c r="K1346" s="86" t="b">
        <v>0</v>
      </c>
      <c r="L1346" s="86" t="b">
        <v>0</v>
      </c>
    </row>
    <row r="1347" spans="1:12" ht="15">
      <c r="A1347" s="86" t="s">
        <v>2212</v>
      </c>
      <c r="B1347" s="86" t="s">
        <v>2214</v>
      </c>
      <c r="C1347" s="86">
        <v>3</v>
      </c>
      <c r="D1347" s="121">
        <v>0.01056120823815573</v>
      </c>
      <c r="E1347" s="121">
        <v>1.0250497198831763</v>
      </c>
      <c r="F1347" s="86" t="s">
        <v>2010</v>
      </c>
      <c r="G1347" s="86" t="b">
        <v>0</v>
      </c>
      <c r="H1347" s="86" t="b">
        <v>0</v>
      </c>
      <c r="I1347" s="86" t="b">
        <v>0</v>
      </c>
      <c r="J1347" s="86" t="b">
        <v>0</v>
      </c>
      <c r="K1347" s="86" t="b">
        <v>0</v>
      </c>
      <c r="L1347" s="86" t="b">
        <v>0</v>
      </c>
    </row>
    <row r="1348" spans="1:12" ht="15">
      <c r="A1348" s="86" t="s">
        <v>2214</v>
      </c>
      <c r="B1348" s="86" t="s">
        <v>2169</v>
      </c>
      <c r="C1348" s="86">
        <v>3</v>
      </c>
      <c r="D1348" s="121">
        <v>0.01056120823815573</v>
      </c>
      <c r="E1348" s="121">
        <v>1.3260797155471573</v>
      </c>
      <c r="F1348" s="86" t="s">
        <v>2010</v>
      </c>
      <c r="G1348" s="86" t="b">
        <v>0</v>
      </c>
      <c r="H1348" s="86" t="b">
        <v>0</v>
      </c>
      <c r="I1348" s="86" t="b">
        <v>0</v>
      </c>
      <c r="J1348" s="86" t="b">
        <v>0</v>
      </c>
      <c r="K1348" s="86" t="b">
        <v>0</v>
      </c>
      <c r="L1348" s="86" t="b">
        <v>0</v>
      </c>
    </row>
    <row r="1349" spans="1:12" ht="15">
      <c r="A1349" s="86" t="s">
        <v>2169</v>
      </c>
      <c r="B1349" s="86" t="s">
        <v>2667</v>
      </c>
      <c r="C1349" s="86">
        <v>3</v>
      </c>
      <c r="D1349" s="121">
        <v>0.01056120823815573</v>
      </c>
      <c r="E1349" s="121">
        <v>1.4510184521554574</v>
      </c>
      <c r="F1349" s="86" t="s">
        <v>2010</v>
      </c>
      <c r="G1349" s="86" t="b">
        <v>0</v>
      </c>
      <c r="H1349" s="86" t="b">
        <v>0</v>
      </c>
      <c r="I1349" s="86" t="b">
        <v>0</v>
      </c>
      <c r="J1349" s="86" t="b">
        <v>0</v>
      </c>
      <c r="K1349" s="86" t="b">
        <v>0</v>
      </c>
      <c r="L1349" s="86" t="b">
        <v>0</v>
      </c>
    </row>
    <row r="1350" spans="1:12" ht="15">
      <c r="A1350" s="86" t="s">
        <v>2667</v>
      </c>
      <c r="B1350" s="86" t="s">
        <v>2167</v>
      </c>
      <c r="C1350" s="86">
        <v>3</v>
      </c>
      <c r="D1350" s="121">
        <v>0.01056120823815573</v>
      </c>
      <c r="E1350" s="121">
        <v>1.1499884564914762</v>
      </c>
      <c r="F1350" s="86" t="s">
        <v>2010</v>
      </c>
      <c r="G1350" s="86" t="b">
        <v>0</v>
      </c>
      <c r="H1350" s="86" t="b">
        <v>0</v>
      </c>
      <c r="I1350" s="86" t="b">
        <v>0</v>
      </c>
      <c r="J1350" s="86" t="b">
        <v>0</v>
      </c>
      <c r="K1350" s="86" t="b">
        <v>0</v>
      </c>
      <c r="L1350" s="86" t="b">
        <v>0</v>
      </c>
    </row>
    <row r="1351" spans="1:12" ht="15">
      <c r="A1351" s="86" t="s">
        <v>2762</v>
      </c>
      <c r="B1351" s="86" t="s">
        <v>2167</v>
      </c>
      <c r="C1351" s="86">
        <v>3</v>
      </c>
      <c r="D1351" s="121">
        <v>0.01056120823815573</v>
      </c>
      <c r="E1351" s="121">
        <v>1.1499884564914762</v>
      </c>
      <c r="F1351" s="86" t="s">
        <v>2010</v>
      </c>
      <c r="G1351" s="86" t="b">
        <v>0</v>
      </c>
      <c r="H1351" s="86" t="b">
        <v>0</v>
      </c>
      <c r="I1351" s="86" t="b">
        <v>0</v>
      </c>
      <c r="J1351" s="86" t="b">
        <v>0</v>
      </c>
      <c r="K1351" s="86" t="b">
        <v>0</v>
      </c>
      <c r="L1351" s="86" t="b">
        <v>0</v>
      </c>
    </row>
    <row r="1352" spans="1:12" ht="15">
      <c r="A1352" s="86" t="s">
        <v>2911</v>
      </c>
      <c r="B1352" s="86" t="s">
        <v>2212</v>
      </c>
      <c r="C1352" s="86">
        <v>2</v>
      </c>
      <c r="D1352" s="121">
        <v>0.009951404815338221</v>
      </c>
      <c r="E1352" s="121">
        <v>1.1499884564914762</v>
      </c>
      <c r="F1352" s="86" t="s">
        <v>2010</v>
      </c>
      <c r="G1352" s="86" t="b">
        <v>0</v>
      </c>
      <c r="H1352" s="86" t="b">
        <v>0</v>
      </c>
      <c r="I1352" s="86" t="b">
        <v>0</v>
      </c>
      <c r="J1352" s="86" t="b">
        <v>0</v>
      </c>
      <c r="K1352" s="86" t="b">
        <v>0</v>
      </c>
      <c r="L1352" s="86" t="b">
        <v>0</v>
      </c>
    </row>
    <row r="1353" spans="1:12" ht="15">
      <c r="A1353" s="86" t="s">
        <v>2212</v>
      </c>
      <c r="B1353" s="86" t="s">
        <v>2212</v>
      </c>
      <c r="C1353" s="86">
        <v>2</v>
      </c>
      <c r="D1353" s="121">
        <v>0.009951404815338221</v>
      </c>
      <c r="E1353" s="121">
        <v>0.5479284651635138</v>
      </c>
      <c r="F1353" s="86" t="s">
        <v>2010</v>
      </c>
      <c r="G1353" s="86" t="b">
        <v>0</v>
      </c>
      <c r="H1353" s="86" t="b">
        <v>0</v>
      </c>
      <c r="I1353" s="86" t="b">
        <v>0</v>
      </c>
      <c r="J1353" s="86" t="b">
        <v>0</v>
      </c>
      <c r="K1353" s="86" t="b">
        <v>0</v>
      </c>
      <c r="L1353" s="86" t="b">
        <v>0</v>
      </c>
    </row>
    <row r="1354" spans="1:12" ht="15">
      <c r="A1354" s="86" t="s">
        <v>2212</v>
      </c>
      <c r="B1354" s="86" t="s">
        <v>2181</v>
      </c>
      <c r="C1354" s="86">
        <v>2</v>
      </c>
      <c r="D1354" s="121">
        <v>0.009951404815338221</v>
      </c>
      <c r="E1354" s="121">
        <v>1.1499884564914762</v>
      </c>
      <c r="F1354" s="86" t="s">
        <v>2010</v>
      </c>
      <c r="G1354" s="86" t="b">
        <v>0</v>
      </c>
      <c r="H1354" s="86" t="b">
        <v>0</v>
      </c>
      <c r="I1354" s="86" t="b">
        <v>0</v>
      </c>
      <c r="J1354" s="86" t="b">
        <v>0</v>
      </c>
      <c r="K1354" s="86" t="b">
        <v>0</v>
      </c>
      <c r="L1354" s="86" t="b">
        <v>0</v>
      </c>
    </row>
    <row r="1355" spans="1:12" ht="15">
      <c r="A1355" s="86" t="s">
        <v>2181</v>
      </c>
      <c r="B1355" s="86" t="s">
        <v>2761</v>
      </c>
      <c r="C1355" s="86">
        <v>2</v>
      </c>
      <c r="D1355" s="121">
        <v>0.009951404815338221</v>
      </c>
      <c r="E1355" s="121">
        <v>1.7520484478194385</v>
      </c>
      <c r="F1355" s="86" t="s">
        <v>2010</v>
      </c>
      <c r="G1355" s="86" t="b">
        <v>0</v>
      </c>
      <c r="H1355" s="86" t="b">
        <v>0</v>
      </c>
      <c r="I1355" s="86" t="b">
        <v>0</v>
      </c>
      <c r="J1355" s="86" t="b">
        <v>0</v>
      </c>
      <c r="K1355" s="86" t="b">
        <v>0</v>
      </c>
      <c r="L1355" s="86" t="b">
        <v>0</v>
      </c>
    </row>
    <row r="1356" spans="1:12" ht="15">
      <c r="A1356" s="86" t="s">
        <v>2761</v>
      </c>
      <c r="B1356" s="86" t="s">
        <v>2186</v>
      </c>
      <c r="C1356" s="86">
        <v>2</v>
      </c>
      <c r="D1356" s="121">
        <v>0.009951404815338221</v>
      </c>
      <c r="E1356" s="121">
        <v>1.2079804034691628</v>
      </c>
      <c r="F1356" s="86" t="s">
        <v>2010</v>
      </c>
      <c r="G1356" s="86" t="b">
        <v>0</v>
      </c>
      <c r="H1356" s="86" t="b">
        <v>0</v>
      </c>
      <c r="I1356" s="86" t="b">
        <v>0</v>
      </c>
      <c r="J1356" s="86" t="b">
        <v>0</v>
      </c>
      <c r="K1356" s="86" t="b">
        <v>0</v>
      </c>
      <c r="L1356" s="86" t="b">
        <v>0</v>
      </c>
    </row>
    <row r="1357" spans="1:12" ht="15">
      <c r="A1357" s="86" t="s">
        <v>2186</v>
      </c>
      <c r="B1357" s="86" t="s">
        <v>2233</v>
      </c>
      <c r="C1357" s="86">
        <v>2</v>
      </c>
      <c r="D1357" s="121">
        <v>0.009951404815338221</v>
      </c>
      <c r="E1357" s="121">
        <v>0.9738971974357948</v>
      </c>
      <c r="F1357" s="86" t="s">
        <v>2010</v>
      </c>
      <c r="G1357" s="86" t="b">
        <v>0</v>
      </c>
      <c r="H1357" s="86" t="b">
        <v>0</v>
      </c>
      <c r="I1357" s="86" t="b">
        <v>0</v>
      </c>
      <c r="J1357" s="86" t="b">
        <v>0</v>
      </c>
      <c r="K1357" s="86" t="b">
        <v>0</v>
      </c>
      <c r="L1357" s="86" t="b">
        <v>0</v>
      </c>
    </row>
    <row r="1358" spans="1:12" ht="15">
      <c r="A1358" s="86" t="s">
        <v>2233</v>
      </c>
      <c r="B1358" s="86" t="s">
        <v>2762</v>
      </c>
      <c r="C1358" s="86">
        <v>2</v>
      </c>
      <c r="D1358" s="121">
        <v>0.009951404815338221</v>
      </c>
      <c r="E1358" s="121">
        <v>1.399865929708076</v>
      </c>
      <c r="F1358" s="86" t="s">
        <v>2010</v>
      </c>
      <c r="G1358" s="86" t="b">
        <v>0</v>
      </c>
      <c r="H1358" s="86" t="b">
        <v>0</v>
      </c>
      <c r="I1358" s="86" t="b">
        <v>0</v>
      </c>
      <c r="J1358" s="86" t="b">
        <v>0</v>
      </c>
      <c r="K1358" s="86" t="b">
        <v>0</v>
      </c>
      <c r="L1358" s="86" t="b">
        <v>0</v>
      </c>
    </row>
    <row r="1359" spans="1:12" ht="15">
      <c r="A1359" s="86" t="s">
        <v>2167</v>
      </c>
      <c r="B1359" s="86" t="s">
        <v>2182</v>
      </c>
      <c r="C1359" s="86">
        <v>2</v>
      </c>
      <c r="D1359" s="121">
        <v>0.009951404815338221</v>
      </c>
      <c r="E1359" s="121">
        <v>1.7520484478194385</v>
      </c>
      <c r="F1359" s="86" t="s">
        <v>2010</v>
      </c>
      <c r="G1359" s="86" t="b">
        <v>0</v>
      </c>
      <c r="H1359" s="86" t="b">
        <v>0</v>
      </c>
      <c r="I1359" s="86" t="b">
        <v>0</v>
      </c>
      <c r="J1359" s="86" t="b">
        <v>0</v>
      </c>
      <c r="K1359" s="86" t="b">
        <v>0</v>
      </c>
      <c r="L1359" s="86" t="b">
        <v>0</v>
      </c>
    </row>
    <row r="1360" spans="1:12" ht="15">
      <c r="A1360" s="86" t="s">
        <v>2179</v>
      </c>
      <c r="B1360" s="86" t="s">
        <v>2179</v>
      </c>
      <c r="C1360" s="86">
        <v>2</v>
      </c>
      <c r="D1360" s="121">
        <v>0.014927107223007332</v>
      </c>
      <c r="E1360" s="121">
        <v>1.399865929708076</v>
      </c>
      <c r="F1360" s="86" t="s">
        <v>2010</v>
      </c>
      <c r="G1360" s="86" t="b">
        <v>0</v>
      </c>
      <c r="H1360" s="86" t="b">
        <v>0</v>
      </c>
      <c r="I1360" s="86" t="b">
        <v>0</v>
      </c>
      <c r="J1360" s="86" t="b">
        <v>0</v>
      </c>
      <c r="K1360" s="86" t="b">
        <v>0</v>
      </c>
      <c r="L1360" s="86" t="b">
        <v>0</v>
      </c>
    </row>
    <row r="1361" spans="1:12" ht="15">
      <c r="A1361" s="86" t="s">
        <v>2221</v>
      </c>
      <c r="B1361" s="86" t="s">
        <v>309</v>
      </c>
      <c r="C1361" s="86">
        <v>3</v>
      </c>
      <c r="D1361" s="121">
        <v>0.009243697900681516</v>
      </c>
      <c r="E1361" s="121">
        <v>1.348953547981164</v>
      </c>
      <c r="F1361" s="86" t="s">
        <v>2011</v>
      </c>
      <c r="G1361" s="86" t="b">
        <v>0</v>
      </c>
      <c r="H1361" s="86" t="b">
        <v>0</v>
      </c>
      <c r="I1361" s="86" t="b">
        <v>0</v>
      </c>
      <c r="J1361" s="86" t="b">
        <v>0</v>
      </c>
      <c r="K1361" s="86" t="b">
        <v>0</v>
      </c>
      <c r="L1361" s="86" t="b">
        <v>0</v>
      </c>
    </row>
    <row r="1362" spans="1:12" ht="15">
      <c r="A1362" s="86" t="s">
        <v>2222</v>
      </c>
      <c r="B1362" s="86" t="s">
        <v>2223</v>
      </c>
      <c r="C1362" s="86">
        <v>2</v>
      </c>
      <c r="D1362" s="121">
        <v>0.011053889129778822</v>
      </c>
      <c r="E1362" s="121">
        <v>1.5250448070368452</v>
      </c>
      <c r="F1362" s="86" t="s">
        <v>2011</v>
      </c>
      <c r="G1362" s="86" t="b">
        <v>0</v>
      </c>
      <c r="H1362" s="86" t="b">
        <v>0</v>
      </c>
      <c r="I1362" s="86" t="b">
        <v>0</v>
      </c>
      <c r="J1362" s="86" t="b">
        <v>0</v>
      </c>
      <c r="K1362" s="86" t="b">
        <v>1</v>
      </c>
      <c r="L1362" s="86" t="b">
        <v>0</v>
      </c>
    </row>
    <row r="1363" spans="1:12" ht="15">
      <c r="A1363" s="86" t="s">
        <v>2223</v>
      </c>
      <c r="B1363" s="86" t="s">
        <v>2141</v>
      </c>
      <c r="C1363" s="86">
        <v>2</v>
      </c>
      <c r="D1363" s="121">
        <v>0.011053889129778822</v>
      </c>
      <c r="E1363" s="121">
        <v>1.5250448070368452</v>
      </c>
      <c r="F1363" s="86" t="s">
        <v>2011</v>
      </c>
      <c r="G1363" s="86" t="b">
        <v>0</v>
      </c>
      <c r="H1363" s="86" t="b">
        <v>1</v>
      </c>
      <c r="I1363" s="86" t="b">
        <v>0</v>
      </c>
      <c r="J1363" s="86" t="b">
        <v>0</v>
      </c>
      <c r="K1363" s="86" t="b">
        <v>0</v>
      </c>
      <c r="L1363" s="86" t="b">
        <v>0</v>
      </c>
    </row>
    <row r="1364" spans="1:12" ht="15">
      <c r="A1364" s="86" t="s">
        <v>2141</v>
      </c>
      <c r="B1364" s="86" t="s">
        <v>2224</v>
      </c>
      <c r="C1364" s="86">
        <v>2</v>
      </c>
      <c r="D1364" s="121">
        <v>0.011053889129778822</v>
      </c>
      <c r="E1364" s="121">
        <v>1.5250448070368452</v>
      </c>
      <c r="F1364" s="86" t="s">
        <v>2011</v>
      </c>
      <c r="G1364" s="86" t="b">
        <v>0</v>
      </c>
      <c r="H1364" s="86" t="b">
        <v>0</v>
      </c>
      <c r="I1364" s="86" t="b">
        <v>0</v>
      </c>
      <c r="J1364" s="86" t="b">
        <v>0</v>
      </c>
      <c r="K1364" s="86" t="b">
        <v>0</v>
      </c>
      <c r="L1364" s="86" t="b">
        <v>0</v>
      </c>
    </row>
    <row r="1365" spans="1:12" ht="15">
      <c r="A1365" s="86" t="s">
        <v>2224</v>
      </c>
      <c r="B1365" s="86" t="s">
        <v>2220</v>
      </c>
      <c r="C1365" s="86">
        <v>2</v>
      </c>
      <c r="D1365" s="121">
        <v>0.011053889129778822</v>
      </c>
      <c r="E1365" s="121">
        <v>1.348953547981164</v>
      </c>
      <c r="F1365" s="86" t="s">
        <v>2011</v>
      </c>
      <c r="G1365" s="86" t="b">
        <v>0</v>
      </c>
      <c r="H1365" s="86" t="b">
        <v>0</v>
      </c>
      <c r="I1365" s="86" t="b">
        <v>0</v>
      </c>
      <c r="J1365" s="86" t="b">
        <v>0</v>
      </c>
      <c r="K1365" s="86" t="b">
        <v>0</v>
      </c>
      <c r="L1365" s="86" t="b">
        <v>0</v>
      </c>
    </row>
    <row r="1366" spans="1:12" ht="15">
      <c r="A1366" s="86" t="s">
        <v>2220</v>
      </c>
      <c r="B1366" s="86" t="s">
        <v>311</v>
      </c>
      <c r="C1366" s="86">
        <v>2</v>
      </c>
      <c r="D1366" s="121">
        <v>0.011053889129778822</v>
      </c>
      <c r="E1366" s="121">
        <v>1.348953547981164</v>
      </c>
      <c r="F1366" s="86" t="s">
        <v>2011</v>
      </c>
      <c r="G1366" s="86" t="b">
        <v>0</v>
      </c>
      <c r="H1366" s="86" t="b">
        <v>0</v>
      </c>
      <c r="I1366" s="86" t="b">
        <v>0</v>
      </c>
      <c r="J1366" s="86" t="b">
        <v>0</v>
      </c>
      <c r="K1366" s="86" t="b">
        <v>0</v>
      </c>
      <c r="L1366" s="86" t="b">
        <v>0</v>
      </c>
    </row>
    <row r="1367" spans="1:12" ht="15">
      <c r="A1367" s="86" t="s">
        <v>311</v>
      </c>
      <c r="B1367" s="86" t="s">
        <v>2741</v>
      </c>
      <c r="C1367" s="86">
        <v>2</v>
      </c>
      <c r="D1367" s="121">
        <v>0.011053889129778822</v>
      </c>
      <c r="E1367" s="121">
        <v>1.5250448070368452</v>
      </c>
      <c r="F1367" s="86" t="s">
        <v>2011</v>
      </c>
      <c r="G1367" s="86" t="b">
        <v>0</v>
      </c>
      <c r="H1367" s="86" t="b">
        <v>0</v>
      </c>
      <c r="I1367" s="86" t="b">
        <v>0</v>
      </c>
      <c r="J1367" s="86" t="b">
        <v>0</v>
      </c>
      <c r="K1367" s="86" t="b">
        <v>0</v>
      </c>
      <c r="L1367" s="86" t="b">
        <v>0</v>
      </c>
    </row>
    <row r="1368" spans="1:12" ht="15">
      <c r="A1368" s="86" t="s">
        <v>2741</v>
      </c>
      <c r="B1368" s="86" t="s">
        <v>2221</v>
      </c>
      <c r="C1368" s="86">
        <v>2</v>
      </c>
      <c r="D1368" s="121">
        <v>0.011053889129778822</v>
      </c>
      <c r="E1368" s="121">
        <v>1.348953547981164</v>
      </c>
      <c r="F1368" s="86" t="s">
        <v>2011</v>
      </c>
      <c r="G1368" s="86" t="b">
        <v>0</v>
      </c>
      <c r="H1368" s="86" t="b">
        <v>0</v>
      </c>
      <c r="I1368" s="86" t="b">
        <v>0</v>
      </c>
      <c r="J1368" s="86" t="b">
        <v>0</v>
      </c>
      <c r="K1368" s="86" t="b">
        <v>0</v>
      </c>
      <c r="L1368" s="86" t="b">
        <v>0</v>
      </c>
    </row>
    <row r="1369" spans="1:12" ht="15">
      <c r="A1369" s="86" t="s">
        <v>309</v>
      </c>
      <c r="B1369" s="86" t="s">
        <v>310</v>
      </c>
      <c r="C1369" s="86">
        <v>2</v>
      </c>
      <c r="D1369" s="121">
        <v>0.011053889129778822</v>
      </c>
      <c r="E1369" s="121">
        <v>1.348953547981164</v>
      </c>
      <c r="F1369" s="86" t="s">
        <v>2011</v>
      </c>
      <c r="G1369" s="86" t="b">
        <v>0</v>
      </c>
      <c r="H1369" s="86" t="b">
        <v>0</v>
      </c>
      <c r="I1369" s="86" t="b">
        <v>0</v>
      </c>
      <c r="J1369" s="86" t="b">
        <v>0</v>
      </c>
      <c r="K1369" s="86" t="b">
        <v>0</v>
      </c>
      <c r="L1369" s="86" t="b">
        <v>0</v>
      </c>
    </row>
    <row r="1370" spans="1:12" ht="15">
      <c r="A1370" s="86" t="s">
        <v>310</v>
      </c>
      <c r="B1370" s="86" t="s">
        <v>2167</v>
      </c>
      <c r="C1370" s="86">
        <v>2</v>
      </c>
      <c r="D1370" s="121">
        <v>0.011053889129778822</v>
      </c>
      <c r="E1370" s="121">
        <v>1.1271047983648077</v>
      </c>
      <c r="F1370" s="86" t="s">
        <v>2011</v>
      </c>
      <c r="G1370" s="86" t="b">
        <v>0</v>
      </c>
      <c r="H1370" s="86" t="b">
        <v>0</v>
      </c>
      <c r="I1370" s="86" t="b">
        <v>0</v>
      </c>
      <c r="J1370" s="86" t="b">
        <v>0</v>
      </c>
      <c r="K1370" s="86" t="b">
        <v>0</v>
      </c>
      <c r="L1370" s="86" t="b">
        <v>0</v>
      </c>
    </row>
    <row r="1371" spans="1:12" ht="15">
      <c r="A1371" s="86" t="s">
        <v>2167</v>
      </c>
      <c r="B1371" s="86" t="s">
        <v>2188</v>
      </c>
      <c r="C1371" s="86">
        <v>2</v>
      </c>
      <c r="D1371" s="121">
        <v>0.011053889129778822</v>
      </c>
      <c r="E1371" s="121">
        <v>1.5250448070368452</v>
      </c>
      <c r="F1371" s="86" t="s">
        <v>2011</v>
      </c>
      <c r="G1371" s="86" t="b">
        <v>0</v>
      </c>
      <c r="H1371" s="86" t="b">
        <v>0</v>
      </c>
      <c r="I1371" s="86" t="b">
        <v>0</v>
      </c>
      <c r="J1371" s="86" t="b">
        <v>0</v>
      </c>
      <c r="K1371" s="86" t="b">
        <v>0</v>
      </c>
      <c r="L1371" s="86" t="b">
        <v>0</v>
      </c>
    </row>
    <row r="1372" spans="1:12" ht="15">
      <c r="A1372" s="86" t="s">
        <v>2188</v>
      </c>
      <c r="B1372" s="86" t="s">
        <v>2860</v>
      </c>
      <c r="C1372" s="86">
        <v>2</v>
      </c>
      <c r="D1372" s="121">
        <v>0.011053889129778822</v>
      </c>
      <c r="E1372" s="121">
        <v>1.5250448070368452</v>
      </c>
      <c r="F1372" s="86" t="s">
        <v>2011</v>
      </c>
      <c r="G1372" s="86" t="b">
        <v>0</v>
      </c>
      <c r="H1372" s="86" t="b">
        <v>0</v>
      </c>
      <c r="I1372" s="86" t="b">
        <v>0</v>
      </c>
      <c r="J1372" s="86" t="b">
        <v>0</v>
      </c>
      <c r="K1372" s="86" t="b">
        <v>0</v>
      </c>
      <c r="L1372" s="86" t="b">
        <v>0</v>
      </c>
    </row>
    <row r="1373" spans="1:12" ht="15">
      <c r="A1373" s="86" t="s">
        <v>2227</v>
      </c>
      <c r="B1373" s="86" t="s">
        <v>2228</v>
      </c>
      <c r="C1373" s="86">
        <v>2</v>
      </c>
      <c r="D1373" s="121">
        <v>0.010044657994098156</v>
      </c>
      <c r="E1373" s="121">
        <v>1.6483600109809315</v>
      </c>
      <c r="F1373" s="86" t="s">
        <v>2012</v>
      </c>
      <c r="G1373" s="86" t="b">
        <v>0</v>
      </c>
      <c r="H1373" s="86" t="b">
        <v>0</v>
      </c>
      <c r="I1373" s="86" t="b">
        <v>0</v>
      </c>
      <c r="J1373" s="86" t="b">
        <v>1</v>
      </c>
      <c r="K1373" s="86" t="b">
        <v>0</v>
      </c>
      <c r="L1373" s="86" t="b">
        <v>0</v>
      </c>
    </row>
    <row r="1374" spans="1:12" ht="15">
      <c r="A1374" s="86" t="s">
        <v>2228</v>
      </c>
      <c r="B1374" s="86" t="s">
        <v>2145</v>
      </c>
      <c r="C1374" s="86">
        <v>2</v>
      </c>
      <c r="D1374" s="121">
        <v>0.010044657994098156</v>
      </c>
      <c r="E1374" s="121">
        <v>1.6483600109809315</v>
      </c>
      <c r="F1374" s="86" t="s">
        <v>2012</v>
      </c>
      <c r="G1374" s="86" t="b">
        <v>1</v>
      </c>
      <c r="H1374" s="86" t="b">
        <v>0</v>
      </c>
      <c r="I1374" s="86" t="b">
        <v>0</v>
      </c>
      <c r="J1374" s="86" t="b">
        <v>0</v>
      </c>
      <c r="K1374" s="86" t="b">
        <v>0</v>
      </c>
      <c r="L1374" s="86" t="b">
        <v>0</v>
      </c>
    </row>
    <row r="1375" spans="1:12" ht="15">
      <c r="A1375" s="86" t="s">
        <v>2145</v>
      </c>
      <c r="B1375" s="86" t="s">
        <v>2229</v>
      </c>
      <c r="C1375" s="86">
        <v>2</v>
      </c>
      <c r="D1375" s="121">
        <v>0.010044657994098156</v>
      </c>
      <c r="E1375" s="121">
        <v>1.6483600109809315</v>
      </c>
      <c r="F1375" s="86" t="s">
        <v>2012</v>
      </c>
      <c r="G1375" s="86" t="b">
        <v>0</v>
      </c>
      <c r="H1375" s="86" t="b">
        <v>0</v>
      </c>
      <c r="I1375" s="86" t="b">
        <v>0</v>
      </c>
      <c r="J1375" s="86" t="b">
        <v>0</v>
      </c>
      <c r="K1375" s="86" t="b">
        <v>0</v>
      </c>
      <c r="L1375" s="86" t="b">
        <v>0</v>
      </c>
    </row>
    <row r="1376" spans="1:12" ht="15">
      <c r="A1376" s="86" t="s">
        <v>2229</v>
      </c>
      <c r="B1376" s="86" t="s">
        <v>2230</v>
      </c>
      <c r="C1376" s="86">
        <v>2</v>
      </c>
      <c r="D1376" s="121">
        <v>0.010044657994098156</v>
      </c>
      <c r="E1376" s="121">
        <v>1.6483600109809315</v>
      </c>
      <c r="F1376" s="86" t="s">
        <v>2012</v>
      </c>
      <c r="G1376" s="86" t="b">
        <v>0</v>
      </c>
      <c r="H1376" s="86" t="b">
        <v>0</v>
      </c>
      <c r="I1376" s="86" t="b">
        <v>0</v>
      </c>
      <c r="J1376" s="86" t="b">
        <v>0</v>
      </c>
      <c r="K1376" s="86" t="b">
        <v>0</v>
      </c>
      <c r="L1376" s="86" t="b">
        <v>0</v>
      </c>
    </row>
    <row r="1377" spans="1:12" ht="15">
      <c r="A1377" s="86" t="s">
        <v>2230</v>
      </c>
      <c r="B1377" s="86" t="s">
        <v>2231</v>
      </c>
      <c r="C1377" s="86">
        <v>2</v>
      </c>
      <c r="D1377" s="121">
        <v>0.010044657994098156</v>
      </c>
      <c r="E1377" s="121">
        <v>1.6483600109809315</v>
      </c>
      <c r="F1377" s="86" t="s">
        <v>2012</v>
      </c>
      <c r="G1377" s="86" t="b">
        <v>0</v>
      </c>
      <c r="H1377" s="86" t="b">
        <v>0</v>
      </c>
      <c r="I1377" s="86" t="b">
        <v>0</v>
      </c>
      <c r="J1377" s="86" t="b">
        <v>1</v>
      </c>
      <c r="K1377" s="86" t="b">
        <v>0</v>
      </c>
      <c r="L1377" s="86" t="b">
        <v>0</v>
      </c>
    </row>
    <row r="1378" spans="1:12" ht="15">
      <c r="A1378" s="86" t="s">
        <v>2231</v>
      </c>
      <c r="B1378" s="86" t="s">
        <v>2916</v>
      </c>
      <c r="C1378" s="86">
        <v>2</v>
      </c>
      <c r="D1378" s="121">
        <v>0.010044657994098156</v>
      </c>
      <c r="E1378" s="121">
        <v>1.6483600109809315</v>
      </c>
      <c r="F1378" s="86" t="s">
        <v>2012</v>
      </c>
      <c r="G1378" s="86" t="b">
        <v>1</v>
      </c>
      <c r="H1378" s="86" t="b">
        <v>0</v>
      </c>
      <c r="I1378" s="86" t="b">
        <v>0</v>
      </c>
      <c r="J1378" s="86" t="b">
        <v>0</v>
      </c>
      <c r="K1378" s="86" t="b">
        <v>0</v>
      </c>
      <c r="L1378" s="86" t="b">
        <v>0</v>
      </c>
    </row>
    <row r="1379" spans="1:12" ht="15">
      <c r="A1379" s="86" t="s">
        <v>2916</v>
      </c>
      <c r="B1379" s="86" t="s">
        <v>2204</v>
      </c>
      <c r="C1379" s="86">
        <v>2</v>
      </c>
      <c r="D1379" s="121">
        <v>0.010044657994098156</v>
      </c>
      <c r="E1379" s="121">
        <v>1.6483600109809315</v>
      </c>
      <c r="F1379" s="86" t="s">
        <v>2012</v>
      </c>
      <c r="G1379" s="86" t="b">
        <v>0</v>
      </c>
      <c r="H1379" s="86" t="b">
        <v>0</v>
      </c>
      <c r="I1379" s="86" t="b">
        <v>0</v>
      </c>
      <c r="J1379" s="86" t="b">
        <v>0</v>
      </c>
      <c r="K1379" s="86" t="b">
        <v>0</v>
      </c>
      <c r="L1379" s="86" t="b">
        <v>0</v>
      </c>
    </row>
    <row r="1380" spans="1:12" ht="15">
      <c r="A1380" s="86" t="s">
        <v>2204</v>
      </c>
      <c r="B1380" s="86" t="s">
        <v>2917</v>
      </c>
      <c r="C1380" s="86">
        <v>2</v>
      </c>
      <c r="D1380" s="121">
        <v>0.010044657994098156</v>
      </c>
      <c r="E1380" s="121">
        <v>1.6483600109809315</v>
      </c>
      <c r="F1380" s="86" t="s">
        <v>2012</v>
      </c>
      <c r="G1380" s="86" t="b">
        <v>0</v>
      </c>
      <c r="H1380" s="86" t="b">
        <v>0</v>
      </c>
      <c r="I1380" s="86" t="b">
        <v>0</v>
      </c>
      <c r="J1380" s="86" t="b">
        <v>0</v>
      </c>
      <c r="K1380" s="86" t="b">
        <v>0</v>
      </c>
      <c r="L1380" s="86" t="b">
        <v>0</v>
      </c>
    </row>
    <row r="1381" spans="1:12" ht="15">
      <c r="A1381" s="86" t="s">
        <v>2917</v>
      </c>
      <c r="B1381" s="86" t="s">
        <v>2226</v>
      </c>
      <c r="C1381" s="86">
        <v>2</v>
      </c>
      <c r="D1381" s="121">
        <v>0.010044657994098156</v>
      </c>
      <c r="E1381" s="121">
        <v>1.4722687519252504</v>
      </c>
      <c r="F1381" s="86" t="s">
        <v>2012</v>
      </c>
      <c r="G1381" s="86" t="b">
        <v>0</v>
      </c>
      <c r="H1381" s="86" t="b">
        <v>0</v>
      </c>
      <c r="I1381" s="86" t="b">
        <v>0</v>
      </c>
      <c r="J1381" s="86" t="b">
        <v>0</v>
      </c>
      <c r="K1381" s="86" t="b">
        <v>0</v>
      </c>
      <c r="L1381" s="86" t="b">
        <v>0</v>
      </c>
    </row>
    <row r="1382" spans="1:12" ht="15">
      <c r="A1382" s="86" t="s">
        <v>2226</v>
      </c>
      <c r="B1382" s="86" t="s">
        <v>2918</v>
      </c>
      <c r="C1382" s="86">
        <v>2</v>
      </c>
      <c r="D1382" s="121">
        <v>0.010044657994098156</v>
      </c>
      <c r="E1382" s="121">
        <v>1.4722687519252504</v>
      </c>
      <c r="F1382" s="86" t="s">
        <v>2012</v>
      </c>
      <c r="G1382" s="86" t="b">
        <v>0</v>
      </c>
      <c r="H1382" s="86" t="b">
        <v>0</v>
      </c>
      <c r="I1382" s="86" t="b">
        <v>0</v>
      </c>
      <c r="J1382" s="86" t="b">
        <v>1</v>
      </c>
      <c r="K1382" s="86" t="b">
        <v>0</v>
      </c>
      <c r="L1382" s="86" t="b">
        <v>0</v>
      </c>
    </row>
    <row r="1383" spans="1:12" ht="15">
      <c r="A1383" s="86" t="s">
        <v>2918</v>
      </c>
      <c r="B1383" s="86" t="s">
        <v>2764</v>
      </c>
      <c r="C1383" s="86">
        <v>2</v>
      </c>
      <c r="D1383" s="121">
        <v>0.010044657994098156</v>
      </c>
      <c r="E1383" s="121">
        <v>1.6483600109809315</v>
      </c>
      <c r="F1383" s="86" t="s">
        <v>2012</v>
      </c>
      <c r="G1383" s="86" t="b">
        <v>1</v>
      </c>
      <c r="H1383" s="86" t="b">
        <v>0</v>
      </c>
      <c r="I1383" s="86" t="b">
        <v>0</v>
      </c>
      <c r="J1383" s="86" t="b">
        <v>0</v>
      </c>
      <c r="K1383" s="86" t="b">
        <v>0</v>
      </c>
      <c r="L1383" s="86" t="b">
        <v>0</v>
      </c>
    </row>
    <row r="1384" spans="1:12" ht="15">
      <c r="A1384" s="86" t="s">
        <v>2764</v>
      </c>
      <c r="B1384" s="86" t="s">
        <v>2919</v>
      </c>
      <c r="C1384" s="86">
        <v>2</v>
      </c>
      <c r="D1384" s="121">
        <v>0.010044657994098156</v>
      </c>
      <c r="E1384" s="121">
        <v>1.6483600109809315</v>
      </c>
      <c r="F1384" s="86" t="s">
        <v>2012</v>
      </c>
      <c r="G1384" s="86" t="b">
        <v>0</v>
      </c>
      <c r="H1384" s="86" t="b">
        <v>0</v>
      </c>
      <c r="I1384" s="86" t="b">
        <v>0</v>
      </c>
      <c r="J1384" s="86" t="b">
        <v>0</v>
      </c>
      <c r="K1384" s="86" t="b">
        <v>0</v>
      </c>
      <c r="L1384" s="86" t="b">
        <v>0</v>
      </c>
    </row>
    <row r="1385" spans="1:12" ht="15">
      <c r="A1385" s="86" t="s">
        <v>2919</v>
      </c>
      <c r="B1385" s="86" t="s">
        <v>2920</v>
      </c>
      <c r="C1385" s="86">
        <v>2</v>
      </c>
      <c r="D1385" s="121">
        <v>0.010044657994098156</v>
      </c>
      <c r="E1385" s="121">
        <v>1.6483600109809315</v>
      </c>
      <c r="F1385" s="86" t="s">
        <v>2012</v>
      </c>
      <c r="G1385" s="86" t="b">
        <v>0</v>
      </c>
      <c r="H1385" s="86" t="b">
        <v>0</v>
      </c>
      <c r="I1385" s="86" t="b">
        <v>0</v>
      </c>
      <c r="J1385" s="86" t="b">
        <v>1</v>
      </c>
      <c r="K1385" s="86" t="b">
        <v>0</v>
      </c>
      <c r="L1385" s="86" t="b">
        <v>0</v>
      </c>
    </row>
    <row r="1386" spans="1:12" ht="15">
      <c r="A1386" s="86" t="s">
        <v>2920</v>
      </c>
      <c r="B1386" s="86" t="s">
        <v>2921</v>
      </c>
      <c r="C1386" s="86">
        <v>2</v>
      </c>
      <c r="D1386" s="121">
        <v>0.010044657994098156</v>
      </c>
      <c r="E1386" s="121">
        <v>1.6483600109809315</v>
      </c>
      <c r="F1386" s="86" t="s">
        <v>2012</v>
      </c>
      <c r="G1386" s="86" t="b">
        <v>1</v>
      </c>
      <c r="H1386" s="86" t="b">
        <v>0</v>
      </c>
      <c r="I1386" s="86" t="b">
        <v>0</v>
      </c>
      <c r="J1386" s="86" t="b">
        <v>0</v>
      </c>
      <c r="K1386" s="86" t="b">
        <v>0</v>
      </c>
      <c r="L1386" s="86" t="b">
        <v>0</v>
      </c>
    </row>
    <row r="1387" spans="1:12" ht="15">
      <c r="A1387" s="86" t="s">
        <v>2921</v>
      </c>
      <c r="B1387" s="86" t="s">
        <v>2922</v>
      </c>
      <c r="C1387" s="86">
        <v>2</v>
      </c>
      <c r="D1387" s="121">
        <v>0.010044657994098156</v>
      </c>
      <c r="E1387" s="121">
        <v>1.6483600109809315</v>
      </c>
      <c r="F1387" s="86" t="s">
        <v>2012</v>
      </c>
      <c r="G1387" s="86" t="b">
        <v>0</v>
      </c>
      <c r="H1387" s="86" t="b">
        <v>0</v>
      </c>
      <c r="I1387" s="86" t="b">
        <v>0</v>
      </c>
      <c r="J1387" s="86" t="b">
        <v>0</v>
      </c>
      <c r="K1387" s="86" t="b">
        <v>0</v>
      </c>
      <c r="L1387" s="86" t="b">
        <v>0</v>
      </c>
    </row>
    <row r="1388" spans="1:12" ht="15">
      <c r="A1388" s="86" t="s">
        <v>2922</v>
      </c>
      <c r="B1388" s="86" t="s">
        <v>2923</v>
      </c>
      <c r="C1388" s="86">
        <v>2</v>
      </c>
      <c r="D1388" s="121">
        <v>0.010044657994098156</v>
      </c>
      <c r="E1388" s="121">
        <v>1.6483600109809315</v>
      </c>
      <c r="F1388" s="86" t="s">
        <v>2012</v>
      </c>
      <c r="G1388" s="86" t="b">
        <v>0</v>
      </c>
      <c r="H1388" s="86" t="b">
        <v>0</v>
      </c>
      <c r="I1388" s="86" t="b">
        <v>0</v>
      </c>
      <c r="J1388" s="86" t="b">
        <v>0</v>
      </c>
      <c r="K1388" s="86" t="b">
        <v>0</v>
      </c>
      <c r="L1388" s="86" t="b">
        <v>0</v>
      </c>
    </row>
    <row r="1389" spans="1:12" ht="15">
      <c r="A1389" s="86" t="s">
        <v>2923</v>
      </c>
      <c r="B1389" s="86" t="s">
        <v>2924</v>
      </c>
      <c r="C1389" s="86">
        <v>2</v>
      </c>
      <c r="D1389" s="121">
        <v>0.010044657994098156</v>
      </c>
      <c r="E1389" s="121">
        <v>1.6483600109809315</v>
      </c>
      <c r="F1389" s="86" t="s">
        <v>2012</v>
      </c>
      <c r="G1389" s="86" t="b">
        <v>0</v>
      </c>
      <c r="H1389" s="86" t="b">
        <v>0</v>
      </c>
      <c r="I1389" s="86" t="b">
        <v>0</v>
      </c>
      <c r="J1389" s="86" t="b">
        <v>0</v>
      </c>
      <c r="K1389" s="86" t="b">
        <v>0</v>
      </c>
      <c r="L1389" s="86" t="b">
        <v>0</v>
      </c>
    </row>
    <row r="1390" spans="1:12" ht="15">
      <c r="A1390" s="86" t="s">
        <v>2924</v>
      </c>
      <c r="B1390" s="86" t="s">
        <v>2925</v>
      </c>
      <c r="C1390" s="86">
        <v>2</v>
      </c>
      <c r="D1390" s="121">
        <v>0.010044657994098156</v>
      </c>
      <c r="E1390" s="121">
        <v>1.6483600109809315</v>
      </c>
      <c r="F1390" s="86" t="s">
        <v>2012</v>
      </c>
      <c r="G1390" s="86" t="b">
        <v>0</v>
      </c>
      <c r="H1390" s="86" t="b">
        <v>0</v>
      </c>
      <c r="I1390" s="86" t="b">
        <v>0</v>
      </c>
      <c r="J1390" s="86" t="b">
        <v>0</v>
      </c>
      <c r="K1390" s="86" t="b">
        <v>0</v>
      </c>
      <c r="L1390" s="86" t="b">
        <v>0</v>
      </c>
    </row>
    <row r="1391" spans="1:12" ht="15">
      <c r="A1391" s="86" t="s">
        <v>2925</v>
      </c>
      <c r="B1391" s="86" t="s">
        <v>2167</v>
      </c>
      <c r="C1391" s="86">
        <v>2</v>
      </c>
      <c r="D1391" s="121">
        <v>0.010044657994098156</v>
      </c>
      <c r="E1391" s="121">
        <v>1.1712387562612692</v>
      </c>
      <c r="F1391" s="86" t="s">
        <v>2012</v>
      </c>
      <c r="G1391" s="86" t="b">
        <v>0</v>
      </c>
      <c r="H1391" s="86" t="b">
        <v>0</v>
      </c>
      <c r="I1391" s="86" t="b">
        <v>0</v>
      </c>
      <c r="J1391" s="86" t="b">
        <v>0</v>
      </c>
      <c r="K1391" s="86" t="b">
        <v>0</v>
      </c>
      <c r="L1391" s="86" t="b">
        <v>0</v>
      </c>
    </row>
    <row r="1392" spans="1:12" ht="15">
      <c r="A1392" s="86" t="s">
        <v>2167</v>
      </c>
      <c r="B1392" s="86" t="s">
        <v>2926</v>
      </c>
      <c r="C1392" s="86">
        <v>2</v>
      </c>
      <c r="D1392" s="121">
        <v>0.010044657994098156</v>
      </c>
      <c r="E1392" s="121">
        <v>1.250420002308894</v>
      </c>
      <c r="F1392" s="86" t="s">
        <v>2012</v>
      </c>
      <c r="G1392" s="86" t="b">
        <v>0</v>
      </c>
      <c r="H1392" s="86" t="b">
        <v>0</v>
      </c>
      <c r="I1392" s="86" t="b">
        <v>0</v>
      </c>
      <c r="J1392" s="86" t="b">
        <v>0</v>
      </c>
      <c r="K1392" s="86" t="b">
        <v>0</v>
      </c>
      <c r="L1392" s="86" t="b">
        <v>0</v>
      </c>
    </row>
    <row r="1393" spans="1:12" ht="15">
      <c r="A1393" s="86" t="s">
        <v>2235</v>
      </c>
      <c r="B1393" s="86" t="s">
        <v>2233</v>
      </c>
      <c r="C1393" s="86">
        <v>2</v>
      </c>
      <c r="D1393" s="121">
        <v>0</v>
      </c>
      <c r="E1393" s="121">
        <v>1.0413926851582251</v>
      </c>
      <c r="F1393" s="86" t="s">
        <v>2013</v>
      </c>
      <c r="G1393" s="86" t="b">
        <v>1</v>
      </c>
      <c r="H1393" s="86" t="b">
        <v>0</v>
      </c>
      <c r="I1393" s="86" t="b">
        <v>0</v>
      </c>
      <c r="J1393" s="86" t="b">
        <v>0</v>
      </c>
      <c r="K1393" s="86" t="b">
        <v>0</v>
      </c>
      <c r="L1393" s="86" t="b">
        <v>0</v>
      </c>
    </row>
    <row r="1394" spans="1:12" ht="15">
      <c r="A1394" s="86" t="s">
        <v>2233</v>
      </c>
      <c r="B1394" s="86" t="s">
        <v>2236</v>
      </c>
      <c r="C1394" s="86">
        <v>2</v>
      </c>
      <c r="D1394" s="121">
        <v>0</v>
      </c>
      <c r="E1394" s="121">
        <v>1.0413926851582251</v>
      </c>
      <c r="F1394" s="86" t="s">
        <v>2013</v>
      </c>
      <c r="G1394" s="86" t="b">
        <v>0</v>
      </c>
      <c r="H1394" s="86" t="b">
        <v>0</v>
      </c>
      <c r="I1394" s="86" t="b">
        <v>0</v>
      </c>
      <c r="J1394" s="86" t="b">
        <v>0</v>
      </c>
      <c r="K1394" s="86" t="b">
        <v>0</v>
      </c>
      <c r="L1394" s="86" t="b">
        <v>0</v>
      </c>
    </row>
    <row r="1395" spans="1:12" ht="15">
      <c r="A1395" s="86" t="s">
        <v>2236</v>
      </c>
      <c r="B1395" s="86" t="s">
        <v>2229</v>
      </c>
      <c r="C1395" s="86">
        <v>2</v>
      </c>
      <c r="D1395" s="121">
        <v>0</v>
      </c>
      <c r="E1395" s="121">
        <v>1.3424226808222062</v>
      </c>
      <c r="F1395" s="86" t="s">
        <v>2013</v>
      </c>
      <c r="G1395" s="86" t="b">
        <v>0</v>
      </c>
      <c r="H1395" s="86" t="b">
        <v>0</v>
      </c>
      <c r="I1395" s="86" t="b">
        <v>0</v>
      </c>
      <c r="J1395" s="86" t="b">
        <v>0</v>
      </c>
      <c r="K1395" s="86" t="b">
        <v>0</v>
      </c>
      <c r="L1395" s="86" t="b">
        <v>0</v>
      </c>
    </row>
    <row r="1396" spans="1:12" ht="15">
      <c r="A1396" s="86" t="s">
        <v>2229</v>
      </c>
      <c r="B1396" s="86" t="s">
        <v>2234</v>
      </c>
      <c r="C1396" s="86">
        <v>2</v>
      </c>
      <c r="D1396" s="121">
        <v>0</v>
      </c>
      <c r="E1396" s="121">
        <v>1.0413926851582251</v>
      </c>
      <c r="F1396" s="86" t="s">
        <v>2013</v>
      </c>
      <c r="G1396" s="86" t="b">
        <v>0</v>
      </c>
      <c r="H1396" s="86" t="b">
        <v>0</v>
      </c>
      <c r="I1396" s="86" t="b">
        <v>0</v>
      </c>
      <c r="J1396" s="86" t="b">
        <v>0</v>
      </c>
      <c r="K1396" s="86" t="b">
        <v>0</v>
      </c>
      <c r="L1396" s="86" t="b">
        <v>0</v>
      </c>
    </row>
    <row r="1397" spans="1:12" ht="15">
      <c r="A1397" s="86" t="s">
        <v>2234</v>
      </c>
      <c r="B1397" s="86" t="s">
        <v>2234</v>
      </c>
      <c r="C1397" s="86">
        <v>2</v>
      </c>
      <c r="D1397" s="121">
        <v>0</v>
      </c>
      <c r="E1397" s="121">
        <v>0.7403626894942439</v>
      </c>
      <c r="F1397" s="86" t="s">
        <v>2013</v>
      </c>
      <c r="G1397" s="86" t="b">
        <v>0</v>
      </c>
      <c r="H1397" s="86" t="b">
        <v>0</v>
      </c>
      <c r="I1397" s="86" t="b">
        <v>0</v>
      </c>
      <c r="J1397" s="86" t="b">
        <v>0</v>
      </c>
      <c r="K1397" s="86" t="b">
        <v>0</v>
      </c>
      <c r="L1397" s="86" t="b">
        <v>0</v>
      </c>
    </row>
    <row r="1398" spans="1:12" ht="15">
      <c r="A1398" s="86" t="s">
        <v>2234</v>
      </c>
      <c r="B1398" s="86" t="s">
        <v>2237</v>
      </c>
      <c r="C1398" s="86">
        <v>2</v>
      </c>
      <c r="D1398" s="121">
        <v>0</v>
      </c>
      <c r="E1398" s="121">
        <v>1.0413926851582251</v>
      </c>
      <c r="F1398" s="86" t="s">
        <v>2013</v>
      </c>
      <c r="G1398" s="86" t="b">
        <v>0</v>
      </c>
      <c r="H1398" s="86" t="b">
        <v>0</v>
      </c>
      <c r="I1398" s="86" t="b">
        <v>0</v>
      </c>
      <c r="J1398" s="86" t="b">
        <v>0</v>
      </c>
      <c r="K1398" s="86" t="b">
        <v>0</v>
      </c>
      <c r="L1398" s="86" t="b">
        <v>0</v>
      </c>
    </row>
    <row r="1399" spans="1:12" ht="15">
      <c r="A1399" s="86" t="s">
        <v>2237</v>
      </c>
      <c r="B1399" s="86" t="s">
        <v>2238</v>
      </c>
      <c r="C1399" s="86">
        <v>2</v>
      </c>
      <c r="D1399" s="121">
        <v>0</v>
      </c>
      <c r="E1399" s="121">
        <v>1.3424226808222062</v>
      </c>
      <c r="F1399" s="86" t="s">
        <v>2013</v>
      </c>
      <c r="G1399" s="86" t="b">
        <v>0</v>
      </c>
      <c r="H1399" s="86" t="b">
        <v>0</v>
      </c>
      <c r="I1399" s="86" t="b">
        <v>0</v>
      </c>
      <c r="J1399" s="86" t="b">
        <v>0</v>
      </c>
      <c r="K1399" s="86" t="b">
        <v>0</v>
      </c>
      <c r="L1399" s="86" t="b">
        <v>0</v>
      </c>
    </row>
    <row r="1400" spans="1:12" ht="15">
      <c r="A1400" s="86" t="s">
        <v>2238</v>
      </c>
      <c r="B1400" s="86" t="s">
        <v>2233</v>
      </c>
      <c r="C1400" s="86">
        <v>2</v>
      </c>
      <c r="D1400" s="121">
        <v>0</v>
      </c>
      <c r="E1400" s="121">
        <v>1.0413926851582251</v>
      </c>
      <c r="F1400" s="86" t="s">
        <v>2013</v>
      </c>
      <c r="G1400" s="86" t="b">
        <v>0</v>
      </c>
      <c r="H1400" s="86" t="b">
        <v>0</v>
      </c>
      <c r="I1400" s="86" t="b">
        <v>0</v>
      </c>
      <c r="J1400" s="86" t="b">
        <v>0</v>
      </c>
      <c r="K1400" s="86" t="b">
        <v>0</v>
      </c>
      <c r="L1400" s="86" t="b">
        <v>0</v>
      </c>
    </row>
    <row r="1401" spans="1:12" ht="15">
      <c r="A1401" s="86" t="s">
        <v>2233</v>
      </c>
      <c r="B1401" s="86" t="s">
        <v>2239</v>
      </c>
      <c r="C1401" s="86">
        <v>2</v>
      </c>
      <c r="D1401" s="121">
        <v>0</v>
      </c>
      <c r="E1401" s="121">
        <v>1.0413926851582251</v>
      </c>
      <c r="F1401" s="86" t="s">
        <v>2013</v>
      </c>
      <c r="G1401" s="86" t="b">
        <v>0</v>
      </c>
      <c r="H1401" s="86" t="b">
        <v>0</v>
      </c>
      <c r="I1401" s="86" t="b">
        <v>0</v>
      </c>
      <c r="J1401" s="86" t="b">
        <v>0</v>
      </c>
      <c r="K1401" s="86" t="b">
        <v>0</v>
      </c>
      <c r="L1401" s="86" t="b">
        <v>0</v>
      </c>
    </row>
    <row r="1402" spans="1:12" ht="15">
      <c r="A1402" s="86" t="s">
        <v>2239</v>
      </c>
      <c r="B1402" s="86" t="s">
        <v>2240</v>
      </c>
      <c r="C1402" s="86">
        <v>2</v>
      </c>
      <c r="D1402" s="121">
        <v>0</v>
      </c>
      <c r="E1402" s="121">
        <v>1.3424226808222062</v>
      </c>
      <c r="F1402" s="86" t="s">
        <v>2013</v>
      </c>
      <c r="G1402" s="86" t="b">
        <v>0</v>
      </c>
      <c r="H1402" s="86" t="b">
        <v>0</v>
      </c>
      <c r="I1402" s="86" t="b">
        <v>0</v>
      </c>
      <c r="J1402" s="86" t="b">
        <v>0</v>
      </c>
      <c r="K1402" s="86" t="b">
        <v>0</v>
      </c>
      <c r="L1402" s="86" t="b">
        <v>0</v>
      </c>
    </row>
    <row r="1403" spans="1:12" ht="15">
      <c r="A1403" s="86" t="s">
        <v>2240</v>
      </c>
      <c r="B1403" s="86" t="s">
        <v>2241</v>
      </c>
      <c r="C1403" s="86">
        <v>2</v>
      </c>
      <c r="D1403" s="121">
        <v>0</v>
      </c>
      <c r="E1403" s="121">
        <v>1.3424226808222062</v>
      </c>
      <c r="F1403" s="86" t="s">
        <v>2013</v>
      </c>
      <c r="G1403" s="86" t="b">
        <v>0</v>
      </c>
      <c r="H1403" s="86" t="b">
        <v>0</v>
      </c>
      <c r="I1403" s="86" t="b">
        <v>0</v>
      </c>
      <c r="J1403" s="86" t="b">
        <v>0</v>
      </c>
      <c r="K1403" s="86" t="b">
        <v>0</v>
      </c>
      <c r="L1403" s="86" t="b">
        <v>0</v>
      </c>
    </row>
    <row r="1404" spans="1:12" ht="15">
      <c r="A1404" s="86" t="s">
        <v>2241</v>
      </c>
      <c r="B1404" s="86" t="s">
        <v>2971</v>
      </c>
      <c r="C1404" s="86">
        <v>2</v>
      </c>
      <c r="D1404" s="121">
        <v>0</v>
      </c>
      <c r="E1404" s="121">
        <v>1.3424226808222062</v>
      </c>
      <c r="F1404" s="86" t="s">
        <v>2013</v>
      </c>
      <c r="G1404" s="86" t="b">
        <v>0</v>
      </c>
      <c r="H1404" s="86" t="b">
        <v>0</v>
      </c>
      <c r="I1404" s="86" t="b">
        <v>0</v>
      </c>
      <c r="J1404" s="86" t="b">
        <v>0</v>
      </c>
      <c r="K1404" s="86" t="b">
        <v>0</v>
      </c>
      <c r="L1404" s="86" t="b">
        <v>0</v>
      </c>
    </row>
    <row r="1405" spans="1:12" ht="15">
      <c r="A1405" s="86" t="s">
        <v>2971</v>
      </c>
      <c r="B1405" s="86" t="s">
        <v>2972</v>
      </c>
      <c r="C1405" s="86">
        <v>2</v>
      </c>
      <c r="D1405" s="121">
        <v>0</v>
      </c>
      <c r="E1405" s="121">
        <v>1.3424226808222062</v>
      </c>
      <c r="F1405" s="86" t="s">
        <v>2013</v>
      </c>
      <c r="G1405" s="86" t="b">
        <v>0</v>
      </c>
      <c r="H1405" s="86" t="b">
        <v>0</v>
      </c>
      <c r="I1405" s="86" t="b">
        <v>0</v>
      </c>
      <c r="J1405" s="86" t="b">
        <v>0</v>
      </c>
      <c r="K1405" s="86" t="b">
        <v>0</v>
      </c>
      <c r="L1405" s="86" t="b">
        <v>0</v>
      </c>
    </row>
    <row r="1406" spans="1:12" ht="15">
      <c r="A1406" s="86" t="s">
        <v>2972</v>
      </c>
      <c r="B1406" s="86" t="s">
        <v>2973</v>
      </c>
      <c r="C1406" s="86">
        <v>2</v>
      </c>
      <c r="D1406" s="121">
        <v>0</v>
      </c>
      <c r="E1406" s="121">
        <v>1.3424226808222062</v>
      </c>
      <c r="F1406" s="86" t="s">
        <v>2013</v>
      </c>
      <c r="G1406" s="86" t="b">
        <v>0</v>
      </c>
      <c r="H1406" s="86" t="b">
        <v>0</v>
      </c>
      <c r="I1406" s="86" t="b">
        <v>0</v>
      </c>
      <c r="J1406" s="86" t="b">
        <v>0</v>
      </c>
      <c r="K1406" s="86" t="b">
        <v>0</v>
      </c>
      <c r="L1406" s="86" t="b">
        <v>0</v>
      </c>
    </row>
    <row r="1407" spans="1:12" ht="15">
      <c r="A1407" s="86" t="s">
        <v>2973</v>
      </c>
      <c r="B1407" s="86" t="s">
        <v>2974</v>
      </c>
      <c r="C1407" s="86">
        <v>2</v>
      </c>
      <c r="D1407" s="121">
        <v>0</v>
      </c>
      <c r="E1407" s="121">
        <v>1.3424226808222062</v>
      </c>
      <c r="F1407" s="86" t="s">
        <v>2013</v>
      </c>
      <c r="G1407" s="86" t="b">
        <v>0</v>
      </c>
      <c r="H1407" s="86" t="b">
        <v>0</v>
      </c>
      <c r="I1407" s="86" t="b">
        <v>0</v>
      </c>
      <c r="J1407" s="86" t="b">
        <v>0</v>
      </c>
      <c r="K1407" s="86" t="b">
        <v>0</v>
      </c>
      <c r="L1407" s="86" t="b">
        <v>0</v>
      </c>
    </row>
    <row r="1408" spans="1:12" ht="15">
      <c r="A1408" s="86" t="s">
        <v>2974</v>
      </c>
      <c r="B1408" s="86" t="s">
        <v>2975</v>
      </c>
      <c r="C1408" s="86">
        <v>2</v>
      </c>
      <c r="D1408" s="121">
        <v>0</v>
      </c>
      <c r="E1408" s="121">
        <v>1.3424226808222062</v>
      </c>
      <c r="F1408" s="86" t="s">
        <v>2013</v>
      </c>
      <c r="G1408" s="86" t="b">
        <v>0</v>
      </c>
      <c r="H1408" s="86" t="b">
        <v>0</v>
      </c>
      <c r="I1408" s="86" t="b">
        <v>0</v>
      </c>
      <c r="J1408" s="86" t="b">
        <v>0</v>
      </c>
      <c r="K1408" s="86" t="b">
        <v>0</v>
      </c>
      <c r="L1408" s="86" t="b">
        <v>0</v>
      </c>
    </row>
    <row r="1409" spans="1:12" ht="15">
      <c r="A1409" s="86" t="s">
        <v>2975</v>
      </c>
      <c r="B1409" s="86" t="s">
        <v>2117</v>
      </c>
      <c r="C1409" s="86">
        <v>2</v>
      </c>
      <c r="D1409" s="121">
        <v>0</v>
      </c>
      <c r="E1409" s="121">
        <v>1.3424226808222062</v>
      </c>
      <c r="F1409" s="86" t="s">
        <v>2013</v>
      </c>
      <c r="G1409" s="86" t="b">
        <v>0</v>
      </c>
      <c r="H1409" s="86" t="b">
        <v>0</v>
      </c>
      <c r="I1409" s="86" t="b">
        <v>0</v>
      </c>
      <c r="J1409" s="86" t="b">
        <v>0</v>
      </c>
      <c r="K1409" s="86" t="b">
        <v>0</v>
      </c>
      <c r="L1409" s="86" t="b">
        <v>0</v>
      </c>
    </row>
    <row r="1410" spans="1:12" ht="15">
      <c r="A1410" s="86" t="s">
        <v>2117</v>
      </c>
      <c r="B1410" s="86" t="s">
        <v>291</v>
      </c>
      <c r="C1410" s="86">
        <v>2</v>
      </c>
      <c r="D1410" s="121">
        <v>0</v>
      </c>
      <c r="E1410" s="121">
        <v>1.3424226808222062</v>
      </c>
      <c r="F1410" s="86" t="s">
        <v>2013</v>
      </c>
      <c r="G1410" s="86" t="b">
        <v>0</v>
      </c>
      <c r="H1410" s="86" t="b">
        <v>0</v>
      </c>
      <c r="I1410" s="86" t="b">
        <v>0</v>
      </c>
      <c r="J1410" s="86" t="b">
        <v>0</v>
      </c>
      <c r="K1410" s="86" t="b">
        <v>0</v>
      </c>
      <c r="L1410" s="86" t="b">
        <v>0</v>
      </c>
    </row>
    <row r="1411" spans="1:12" ht="15">
      <c r="A1411" s="86" t="s">
        <v>291</v>
      </c>
      <c r="B1411" s="86" t="s">
        <v>2976</v>
      </c>
      <c r="C1411" s="86">
        <v>2</v>
      </c>
      <c r="D1411" s="121">
        <v>0</v>
      </c>
      <c r="E1411" s="121">
        <v>1.3424226808222062</v>
      </c>
      <c r="F1411" s="86" t="s">
        <v>2013</v>
      </c>
      <c r="G1411" s="86" t="b">
        <v>0</v>
      </c>
      <c r="H1411" s="86" t="b">
        <v>0</v>
      </c>
      <c r="I1411" s="86" t="b">
        <v>0</v>
      </c>
      <c r="J1411" s="86" t="b">
        <v>0</v>
      </c>
      <c r="K1411" s="86" t="b">
        <v>0</v>
      </c>
      <c r="L1411" s="86" t="b">
        <v>0</v>
      </c>
    </row>
    <row r="1412" spans="1:12" ht="15">
      <c r="A1412" s="86" t="s">
        <v>2976</v>
      </c>
      <c r="B1412" s="86" t="s">
        <v>2186</v>
      </c>
      <c r="C1412" s="86">
        <v>2</v>
      </c>
      <c r="D1412" s="121">
        <v>0</v>
      </c>
      <c r="E1412" s="121">
        <v>1.3424226808222062</v>
      </c>
      <c r="F1412" s="86" t="s">
        <v>2013</v>
      </c>
      <c r="G1412" s="86" t="b">
        <v>0</v>
      </c>
      <c r="H1412" s="86" t="b">
        <v>0</v>
      </c>
      <c r="I1412" s="86" t="b">
        <v>0</v>
      </c>
      <c r="J1412" s="86" t="b">
        <v>0</v>
      </c>
      <c r="K1412" s="86" t="b">
        <v>0</v>
      </c>
      <c r="L1412" s="86" t="b">
        <v>0</v>
      </c>
    </row>
    <row r="1413" spans="1:12" ht="15">
      <c r="A1413" s="86" t="s">
        <v>2186</v>
      </c>
      <c r="B1413" s="86" t="s">
        <v>2167</v>
      </c>
      <c r="C1413" s="86">
        <v>2</v>
      </c>
      <c r="D1413" s="121">
        <v>0</v>
      </c>
      <c r="E1413" s="121">
        <v>1.3424226808222062</v>
      </c>
      <c r="F1413" s="86" t="s">
        <v>2013</v>
      </c>
      <c r="G1413" s="86" t="b">
        <v>0</v>
      </c>
      <c r="H1413" s="86" t="b">
        <v>0</v>
      </c>
      <c r="I1413" s="86" t="b">
        <v>0</v>
      </c>
      <c r="J1413" s="86" t="b">
        <v>0</v>
      </c>
      <c r="K1413" s="86" t="b">
        <v>0</v>
      </c>
      <c r="L1413" s="86" t="b">
        <v>0</v>
      </c>
    </row>
    <row r="1414" spans="1:12" ht="15">
      <c r="A1414" s="86" t="s">
        <v>2167</v>
      </c>
      <c r="B1414" s="86" t="s">
        <v>290</v>
      </c>
      <c r="C1414" s="86">
        <v>2</v>
      </c>
      <c r="D1414" s="121">
        <v>0</v>
      </c>
      <c r="E1414" s="121">
        <v>1.3424226808222062</v>
      </c>
      <c r="F1414" s="86" t="s">
        <v>2013</v>
      </c>
      <c r="G1414" s="86" t="b">
        <v>0</v>
      </c>
      <c r="H1414" s="86" t="b">
        <v>0</v>
      </c>
      <c r="I1414" s="86" t="b">
        <v>0</v>
      </c>
      <c r="J1414" s="86" t="b">
        <v>0</v>
      </c>
      <c r="K1414" s="86" t="b">
        <v>0</v>
      </c>
      <c r="L1414" s="86" t="b">
        <v>0</v>
      </c>
    </row>
    <row r="1415" spans="1:12" ht="15">
      <c r="A1415" s="86" t="s">
        <v>2745</v>
      </c>
      <c r="B1415" s="86" t="s">
        <v>2098</v>
      </c>
      <c r="C1415" s="86">
        <v>3</v>
      </c>
      <c r="D1415" s="121">
        <v>0</v>
      </c>
      <c r="E1415" s="121">
        <v>1.2304489213782739</v>
      </c>
      <c r="F1415" s="86" t="s">
        <v>2014</v>
      </c>
      <c r="G1415" s="86" t="b">
        <v>0</v>
      </c>
      <c r="H1415" s="86" t="b">
        <v>0</v>
      </c>
      <c r="I1415" s="86" t="b">
        <v>0</v>
      </c>
      <c r="J1415" s="86" t="b">
        <v>0</v>
      </c>
      <c r="K1415" s="86" t="b">
        <v>1</v>
      </c>
      <c r="L1415" s="86" t="b">
        <v>0</v>
      </c>
    </row>
    <row r="1416" spans="1:12" ht="15">
      <c r="A1416" s="86" t="s">
        <v>2098</v>
      </c>
      <c r="B1416" s="86" t="s">
        <v>2647</v>
      </c>
      <c r="C1416" s="86">
        <v>3</v>
      </c>
      <c r="D1416" s="121">
        <v>0</v>
      </c>
      <c r="E1416" s="121">
        <v>1.2304489213782739</v>
      </c>
      <c r="F1416" s="86" t="s">
        <v>2014</v>
      </c>
      <c r="G1416" s="86" t="b">
        <v>0</v>
      </c>
      <c r="H1416" s="86" t="b">
        <v>1</v>
      </c>
      <c r="I1416" s="86" t="b">
        <v>0</v>
      </c>
      <c r="J1416" s="86" t="b">
        <v>0</v>
      </c>
      <c r="K1416" s="86" t="b">
        <v>0</v>
      </c>
      <c r="L1416" s="86" t="b">
        <v>0</v>
      </c>
    </row>
    <row r="1417" spans="1:12" ht="15">
      <c r="A1417" s="86" t="s">
        <v>2647</v>
      </c>
      <c r="B1417" s="86" t="s">
        <v>2646</v>
      </c>
      <c r="C1417" s="86">
        <v>3</v>
      </c>
      <c r="D1417" s="121">
        <v>0</v>
      </c>
      <c r="E1417" s="121">
        <v>1.2304489213782739</v>
      </c>
      <c r="F1417" s="86" t="s">
        <v>2014</v>
      </c>
      <c r="G1417" s="86" t="b">
        <v>0</v>
      </c>
      <c r="H1417" s="86" t="b">
        <v>0</v>
      </c>
      <c r="I1417" s="86" t="b">
        <v>0</v>
      </c>
      <c r="J1417" s="86" t="b">
        <v>0</v>
      </c>
      <c r="K1417" s="86" t="b">
        <v>0</v>
      </c>
      <c r="L1417" s="86" t="b">
        <v>0</v>
      </c>
    </row>
    <row r="1418" spans="1:12" ht="15">
      <c r="A1418" s="86" t="s">
        <v>2646</v>
      </c>
      <c r="B1418" s="86" t="s">
        <v>2746</v>
      </c>
      <c r="C1418" s="86">
        <v>3</v>
      </c>
      <c r="D1418" s="121">
        <v>0</v>
      </c>
      <c r="E1418" s="121">
        <v>1.2304489213782739</v>
      </c>
      <c r="F1418" s="86" t="s">
        <v>2014</v>
      </c>
      <c r="G1418" s="86" t="b">
        <v>0</v>
      </c>
      <c r="H1418" s="86" t="b">
        <v>0</v>
      </c>
      <c r="I1418" s="86" t="b">
        <v>0</v>
      </c>
      <c r="J1418" s="86" t="b">
        <v>0</v>
      </c>
      <c r="K1418" s="86" t="b">
        <v>0</v>
      </c>
      <c r="L1418" s="86" t="b">
        <v>0</v>
      </c>
    </row>
    <row r="1419" spans="1:12" ht="15">
      <c r="A1419" s="86" t="s">
        <v>2746</v>
      </c>
      <c r="B1419" s="86" t="s">
        <v>2747</v>
      </c>
      <c r="C1419" s="86">
        <v>3</v>
      </c>
      <c r="D1419" s="121">
        <v>0</v>
      </c>
      <c r="E1419" s="121">
        <v>1.2304489213782739</v>
      </c>
      <c r="F1419" s="86" t="s">
        <v>2014</v>
      </c>
      <c r="G1419" s="86" t="b">
        <v>0</v>
      </c>
      <c r="H1419" s="86" t="b">
        <v>0</v>
      </c>
      <c r="I1419" s="86" t="b">
        <v>0</v>
      </c>
      <c r="J1419" s="86" t="b">
        <v>1</v>
      </c>
      <c r="K1419" s="86" t="b">
        <v>0</v>
      </c>
      <c r="L1419" s="86" t="b">
        <v>0</v>
      </c>
    </row>
    <row r="1420" spans="1:12" ht="15">
      <c r="A1420" s="86" t="s">
        <v>2747</v>
      </c>
      <c r="B1420" s="86" t="s">
        <v>2748</v>
      </c>
      <c r="C1420" s="86">
        <v>3</v>
      </c>
      <c r="D1420" s="121">
        <v>0</v>
      </c>
      <c r="E1420" s="121">
        <v>1.2304489213782739</v>
      </c>
      <c r="F1420" s="86" t="s">
        <v>2014</v>
      </c>
      <c r="G1420" s="86" t="b">
        <v>1</v>
      </c>
      <c r="H1420" s="86" t="b">
        <v>0</v>
      </c>
      <c r="I1420" s="86" t="b">
        <v>0</v>
      </c>
      <c r="J1420" s="86" t="b">
        <v>0</v>
      </c>
      <c r="K1420" s="86" t="b">
        <v>0</v>
      </c>
      <c r="L1420" s="86" t="b">
        <v>0</v>
      </c>
    </row>
    <row r="1421" spans="1:12" ht="15">
      <c r="A1421" s="86" t="s">
        <v>2748</v>
      </c>
      <c r="B1421" s="86" t="s">
        <v>2749</v>
      </c>
      <c r="C1421" s="86">
        <v>3</v>
      </c>
      <c r="D1421" s="121">
        <v>0</v>
      </c>
      <c r="E1421" s="121">
        <v>1.2304489213782739</v>
      </c>
      <c r="F1421" s="86" t="s">
        <v>2014</v>
      </c>
      <c r="G1421" s="86" t="b">
        <v>0</v>
      </c>
      <c r="H1421" s="86" t="b">
        <v>0</v>
      </c>
      <c r="I1421" s="86" t="b">
        <v>0</v>
      </c>
      <c r="J1421" s="86" t="b">
        <v>1</v>
      </c>
      <c r="K1421" s="86" t="b">
        <v>0</v>
      </c>
      <c r="L1421" s="86" t="b">
        <v>0</v>
      </c>
    </row>
    <row r="1422" spans="1:12" ht="15">
      <c r="A1422" s="86" t="s">
        <v>2749</v>
      </c>
      <c r="B1422" s="86" t="s">
        <v>2750</v>
      </c>
      <c r="C1422" s="86">
        <v>3</v>
      </c>
      <c r="D1422" s="121">
        <v>0</v>
      </c>
      <c r="E1422" s="121">
        <v>1.2304489213782739</v>
      </c>
      <c r="F1422" s="86" t="s">
        <v>2014</v>
      </c>
      <c r="G1422" s="86" t="b">
        <v>1</v>
      </c>
      <c r="H1422" s="86" t="b">
        <v>0</v>
      </c>
      <c r="I1422" s="86" t="b">
        <v>0</v>
      </c>
      <c r="J1422" s="86" t="b">
        <v>0</v>
      </c>
      <c r="K1422" s="86" t="b">
        <v>0</v>
      </c>
      <c r="L1422" s="86" t="b">
        <v>0</v>
      </c>
    </row>
    <row r="1423" spans="1:12" ht="15">
      <c r="A1423" s="86" t="s">
        <v>2750</v>
      </c>
      <c r="B1423" s="86" t="s">
        <v>2751</v>
      </c>
      <c r="C1423" s="86">
        <v>3</v>
      </c>
      <c r="D1423" s="121">
        <v>0</v>
      </c>
      <c r="E1423" s="121">
        <v>1.2304489213782739</v>
      </c>
      <c r="F1423" s="86" t="s">
        <v>2014</v>
      </c>
      <c r="G1423" s="86" t="b">
        <v>0</v>
      </c>
      <c r="H1423" s="86" t="b">
        <v>0</v>
      </c>
      <c r="I1423" s="86" t="b">
        <v>0</v>
      </c>
      <c r="J1423" s="86" t="b">
        <v>0</v>
      </c>
      <c r="K1423" s="86" t="b">
        <v>0</v>
      </c>
      <c r="L1423" s="86" t="b">
        <v>0</v>
      </c>
    </row>
    <row r="1424" spans="1:12" ht="15">
      <c r="A1424" s="86" t="s">
        <v>2751</v>
      </c>
      <c r="B1424" s="86" t="s">
        <v>2752</v>
      </c>
      <c r="C1424" s="86">
        <v>3</v>
      </c>
      <c r="D1424" s="121">
        <v>0</v>
      </c>
      <c r="E1424" s="121">
        <v>1.2304489213782739</v>
      </c>
      <c r="F1424" s="86" t="s">
        <v>2014</v>
      </c>
      <c r="G1424" s="86" t="b">
        <v>0</v>
      </c>
      <c r="H1424" s="86" t="b">
        <v>0</v>
      </c>
      <c r="I1424" s="86" t="b">
        <v>0</v>
      </c>
      <c r="J1424" s="86" t="b">
        <v>0</v>
      </c>
      <c r="K1424" s="86" t="b">
        <v>0</v>
      </c>
      <c r="L1424" s="86" t="b">
        <v>0</v>
      </c>
    </row>
    <row r="1425" spans="1:12" ht="15">
      <c r="A1425" s="86" t="s">
        <v>2752</v>
      </c>
      <c r="B1425" s="86" t="s">
        <v>2188</v>
      </c>
      <c r="C1425" s="86">
        <v>3</v>
      </c>
      <c r="D1425" s="121">
        <v>0</v>
      </c>
      <c r="E1425" s="121">
        <v>1.2304489213782739</v>
      </c>
      <c r="F1425" s="86" t="s">
        <v>2014</v>
      </c>
      <c r="G1425" s="86" t="b">
        <v>0</v>
      </c>
      <c r="H1425" s="86" t="b">
        <v>0</v>
      </c>
      <c r="I1425" s="86" t="b">
        <v>0</v>
      </c>
      <c r="J1425" s="86" t="b">
        <v>0</v>
      </c>
      <c r="K1425" s="86" t="b">
        <v>0</v>
      </c>
      <c r="L1425" s="86" t="b">
        <v>0</v>
      </c>
    </row>
    <row r="1426" spans="1:12" ht="15">
      <c r="A1426" s="86" t="s">
        <v>2188</v>
      </c>
      <c r="B1426" s="86" t="s">
        <v>2186</v>
      </c>
      <c r="C1426" s="86">
        <v>3</v>
      </c>
      <c r="D1426" s="121">
        <v>0</v>
      </c>
      <c r="E1426" s="121">
        <v>1.2304489213782739</v>
      </c>
      <c r="F1426" s="86" t="s">
        <v>2014</v>
      </c>
      <c r="G1426" s="86" t="b">
        <v>0</v>
      </c>
      <c r="H1426" s="86" t="b">
        <v>0</v>
      </c>
      <c r="I1426" s="86" t="b">
        <v>0</v>
      </c>
      <c r="J1426" s="86" t="b">
        <v>0</v>
      </c>
      <c r="K1426" s="86" t="b">
        <v>0</v>
      </c>
      <c r="L1426" s="86" t="b">
        <v>0</v>
      </c>
    </row>
    <row r="1427" spans="1:12" ht="15">
      <c r="A1427" s="86" t="s">
        <v>2186</v>
      </c>
      <c r="B1427" s="86" t="s">
        <v>2167</v>
      </c>
      <c r="C1427" s="86">
        <v>3</v>
      </c>
      <c r="D1427" s="121">
        <v>0</v>
      </c>
      <c r="E1427" s="121">
        <v>1.2304489213782739</v>
      </c>
      <c r="F1427" s="86" t="s">
        <v>2014</v>
      </c>
      <c r="G1427" s="86" t="b">
        <v>0</v>
      </c>
      <c r="H1427" s="86" t="b">
        <v>0</v>
      </c>
      <c r="I1427" s="86" t="b">
        <v>0</v>
      </c>
      <c r="J1427" s="86" t="b">
        <v>0</v>
      </c>
      <c r="K1427" s="86" t="b">
        <v>0</v>
      </c>
      <c r="L1427" s="86" t="b">
        <v>0</v>
      </c>
    </row>
    <row r="1428" spans="1:12" ht="15">
      <c r="A1428" s="86" t="s">
        <v>2167</v>
      </c>
      <c r="B1428" s="86" t="s">
        <v>2753</v>
      </c>
      <c r="C1428" s="86">
        <v>3</v>
      </c>
      <c r="D1428" s="121">
        <v>0</v>
      </c>
      <c r="E1428" s="121">
        <v>1.2304489213782739</v>
      </c>
      <c r="F1428" s="86" t="s">
        <v>2014</v>
      </c>
      <c r="G1428" s="86" t="b">
        <v>0</v>
      </c>
      <c r="H1428" s="86" t="b">
        <v>0</v>
      </c>
      <c r="I1428" s="86" t="b">
        <v>0</v>
      </c>
      <c r="J1428" s="86" t="b">
        <v>0</v>
      </c>
      <c r="K1428" s="86" t="b">
        <v>0</v>
      </c>
      <c r="L1428" s="86" t="b">
        <v>0</v>
      </c>
    </row>
    <row r="1429" spans="1:12" ht="15">
      <c r="A1429" s="86" t="s">
        <v>2753</v>
      </c>
      <c r="B1429" s="86" t="s">
        <v>2701</v>
      </c>
      <c r="C1429" s="86">
        <v>3</v>
      </c>
      <c r="D1429" s="121">
        <v>0</v>
      </c>
      <c r="E1429" s="121">
        <v>1.2304489213782739</v>
      </c>
      <c r="F1429" s="86" t="s">
        <v>2014</v>
      </c>
      <c r="G1429" s="86" t="b">
        <v>0</v>
      </c>
      <c r="H1429" s="86" t="b">
        <v>0</v>
      </c>
      <c r="I1429" s="86" t="b">
        <v>0</v>
      </c>
      <c r="J1429" s="86" t="b">
        <v>0</v>
      </c>
      <c r="K1429" s="86" t="b">
        <v>0</v>
      </c>
      <c r="L1429" s="86" t="b">
        <v>0</v>
      </c>
    </row>
    <row r="1430" spans="1:12" ht="15">
      <c r="A1430" s="86" t="s">
        <v>2701</v>
      </c>
      <c r="B1430" s="86" t="s">
        <v>2702</v>
      </c>
      <c r="C1430" s="86">
        <v>3</v>
      </c>
      <c r="D1430" s="121">
        <v>0</v>
      </c>
      <c r="E1430" s="121">
        <v>1.2304489213782739</v>
      </c>
      <c r="F1430" s="86" t="s">
        <v>2014</v>
      </c>
      <c r="G1430" s="86" t="b">
        <v>0</v>
      </c>
      <c r="H1430" s="86" t="b">
        <v>0</v>
      </c>
      <c r="I1430" s="86" t="b">
        <v>0</v>
      </c>
      <c r="J1430" s="86" t="b">
        <v>0</v>
      </c>
      <c r="K1430" s="86" t="b">
        <v>0</v>
      </c>
      <c r="L1430" s="86" t="b">
        <v>0</v>
      </c>
    </row>
    <row r="1431" spans="1:12" ht="15">
      <c r="A1431" s="86" t="s">
        <v>2702</v>
      </c>
      <c r="B1431" s="86" t="s">
        <v>2191</v>
      </c>
      <c r="C1431" s="86">
        <v>3</v>
      </c>
      <c r="D1431" s="121">
        <v>0</v>
      </c>
      <c r="E1431" s="121">
        <v>1.2304489213782739</v>
      </c>
      <c r="F1431" s="86" t="s">
        <v>2014</v>
      </c>
      <c r="G1431" s="86" t="b">
        <v>0</v>
      </c>
      <c r="H1431" s="86" t="b">
        <v>0</v>
      </c>
      <c r="I1431" s="86" t="b">
        <v>0</v>
      </c>
      <c r="J1431" s="86" t="b">
        <v>0</v>
      </c>
      <c r="K1431" s="86" t="b">
        <v>0</v>
      </c>
      <c r="L1431" s="86" t="b">
        <v>0</v>
      </c>
    </row>
    <row r="1432" spans="1:12" ht="15">
      <c r="A1432" s="86" t="s">
        <v>2986</v>
      </c>
      <c r="B1432" s="86" t="s">
        <v>2987</v>
      </c>
      <c r="C1432" s="86">
        <v>2</v>
      </c>
      <c r="D1432" s="121">
        <v>0.00860085701897089</v>
      </c>
      <c r="E1432" s="121">
        <v>1.5185139398778875</v>
      </c>
      <c r="F1432" s="86" t="s">
        <v>2015</v>
      </c>
      <c r="G1432" s="86" t="b">
        <v>0</v>
      </c>
      <c r="H1432" s="86" t="b">
        <v>0</v>
      </c>
      <c r="I1432" s="86" t="b">
        <v>0</v>
      </c>
      <c r="J1432" s="86" t="b">
        <v>0</v>
      </c>
      <c r="K1432" s="86" t="b">
        <v>0</v>
      </c>
      <c r="L1432" s="86" t="b">
        <v>0</v>
      </c>
    </row>
    <row r="1433" spans="1:12" ht="15">
      <c r="A1433" s="86" t="s">
        <v>2987</v>
      </c>
      <c r="B1433" s="86" t="s">
        <v>2988</v>
      </c>
      <c r="C1433" s="86">
        <v>2</v>
      </c>
      <c r="D1433" s="121">
        <v>0.00860085701897089</v>
      </c>
      <c r="E1433" s="121">
        <v>1.5185139398778875</v>
      </c>
      <c r="F1433" s="86" t="s">
        <v>2015</v>
      </c>
      <c r="G1433" s="86" t="b">
        <v>0</v>
      </c>
      <c r="H1433" s="86" t="b">
        <v>0</v>
      </c>
      <c r="I1433" s="86" t="b">
        <v>0</v>
      </c>
      <c r="J1433" s="86" t="b">
        <v>0</v>
      </c>
      <c r="K1433" s="86" t="b">
        <v>0</v>
      </c>
      <c r="L1433" s="86" t="b">
        <v>0</v>
      </c>
    </row>
    <row r="1434" spans="1:12" ht="15">
      <c r="A1434" s="86" t="s">
        <v>2988</v>
      </c>
      <c r="B1434" s="86" t="s">
        <v>2672</v>
      </c>
      <c r="C1434" s="86">
        <v>2</v>
      </c>
      <c r="D1434" s="121">
        <v>0.00860085701897089</v>
      </c>
      <c r="E1434" s="121">
        <v>1.5185139398778875</v>
      </c>
      <c r="F1434" s="86" t="s">
        <v>2015</v>
      </c>
      <c r="G1434" s="86" t="b">
        <v>0</v>
      </c>
      <c r="H1434" s="86" t="b">
        <v>0</v>
      </c>
      <c r="I1434" s="86" t="b">
        <v>0</v>
      </c>
      <c r="J1434" s="86" t="b">
        <v>0</v>
      </c>
      <c r="K1434" s="86" t="b">
        <v>0</v>
      </c>
      <c r="L1434" s="86" t="b">
        <v>0</v>
      </c>
    </row>
    <row r="1435" spans="1:12" ht="15">
      <c r="A1435" s="86" t="s">
        <v>2672</v>
      </c>
      <c r="B1435" s="86" t="s">
        <v>2203</v>
      </c>
      <c r="C1435" s="86">
        <v>2</v>
      </c>
      <c r="D1435" s="121">
        <v>0.00860085701897089</v>
      </c>
      <c r="E1435" s="121">
        <v>1.5185139398778875</v>
      </c>
      <c r="F1435" s="86" t="s">
        <v>2015</v>
      </c>
      <c r="G1435" s="86" t="b">
        <v>0</v>
      </c>
      <c r="H1435" s="86" t="b">
        <v>0</v>
      </c>
      <c r="I1435" s="86" t="b">
        <v>0</v>
      </c>
      <c r="J1435" s="86" t="b">
        <v>0</v>
      </c>
      <c r="K1435" s="86" t="b">
        <v>0</v>
      </c>
      <c r="L1435" s="86" t="b">
        <v>0</v>
      </c>
    </row>
    <row r="1436" spans="1:12" ht="15">
      <c r="A1436" s="86" t="s">
        <v>2203</v>
      </c>
      <c r="B1436" s="86" t="s">
        <v>2235</v>
      </c>
      <c r="C1436" s="86">
        <v>2</v>
      </c>
      <c r="D1436" s="121">
        <v>0.00860085701897089</v>
      </c>
      <c r="E1436" s="121">
        <v>1.5185139398778875</v>
      </c>
      <c r="F1436" s="86" t="s">
        <v>2015</v>
      </c>
      <c r="G1436" s="86" t="b">
        <v>0</v>
      </c>
      <c r="H1436" s="86" t="b">
        <v>0</v>
      </c>
      <c r="I1436" s="86" t="b">
        <v>0</v>
      </c>
      <c r="J1436" s="86" t="b">
        <v>1</v>
      </c>
      <c r="K1436" s="86" t="b">
        <v>0</v>
      </c>
      <c r="L1436" s="86" t="b">
        <v>0</v>
      </c>
    </row>
    <row r="1437" spans="1:12" ht="15">
      <c r="A1437" s="86" t="s">
        <v>2235</v>
      </c>
      <c r="B1437" s="86" t="s">
        <v>2989</v>
      </c>
      <c r="C1437" s="86">
        <v>2</v>
      </c>
      <c r="D1437" s="121">
        <v>0.00860085701897089</v>
      </c>
      <c r="E1437" s="121">
        <v>1.5185139398778875</v>
      </c>
      <c r="F1437" s="86" t="s">
        <v>2015</v>
      </c>
      <c r="G1437" s="86" t="b">
        <v>1</v>
      </c>
      <c r="H1437" s="86" t="b">
        <v>0</v>
      </c>
      <c r="I1437" s="86" t="b">
        <v>0</v>
      </c>
      <c r="J1437" s="86" t="b">
        <v>0</v>
      </c>
      <c r="K1437" s="86" t="b">
        <v>0</v>
      </c>
      <c r="L1437" s="86" t="b">
        <v>0</v>
      </c>
    </row>
    <row r="1438" spans="1:12" ht="15">
      <c r="A1438" s="86" t="s">
        <v>2989</v>
      </c>
      <c r="B1438" s="86" t="s">
        <v>2990</v>
      </c>
      <c r="C1438" s="86">
        <v>2</v>
      </c>
      <c r="D1438" s="121">
        <v>0.00860085701897089</v>
      </c>
      <c r="E1438" s="121">
        <v>1.5185139398778875</v>
      </c>
      <c r="F1438" s="86" t="s">
        <v>2015</v>
      </c>
      <c r="G1438" s="86" t="b">
        <v>0</v>
      </c>
      <c r="H1438" s="86" t="b">
        <v>0</v>
      </c>
      <c r="I1438" s="86" t="b">
        <v>0</v>
      </c>
      <c r="J1438" s="86" t="b">
        <v>0</v>
      </c>
      <c r="K1438" s="86" t="b">
        <v>0</v>
      </c>
      <c r="L1438" s="86" t="b">
        <v>0</v>
      </c>
    </row>
    <row r="1439" spans="1:12" ht="15">
      <c r="A1439" s="86" t="s">
        <v>2990</v>
      </c>
      <c r="B1439" s="86" t="s">
        <v>2991</v>
      </c>
      <c r="C1439" s="86">
        <v>2</v>
      </c>
      <c r="D1439" s="121">
        <v>0.00860085701897089</v>
      </c>
      <c r="E1439" s="121">
        <v>1.5185139398778875</v>
      </c>
      <c r="F1439" s="86" t="s">
        <v>2015</v>
      </c>
      <c r="G1439" s="86" t="b">
        <v>0</v>
      </c>
      <c r="H1439" s="86" t="b">
        <v>0</v>
      </c>
      <c r="I1439" s="86" t="b">
        <v>0</v>
      </c>
      <c r="J1439" s="86" t="b">
        <v>0</v>
      </c>
      <c r="K1439" s="86" t="b">
        <v>0</v>
      </c>
      <c r="L1439" s="86" t="b">
        <v>0</v>
      </c>
    </row>
    <row r="1440" spans="1:12" ht="15">
      <c r="A1440" s="86" t="s">
        <v>2991</v>
      </c>
      <c r="B1440" s="86" t="s">
        <v>2992</v>
      </c>
      <c r="C1440" s="86">
        <v>2</v>
      </c>
      <c r="D1440" s="121">
        <v>0.00860085701897089</v>
      </c>
      <c r="E1440" s="121">
        <v>1.5185139398778875</v>
      </c>
      <c r="F1440" s="86" t="s">
        <v>2015</v>
      </c>
      <c r="G1440" s="86" t="b">
        <v>0</v>
      </c>
      <c r="H1440" s="86" t="b">
        <v>0</v>
      </c>
      <c r="I1440" s="86" t="b">
        <v>0</v>
      </c>
      <c r="J1440" s="86" t="b">
        <v>0</v>
      </c>
      <c r="K1440" s="86" t="b">
        <v>0</v>
      </c>
      <c r="L1440" s="86" t="b">
        <v>0</v>
      </c>
    </row>
    <row r="1441" spans="1:12" ht="15">
      <c r="A1441" s="86" t="s">
        <v>2992</v>
      </c>
      <c r="B1441" s="86" t="s">
        <v>2993</v>
      </c>
      <c r="C1441" s="86">
        <v>2</v>
      </c>
      <c r="D1441" s="121">
        <v>0.00860085701897089</v>
      </c>
      <c r="E1441" s="121">
        <v>1.5185139398778875</v>
      </c>
      <c r="F1441" s="86" t="s">
        <v>2015</v>
      </c>
      <c r="G1441" s="86" t="b">
        <v>0</v>
      </c>
      <c r="H1441" s="86" t="b">
        <v>0</v>
      </c>
      <c r="I1441" s="86" t="b">
        <v>0</v>
      </c>
      <c r="J1441" s="86" t="b">
        <v>0</v>
      </c>
      <c r="K1441" s="86" t="b">
        <v>0</v>
      </c>
      <c r="L1441" s="86" t="b">
        <v>0</v>
      </c>
    </row>
    <row r="1442" spans="1:12" ht="15">
      <c r="A1442" s="86" t="s">
        <v>2993</v>
      </c>
      <c r="B1442" s="86" t="s">
        <v>2994</v>
      </c>
      <c r="C1442" s="86">
        <v>2</v>
      </c>
      <c r="D1442" s="121">
        <v>0.00860085701897089</v>
      </c>
      <c r="E1442" s="121">
        <v>1.5185139398778875</v>
      </c>
      <c r="F1442" s="86" t="s">
        <v>2015</v>
      </c>
      <c r="G1442" s="86" t="b">
        <v>0</v>
      </c>
      <c r="H1442" s="86" t="b">
        <v>0</v>
      </c>
      <c r="I1442" s="86" t="b">
        <v>0</v>
      </c>
      <c r="J1442" s="86" t="b">
        <v>0</v>
      </c>
      <c r="K1442" s="86" t="b">
        <v>0</v>
      </c>
      <c r="L1442" s="86" t="b">
        <v>0</v>
      </c>
    </row>
    <row r="1443" spans="1:12" ht="15">
      <c r="A1443" s="86" t="s">
        <v>2994</v>
      </c>
      <c r="B1443" s="86" t="s">
        <v>2995</v>
      </c>
      <c r="C1443" s="86">
        <v>2</v>
      </c>
      <c r="D1443" s="121">
        <v>0.00860085701897089</v>
      </c>
      <c r="E1443" s="121">
        <v>1.5185139398778875</v>
      </c>
      <c r="F1443" s="86" t="s">
        <v>2015</v>
      </c>
      <c r="G1443" s="86" t="b">
        <v>0</v>
      </c>
      <c r="H1443" s="86" t="b">
        <v>0</v>
      </c>
      <c r="I1443" s="86" t="b">
        <v>0</v>
      </c>
      <c r="J1443" s="86" t="b">
        <v>0</v>
      </c>
      <c r="K1443" s="86" t="b">
        <v>0</v>
      </c>
      <c r="L1443" s="86" t="b">
        <v>0</v>
      </c>
    </row>
    <row r="1444" spans="1:12" ht="15">
      <c r="A1444" s="86" t="s">
        <v>2995</v>
      </c>
      <c r="B1444" s="86" t="s">
        <v>2996</v>
      </c>
      <c r="C1444" s="86">
        <v>2</v>
      </c>
      <c r="D1444" s="121">
        <v>0.00860085701897089</v>
      </c>
      <c r="E1444" s="121">
        <v>1.5185139398778875</v>
      </c>
      <c r="F1444" s="86" t="s">
        <v>2015</v>
      </c>
      <c r="G1444" s="86" t="b">
        <v>0</v>
      </c>
      <c r="H1444" s="86" t="b">
        <v>0</v>
      </c>
      <c r="I1444" s="86" t="b">
        <v>0</v>
      </c>
      <c r="J1444" s="86" t="b">
        <v>0</v>
      </c>
      <c r="K1444" s="86" t="b">
        <v>0</v>
      </c>
      <c r="L1444" s="86" t="b">
        <v>0</v>
      </c>
    </row>
    <row r="1445" spans="1:12" ht="15">
      <c r="A1445" s="86" t="s">
        <v>2996</v>
      </c>
      <c r="B1445" s="86" t="s">
        <v>2997</v>
      </c>
      <c r="C1445" s="86">
        <v>2</v>
      </c>
      <c r="D1445" s="121">
        <v>0.00860085701897089</v>
      </c>
      <c r="E1445" s="121">
        <v>1.5185139398778875</v>
      </c>
      <c r="F1445" s="86" t="s">
        <v>2015</v>
      </c>
      <c r="G1445" s="86" t="b">
        <v>0</v>
      </c>
      <c r="H1445" s="86" t="b">
        <v>0</v>
      </c>
      <c r="I1445" s="86" t="b">
        <v>0</v>
      </c>
      <c r="J1445" s="86" t="b">
        <v>0</v>
      </c>
      <c r="K1445" s="86" t="b">
        <v>0</v>
      </c>
      <c r="L1445" s="86" t="b">
        <v>0</v>
      </c>
    </row>
    <row r="1446" spans="1:12" ht="15">
      <c r="A1446" s="86" t="s">
        <v>2997</v>
      </c>
      <c r="B1446" s="86" t="s">
        <v>2638</v>
      </c>
      <c r="C1446" s="86">
        <v>2</v>
      </c>
      <c r="D1446" s="121">
        <v>0.00860085701897089</v>
      </c>
      <c r="E1446" s="121">
        <v>1.5185139398778875</v>
      </c>
      <c r="F1446" s="86" t="s">
        <v>2015</v>
      </c>
      <c r="G1446" s="86" t="b">
        <v>0</v>
      </c>
      <c r="H1446" s="86" t="b">
        <v>0</v>
      </c>
      <c r="I1446" s="86" t="b">
        <v>0</v>
      </c>
      <c r="J1446" s="86" t="b">
        <v>0</v>
      </c>
      <c r="K1446" s="86" t="b">
        <v>0</v>
      </c>
      <c r="L1446" s="86" t="b">
        <v>0</v>
      </c>
    </row>
    <row r="1447" spans="1:12" ht="15">
      <c r="A1447" s="86" t="s">
        <v>2638</v>
      </c>
      <c r="B1447" s="86" t="s">
        <v>2998</v>
      </c>
      <c r="C1447" s="86">
        <v>2</v>
      </c>
      <c r="D1447" s="121">
        <v>0.00860085701897089</v>
      </c>
      <c r="E1447" s="121">
        <v>1.5185139398778875</v>
      </c>
      <c r="F1447" s="86" t="s">
        <v>2015</v>
      </c>
      <c r="G1447" s="86" t="b">
        <v>0</v>
      </c>
      <c r="H1447" s="86" t="b">
        <v>0</v>
      </c>
      <c r="I1447" s="86" t="b">
        <v>0</v>
      </c>
      <c r="J1447" s="86" t="b">
        <v>0</v>
      </c>
      <c r="K1447" s="86" t="b">
        <v>0</v>
      </c>
      <c r="L1447" s="86" t="b">
        <v>0</v>
      </c>
    </row>
    <row r="1448" spans="1:12" ht="15">
      <c r="A1448" s="86" t="s">
        <v>2998</v>
      </c>
      <c r="B1448" s="86" t="s">
        <v>2192</v>
      </c>
      <c r="C1448" s="86">
        <v>2</v>
      </c>
      <c r="D1448" s="121">
        <v>0.00860085701897089</v>
      </c>
      <c r="E1448" s="121">
        <v>1.5185139398778875</v>
      </c>
      <c r="F1448" s="86" t="s">
        <v>2015</v>
      </c>
      <c r="G1448" s="86" t="b">
        <v>0</v>
      </c>
      <c r="H1448" s="86" t="b">
        <v>0</v>
      </c>
      <c r="I1448" s="86" t="b">
        <v>0</v>
      </c>
      <c r="J1448" s="86" t="b">
        <v>0</v>
      </c>
      <c r="K1448" s="86" t="b">
        <v>0</v>
      </c>
      <c r="L1448" s="86" t="b">
        <v>0</v>
      </c>
    </row>
    <row r="1449" spans="1:12" ht="15">
      <c r="A1449" s="86" t="s">
        <v>2192</v>
      </c>
      <c r="B1449" s="86" t="s">
        <v>2725</v>
      </c>
      <c r="C1449" s="86">
        <v>2</v>
      </c>
      <c r="D1449" s="121">
        <v>0.00860085701897089</v>
      </c>
      <c r="E1449" s="121">
        <v>1.2174839442139063</v>
      </c>
      <c r="F1449" s="86" t="s">
        <v>2015</v>
      </c>
      <c r="G1449" s="86" t="b">
        <v>0</v>
      </c>
      <c r="H1449" s="86" t="b">
        <v>0</v>
      </c>
      <c r="I1449" s="86" t="b">
        <v>0</v>
      </c>
      <c r="J1449" s="86" t="b">
        <v>0</v>
      </c>
      <c r="K1449" s="86" t="b">
        <v>0</v>
      </c>
      <c r="L1449" s="86" t="b">
        <v>0</v>
      </c>
    </row>
    <row r="1450" spans="1:12" ht="15">
      <c r="A1450" s="86" t="s">
        <v>2725</v>
      </c>
      <c r="B1450" s="86" t="s">
        <v>2167</v>
      </c>
      <c r="C1450" s="86">
        <v>2</v>
      </c>
      <c r="D1450" s="121">
        <v>0.00860085701897089</v>
      </c>
      <c r="E1450" s="121">
        <v>0.9164539485499251</v>
      </c>
      <c r="F1450" s="86" t="s">
        <v>2015</v>
      </c>
      <c r="G1450" s="86" t="b">
        <v>0</v>
      </c>
      <c r="H1450" s="86" t="b">
        <v>0</v>
      </c>
      <c r="I1450" s="86" t="b">
        <v>0</v>
      </c>
      <c r="J1450" s="86" t="b">
        <v>0</v>
      </c>
      <c r="K1450" s="86" t="b">
        <v>0</v>
      </c>
      <c r="L1450" s="86" t="b">
        <v>0</v>
      </c>
    </row>
    <row r="1451" spans="1:12" ht="15">
      <c r="A1451" s="86" t="s">
        <v>2167</v>
      </c>
      <c r="B1451" s="86" t="s">
        <v>2726</v>
      </c>
      <c r="C1451" s="86">
        <v>2</v>
      </c>
      <c r="D1451" s="121">
        <v>0.00860085701897089</v>
      </c>
      <c r="E1451" s="121">
        <v>0.9164539485499251</v>
      </c>
      <c r="F1451" s="86" t="s">
        <v>2015</v>
      </c>
      <c r="G1451" s="86" t="b">
        <v>0</v>
      </c>
      <c r="H1451" s="86" t="b">
        <v>0</v>
      </c>
      <c r="I1451" s="86" t="b">
        <v>0</v>
      </c>
      <c r="J1451" s="86" t="b">
        <v>0</v>
      </c>
      <c r="K1451" s="86" t="b">
        <v>0</v>
      </c>
      <c r="L1451" s="86" t="b">
        <v>0</v>
      </c>
    </row>
    <row r="1452" spans="1:12" ht="15">
      <c r="A1452" s="86" t="s">
        <v>2726</v>
      </c>
      <c r="B1452" s="86" t="s">
        <v>2188</v>
      </c>
      <c r="C1452" s="86">
        <v>2</v>
      </c>
      <c r="D1452" s="121">
        <v>0.00860085701897089</v>
      </c>
      <c r="E1452" s="121">
        <v>1.5185139398778875</v>
      </c>
      <c r="F1452" s="86" t="s">
        <v>2015</v>
      </c>
      <c r="G1452" s="86" t="b">
        <v>0</v>
      </c>
      <c r="H1452" s="86" t="b">
        <v>0</v>
      </c>
      <c r="I1452" s="86" t="b">
        <v>0</v>
      </c>
      <c r="J1452" s="86" t="b">
        <v>0</v>
      </c>
      <c r="K1452" s="86" t="b">
        <v>0</v>
      </c>
      <c r="L1452" s="86" t="b">
        <v>0</v>
      </c>
    </row>
    <row r="1453" spans="1:12" ht="15">
      <c r="A1453" s="86" t="s">
        <v>2188</v>
      </c>
      <c r="B1453" s="86" t="s">
        <v>2999</v>
      </c>
      <c r="C1453" s="86">
        <v>2</v>
      </c>
      <c r="D1453" s="121">
        <v>0.00860085701897089</v>
      </c>
      <c r="E1453" s="121">
        <v>1.5185139398778875</v>
      </c>
      <c r="F1453" s="86" t="s">
        <v>2015</v>
      </c>
      <c r="G1453" s="86" t="b">
        <v>0</v>
      </c>
      <c r="H1453" s="86" t="b">
        <v>0</v>
      </c>
      <c r="I1453" s="86" t="b">
        <v>0</v>
      </c>
      <c r="J1453" s="86" t="b">
        <v>0</v>
      </c>
      <c r="K1453" s="86" t="b">
        <v>0</v>
      </c>
      <c r="L1453" s="86" t="b">
        <v>0</v>
      </c>
    </row>
    <row r="1454" spans="1:12" ht="15">
      <c r="A1454" s="86" t="s">
        <v>2999</v>
      </c>
      <c r="B1454" s="86" t="s">
        <v>3000</v>
      </c>
      <c r="C1454" s="86">
        <v>2</v>
      </c>
      <c r="D1454" s="121">
        <v>0.00860085701897089</v>
      </c>
      <c r="E1454" s="121">
        <v>1.5185139398778875</v>
      </c>
      <c r="F1454" s="86" t="s">
        <v>2015</v>
      </c>
      <c r="G1454" s="86" t="b">
        <v>0</v>
      </c>
      <c r="H1454" s="86" t="b">
        <v>0</v>
      </c>
      <c r="I1454" s="86" t="b">
        <v>0</v>
      </c>
      <c r="J1454" s="86" t="b">
        <v>0</v>
      </c>
      <c r="K1454" s="86" t="b">
        <v>0</v>
      </c>
      <c r="L1454" s="86" t="b">
        <v>0</v>
      </c>
    </row>
    <row r="1455" spans="1:12" ht="15">
      <c r="A1455" s="86" t="s">
        <v>3001</v>
      </c>
      <c r="B1455" s="86" t="s">
        <v>3002</v>
      </c>
      <c r="C1455" s="86">
        <v>2</v>
      </c>
      <c r="D1455" s="121">
        <v>0.00860085701897089</v>
      </c>
      <c r="E1455" s="121">
        <v>1.5185139398778875</v>
      </c>
      <c r="F1455" s="86" t="s">
        <v>2015</v>
      </c>
      <c r="G1455" s="86" t="b">
        <v>0</v>
      </c>
      <c r="H1455" s="86" t="b">
        <v>0</v>
      </c>
      <c r="I1455" s="86" t="b">
        <v>0</v>
      </c>
      <c r="J1455" s="86" t="b">
        <v>0</v>
      </c>
      <c r="K1455" s="86" t="b">
        <v>0</v>
      </c>
      <c r="L1455" s="86" t="b">
        <v>0</v>
      </c>
    </row>
    <row r="1456" spans="1:12" ht="15">
      <c r="A1456" s="86" t="s">
        <v>3002</v>
      </c>
      <c r="B1456" s="86" t="s">
        <v>3003</v>
      </c>
      <c r="C1456" s="86">
        <v>2</v>
      </c>
      <c r="D1456" s="121">
        <v>0.00860085701897089</v>
      </c>
      <c r="E1456" s="121">
        <v>1.5185139398778875</v>
      </c>
      <c r="F1456" s="86" t="s">
        <v>2015</v>
      </c>
      <c r="G1456" s="86" t="b">
        <v>0</v>
      </c>
      <c r="H1456" s="86" t="b">
        <v>0</v>
      </c>
      <c r="I1456" s="86" t="b">
        <v>0</v>
      </c>
      <c r="J1456" s="86" t="b">
        <v>0</v>
      </c>
      <c r="K1456" s="86" t="b">
        <v>0</v>
      </c>
      <c r="L1456" s="86" t="b">
        <v>0</v>
      </c>
    </row>
    <row r="1457" spans="1:12" ht="15">
      <c r="A1457" s="86" t="s">
        <v>3003</v>
      </c>
      <c r="B1457" s="86" t="s">
        <v>3004</v>
      </c>
      <c r="C1457" s="86">
        <v>2</v>
      </c>
      <c r="D1457" s="121">
        <v>0.00860085701897089</v>
      </c>
      <c r="E1457" s="121">
        <v>1.5185139398778875</v>
      </c>
      <c r="F1457" s="86" t="s">
        <v>2015</v>
      </c>
      <c r="G1457" s="86" t="b">
        <v>0</v>
      </c>
      <c r="H1457" s="86" t="b">
        <v>0</v>
      </c>
      <c r="I1457" s="86" t="b">
        <v>0</v>
      </c>
      <c r="J1457" s="86" t="b">
        <v>0</v>
      </c>
      <c r="K1457" s="86" t="b">
        <v>0</v>
      </c>
      <c r="L1457" s="86" t="b">
        <v>0</v>
      </c>
    </row>
    <row r="1458" spans="1:12" ht="15">
      <c r="A1458" s="86" t="s">
        <v>3004</v>
      </c>
      <c r="B1458" s="86" t="s">
        <v>3005</v>
      </c>
      <c r="C1458" s="86">
        <v>2</v>
      </c>
      <c r="D1458" s="121">
        <v>0.00860085701897089</v>
      </c>
      <c r="E1458" s="121">
        <v>1.5185139398778875</v>
      </c>
      <c r="F1458" s="86" t="s">
        <v>2015</v>
      </c>
      <c r="G1458" s="86" t="b">
        <v>0</v>
      </c>
      <c r="H1458" s="86" t="b">
        <v>0</v>
      </c>
      <c r="I1458" s="86" t="b">
        <v>0</v>
      </c>
      <c r="J1458" s="86" t="b">
        <v>0</v>
      </c>
      <c r="K1458" s="86" t="b">
        <v>0</v>
      </c>
      <c r="L1458" s="86" t="b">
        <v>0</v>
      </c>
    </row>
    <row r="1459" spans="1:12" ht="15">
      <c r="A1459" s="86" t="s">
        <v>3005</v>
      </c>
      <c r="B1459" s="86" t="s">
        <v>2645</v>
      </c>
      <c r="C1459" s="86">
        <v>2</v>
      </c>
      <c r="D1459" s="121">
        <v>0.00860085701897089</v>
      </c>
      <c r="E1459" s="121">
        <v>1.5185139398778875</v>
      </c>
      <c r="F1459" s="86" t="s">
        <v>2015</v>
      </c>
      <c r="G1459" s="86" t="b">
        <v>0</v>
      </c>
      <c r="H1459" s="86" t="b">
        <v>0</v>
      </c>
      <c r="I1459" s="86" t="b">
        <v>0</v>
      </c>
      <c r="J1459" s="86" t="b">
        <v>1</v>
      </c>
      <c r="K1459" s="86" t="b">
        <v>0</v>
      </c>
      <c r="L1459" s="86" t="b">
        <v>0</v>
      </c>
    </row>
    <row r="1460" spans="1:12" ht="15">
      <c r="A1460" s="86" t="s">
        <v>2645</v>
      </c>
      <c r="B1460" s="86" t="s">
        <v>2618</v>
      </c>
      <c r="C1460" s="86">
        <v>2</v>
      </c>
      <c r="D1460" s="121">
        <v>0.00860085701897089</v>
      </c>
      <c r="E1460" s="121">
        <v>1.5185139398778875</v>
      </c>
      <c r="F1460" s="86" t="s">
        <v>2015</v>
      </c>
      <c r="G1460" s="86" t="b">
        <v>1</v>
      </c>
      <c r="H1460" s="86" t="b">
        <v>0</v>
      </c>
      <c r="I1460" s="86" t="b">
        <v>0</v>
      </c>
      <c r="J1460" s="86" t="b">
        <v>0</v>
      </c>
      <c r="K1460" s="86" t="b">
        <v>0</v>
      </c>
      <c r="L1460" s="86" t="b">
        <v>0</v>
      </c>
    </row>
    <row r="1461" spans="1:12" ht="15">
      <c r="A1461" s="86" t="s">
        <v>2618</v>
      </c>
      <c r="B1461" s="86" t="s">
        <v>2167</v>
      </c>
      <c r="C1461" s="86">
        <v>2</v>
      </c>
      <c r="D1461" s="121">
        <v>0.00860085701897089</v>
      </c>
      <c r="E1461" s="121">
        <v>1.2174839442139063</v>
      </c>
      <c r="F1461" s="86" t="s">
        <v>2015</v>
      </c>
      <c r="G1461" s="86" t="b">
        <v>0</v>
      </c>
      <c r="H1461" s="86" t="b">
        <v>0</v>
      </c>
      <c r="I1461" s="86" t="b">
        <v>0</v>
      </c>
      <c r="J1461" s="86" t="b">
        <v>0</v>
      </c>
      <c r="K1461" s="86" t="b">
        <v>0</v>
      </c>
      <c r="L1461" s="86" t="b">
        <v>0</v>
      </c>
    </row>
    <row r="1462" spans="1:12" ht="15">
      <c r="A1462" s="86" t="s">
        <v>2167</v>
      </c>
      <c r="B1462" s="86" t="s">
        <v>2725</v>
      </c>
      <c r="C1462" s="86">
        <v>2</v>
      </c>
      <c r="D1462" s="121">
        <v>0.00860085701897089</v>
      </c>
      <c r="E1462" s="121">
        <v>0.9164539485499251</v>
      </c>
      <c r="F1462" s="86" t="s">
        <v>2015</v>
      </c>
      <c r="G1462" s="86" t="b">
        <v>0</v>
      </c>
      <c r="H1462" s="86" t="b">
        <v>0</v>
      </c>
      <c r="I1462" s="86" t="b">
        <v>0</v>
      </c>
      <c r="J1462" s="86" t="b">
        <v>0</v>
      </c>
      <c r="K1462" s="86" t="b">
        <v>0</v>
      </c>
      <c r="L1462" s="86" t="b">
        <v>0</v>
      </c>
    </row>
    <row r="1463" spans="1:12" ht="15">
      <c r="A1463" s="86" t="s">
        <v>2725</v>
      </c>
      <c r="B1463" s="86" t="s">
        <v>3006</v>
      </c>
      <c r="C1463" s="86">
        <v>2</v>
      </c>
      <c r="D1463" s="121">
        <v>0.00860085701897089</v>
      </c>
      <c r="E1463" s="121">
        <v>1.2174839442139063</v>
      </c>
      <c r="F1463" s="86" t="s">
        <v>2015</v>
      </c>
      <c r="G1463" s="86" t="b">
        <v>0</v>
      </c>
      <c r="H1463" s="86" t="b">
        <v>0</v>
      </c>
      <c r="I1463" s="86" t="b">
        <v>0</v>
      </c>
      <c r="J1463" s="86" t="b">
        <v>0</v>
      </c>
      <c r="K1463" s="86" t="b">
        <v>0</v>
      </c>
      <c r="L1463" s="86" t="b">
        <v>0</v>
      </c>
    </row>
    <row r="1464" spans="1:12" ht="15">
      <c r="A1464" s="86" t="s">
        <v>3006</v>
      </c>
      <c r="B1464" s="86" t="s">
        <v>2726</v>
      </c>
      <c r="C1464" s="86">
        <v>2</v>
      </c>
      <c r="D1464" s="121">
        <v>0.00860085701897089</v>
      </c>
      <c r="E1464" s="121">
        <v>1.2174839442139063</v>
      </c>
      <c r="F1464" s="86" t="s">
        <v>2015</v>
      </c>
      <c r="G1464" s="86" t="b">
        <v>0</v>
      </c>
      <c r="H1464" s="86" t="b">
        <v>0</v>
      </c>
      <c r="I1464" s="86" t="b">
        <v>0</v>
      </c>
      <c r="J1464" s="86" t="b">
        <v>0</v>
      </c>
      <c r="K1464" s="86" t="b">
        <v>0</v>
      </c>
      <c r="L1464" s="86" t="b">
        <v>0</v>
      </c>
    </row>
    <row r="1465" spans="1:12" ht="15">
      <c r="A1465" s="86" t="s">
        <v>2824</v>
      </c>
      <c r="B1465" s="86" t="s">
        <v>2825</v>
      </c>
      <c r="C1465" s="86">
        <v>2</v>
      </c>
      <c r="D1465" s="121">
        <v>0</v>
      </c>
      <c r="E1465" s="121">
        <v>0.8450980400142568</v>
      </c>
      <c r="F1465" s="86" t="s">
        <v>2016</v>
      </c>
      <c r="G1465" s="86" t="b">
        <v>0</v>
      </c>
      <c r="H1465" s="86" t="b">
        <v>1</v>
      </c>
      <c r="I1465" s="86" t="b">
        <v>0</v>
      </c>
      <c r="J1465" s="86" t="b">
        <v>0</v>
      </c>
      <c r="K1465" s="86" t="b">
        <v>0</v>
      </c>
      <c r="L1465" s="86" t="b">
        <v>0</v>
      </c>
    </row>
    <row r="1466" spans="1:12" ht="15">
      <c r="A1466" s="86" t="s">
        <v>2825</v>
      </c>
      <c r="B1466" s="86" t="s">
        <v>2826</v>
      </c>
      <c r="C1466" s="86">
        <v>2</v>
      </c>
      <c r="D1466" s="121">
        <v>0</v>
      </c>
      <c r="E1466" s="121">
        <v>0.8450980400142568</v>
      </c>
      <c r="F1466" s="86" t="s">
        <v>2016</v>
      </c>
      <c r="G1466" s="86" t="b">
        <v>0</v>
      </c>
      <c r="H1466" s="86" t="b">
        <v>0</v>
      </c>
      <c r="I1466" s="86" t="b">
        <v>0</v>
      </c>
      <c r="J1466" s="86" t="b">
        <v>1</v>
      </c>
      <c r="K1466" s="86" t="b">
        <v>0</v>
      </c>
      <c r="L1466" s="86" t="b">
        <v>0</v>
      </c>
    </row>
    <row r="1467" spans="1:12" ht="15">
      <c r="A1467" s="86" t="s">
        <v>2826</v>
      </c>
      <c r="B1467" s="86" t="s">
        <v>2827</v>
      </c>
      <c r="C1467" s="86">
        <v>2</v>
      </c>
      <c r="D1467" s="121">
        <v>0</v>
      </c>
      <c r="E1467" s="121">
        <v>0.8450980400142568</v>
      </c>
      <c r="F1467" s="86" t="s">
        <v>2016</v>
      </c>
      <c r="G1467" s="86" t="b">
        <v>1</v>
      </c>
      <c r="H1467" s="86" t="b">
        <v>0</v>
      </c>
      <c r="I1467" s="86" t="b">
        <v>0</v>
      </c>
      <c r="J1467" s="86" t="b">
        <v>0</v>
      </c>
      <c r="K1467" s="86" t="b">
        <v>0</v>
      </c>
      <c r="L1467" s="86" t="b">
        <v>0</v>
      </c>
    </row>
    <row r="1468" spans="1:12" ht="15">
      <c r="A1468" s="86" t="s">
        <v>2827</v>
      </c>
      <c r="B1468" s="86" t="s">
        <v>2828</v>
      </c>
      <c r="C1468" s="86">
        <v>2</v>
      </c>
      <c r="D1468" s="121">
        <v>0</v>
      </c>
      <c r="E1468" s="121">
        <v>0.8450980400142568</v>
      </c>
      <c r="F1468" s="86" t="s">
        <v>2016</v>
      </c>
      <c r="G1468" s="86" t="b">
        <v>0</v>
      </c>
      <c r="H1468" s="86" t="b">
        <v>0</v>
      </c>
      <c r="I1468" s="86" t="b">
        <v>0</v>
      </c>
      <c r="J1468" s="86" t="b">
        <v>0</v>
      </c>
      <c r="K1468" s="86" t="b">
        <v>0</v>
      </c>
      <c r="L1468" s="86" t="b">
        <v>0</v>
      </c>
    </row>
    <row r="1469" spans="1:12" ht="15">
      <c r="A1469" s="86" t="s">
        <v>2828</v>
      </c>
      <c r="B1469" s="86" t="s">
        <v>2829</v>
      </c>
      <c r="C1469" s="86">
        <v>2</v>
      </c>
      <c r="D1469" s="121">
        <v>0</v>
      </c>
      <c r="E1469" s="121">
        <v>0.8450980400142568</v>
      </c>
      <c r="F1469" s="86" t="s">
        <v>2016</v>
      </c>
      <c r="G1469" s="86" t="b">
        <v>0</v>
      </c>
      <c r="H1469" s="86" t="b">
        <v>0</v>
      </c>
      <c r="I1469" s="86" t="b">
        <v>0</v>
      </c>
      <c r="J1469" s="86" t="b">
        <v>0</v>
      </c>
      <c r="K1469" s="86" t="b">
        <v>0</v>
      </c>
      <c r="L1469" s="86" t="b">
        <v>0</v>
      </c>
    </row>
    <row r="1470" spans="1:12" ht="15">
      <c r="A1470" s="86" t="s">
        <v>2829</v>
      </c>
      <c r="B1470" s="86" t="s">
        <v>2830</v>
      </c>
      <c r="C1470" s="86">
        <v>2</v>
      </c>
      <c r="D1470" s="121">
        <v>0</v>
      </c>
      <c r="E1470" s="121">
        <v>0.8450980400142568</v>
      </c>
      <c r="F1470" s="86" t="s">
        <v>2016</v>
      </c>
      <c r="G1470" s="86" t="b">
        <v>0</v>
      </c>
      <c r="H1470" s="86" t="b">
        <v>0</v>
      </c>
      <c r="I1470" s="86" t="b">
        <v>0</v>
      </c>
      <c r="J1470" s="86" t="b">
        <v>0</v>
      </c>
      <c r="K1470" s="86" t="b">
        <v>0</v>
      </c>
      <c r="L1470" s="86" t="b">
        <v>0</v>
      </c>
    </row>
    <row r="1471" spans="1:12" ht="15">
      <c r="A1471" s="86" t="s">
        <v>2830</v>
      </c>
      <c r="B1471" s="86" t="s">
        <v>2167</v>
      </c>
      <c r="C1471" s="86">
        <v>2</v>
      </c>
      <c r="D1471" s="121">
        <v>0</v>
      </c>
      <c r="E1471" s="121">
        <v>0.8450980400142568</v>
      </c>
      <c r="F1471" s="86" t="s">
        <v>2016</v>
      </c>
      <c r="G1471" s="86" t="b">
        <v>0</v>
      </c>
      <c r="H1471" s="86" t="b">
        <v>0</v>
      </c>
      <c r="I1471" s="86" t="b">
        <v>0</v>
      </c>
      <c r="J1471" s="86" t="b">
        <v>0</v>
      </c>
      <c r="K1471" s="86" t="b">
        <v>0</v>
      </c>
      <c r="L1471" s="86"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3033</v>
      </c>
      <c r="B2" s="125" t="s">
        <v>3034</v>
      </c>
      <c r="C2" s="122" t="s">
        <v>3035</v>
      </c>
    </row>
    <row r="3" spans="1:3" ht="15">
      <c r="A3" s="124" t="s">
        <v>2004</v>
      </c>
      <c r="B3" s="124" t="s">
        <v>2004</v>
      </c>
      <c r="C3" s="34">
        <v>126</v>
      </c>
    </row>
    <row r="4" spans="1:3" ht="15">
      <c r="A4" s="124" t="s">
        <v>2004</v>
      </c>
      <c r="B4" s="124" t="s">
        <v>2005</v>
      </c>
      <c r="C4" s="34">
        <v>16</v>
      </c>
    </row>
    <row r="5" spans="1:3" ht="15">
      <c r="A5" s="124" t="s">
        <v>2004</v>
      </c>
      <c r="B5" s="124" t="s">
        <v>2008</v>
      </c>
      <c r="C5" s="34">
        <v>2</v>
      </c>
    </row>
    <row r="6" spans="1:3" ht="15">
      <c r="A6" s="124" t="s">
        <v>2004</v>
      </c>
      <c r="B6" s="124" t="s">
        <v>2011</v>
      </c>
      <c r="C6" s="34">
        <v>1</v>
      </c>
    </row>
    <row r="7" spans="1:3" ht="15">
      <c r="A7" s="124" t="s">
        <v>2005</v>
      </c>
      <c r="B7" s="124" t="s">
        <v>2004</v>
      </c>
      <c r="C7" s="34">
        <v>11</v>
      </c>
    </row>
    <row r="8" spans="1:3" ht="15">
      <c r="A8" s="124" t="s">
        <v>2005</v>
      </c>
      <c r="B8" s="124" t="s">
        <v>2005</v>
      </c>
      <c r="C8" s="34">
        <v>25</v>
      </c>
    </row>
    <row r="9" spans="1:3" ht="15">
      <c r="A9" s="124" t="s">
        <v>2006</v>
      </c>
      <c r="B9" s="124" t="s">
        <v>2006</v>
      </c>
      <c r="C9" s="34">
        <v>39</v>
      </c>
    </row>
    <row r="10" spans="1:3" ht="15">
      <c r="A10" s="124" t="s">
        <v>2007</v>
      </c>
      <c r="B10" s="124" t="s">
        <v>2007</v>
      </c>
      <c r="C10" s="34">
        <v>18</v>
      </c>
    </row>
    <row r="11" spans="1:3" ht="15">
      <c r="A11" s="124" t="s">
        <v>2008</v>
      </c>
      <c r="B11" s="124" t="s">
        <v>2005</v>
      </c>
      <c r="C11" s="34">
        <v>1</v>
      </c>
    </row>
    <row r="12" spans="1:3" ht="15">
      <c r="A12" s="124" t="s">
        <v>2008</v>
      </c>
      <c r="B12" s="124" t="s">
        <v>2008</v>
      </c>
      <c r="C12" s="34">
        <v>22</v>
      </c>
    </row>
    <row r="13" spans="1:3" ht="15">
      <c r="A13" s="124" t="s">
        <v>2009</v>
      </c>
      <c r="B13" s="124" t="s">
        <v>2006</v>
      </c>
      <c r="C13" s="34">
        <v>1</v>
      </c>
    </row>
    <row r="14" spans="1:3" ht="15">
      <c r="A14" s="124" t="s">
        <v>2009</v>
      </c>
      <c r="B14" s="124" t="s">
        <v>2007</v>
      </c>
      <c r="C14" s="34">
        <v>1</v>
      </c>
    </row>
    <row r="15" spans="1:3" ht="15">
      <c r="A15" s="124" t="s">
        <v>2009</v>
      </c>
      <c r="B15" s="124" t="s">
        <v>2009</v>
      </c>
      <c r="C15" s="34">
        <v>10</v>
      </c>
    </row>
    <row r="16" spans="1:3" ht="15">
      <c r="A16" s="124" t="s">
        <v>2010</v>
      </c>
      <c r="B16" s="124" t="s">
        <v>2006</v>
      </c>
      <c r="C16" s="34">
        <v>3</v>
      </c>
    </row>
    <row r="17" spans="1:3" ht="15">
      <c r="A17" s="124" t="s">
        <v>2010</v>
      </c>
      <c r="B17" s="124" t="s">
        <v>2010</v>
      </c>
      <c r="C17" s="34">
        <v>11</v>
      </c>
    </row>
    <row r="18" spans="1:3" ht="15">
      <c r="A18" s="124" t="s">
        <v>2011</v>
      </c>
      <c r="B18" s="124" t="s">
        <v>2011</v>
      </c>
      <c r="C18" s="34">
        <v>10</v>
      </c>
    </row>
    <row r="19" spans="1:3" ht="15">
      <c r="A19" s="124" t="s">
        <v>2012</v>
      </c>
      <c r="B19" s="124" t="s">
        <v>2012</v>
      </c>
      <c r="C19" s="34">
        <v>6</v>
      </c>
    </row>
    <row r="20" spans="1:3" ht="15">
      <c r="A20" s="124" t="s">
        <v>2013</v>
      </c>
      <c r="B20" s="124" t="s">
        <v>2013</v>
      </c>
      <c r="C20" s="34">
        <v>5</v>
      </c>
    </row>
    <row r="21" spans="1:3" ht="15">
      <c r="A21" s="124" t="s">
        <v>2014</v>
      </c>
      <c r="B21" s="124" t="s">
        <v>2014</v>
      </c>
      <c r="C21" s="34">
        <v>3</v>
      </c>
    </row>
    <row r="22" spans="1:3" ht="15">
      <c r="A22" s="124" t="s">
        <v>2015</v>
      </c>
      <c r="B22" s="124" t="s">
        <v>2015</v>
      </c>
      <c r="C22" s="34">
        <v>4</v>
      </c>
    </row>
    <row r="23" spans="1:3" ht="15">
      <c r="A23" s="124" t="s">
        <v>2016</v>
      </c>
      <c r="B23" s="124" t="s">
        <v>2016</v>
      </c>
      <c r="C23" s="34">
        <v>2</v>
      </c>
    </row>
    <row r="24" spans="1:3" ht="15">
      <c r="A24" s="124" t="s">
        <v>2017</v>
      </c>
      <c r="B24" s="124" t="s">
        <v>2017</v>
      </c>
      <c r="C24" s="34">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3040</v>
      </c>
      <c r="B1" s="13" t="s">
        <v>17</v>
      </c>
    </row>
    <row r="2" spans="1:2" ht="15">
      <c r="A2" s="78" t="s">
        <v>3041</v>
      </c>
      <c r="B2" s="78" t="s">
        <v>3047</v>
      </c>
    </row>
    <row r="3" spans="1:2" ht="15">
      <c r="A3" s="78" t="s">
        <v>3042</v>
      </c>
      <c r="B3" s="78" t="s">
        <v>3048</v>
      </c>
    </row>
    <row r="4" spans="1:2" ht="15">
      <c r="A4" s="78" t="s">
        <v>3043</v>
      </c>
      <c r="B4" s="78" t="s">
        <v>3049</v>
      </c>
    </row>
    <row r="5" spans="1:2" ht="15">
      <c r="A5" s="78" t="s">
        <v>3044</v>
      </c>
      <c r="B5" s="78" t="s">
        <v>3050</v>
      </c>
    </row>
    <row r="6" spans="1:2" ht="15">
      <c r="A6" s="78" t="s">
        <v>3045</v>
      </c>
      <c r="B6" s="78" t="s">
        <v>3051</v>
      </c>
    </row>
    <row r="7" spans="1:2" ht="15">
      <c r="A7" s="78" t="s">
        <v>3046</v>
      </c>
      <c r="B7" s="78" t="s">
        <v>3048</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3052</v>
      </c>
      <c r="B1" s="13" t="s">
        <v>34</v>
      </c>
    </row>
    <row r="2" spans="1:2" ht="15">
      <c r="A2" s="117" t="s">
        <v>215</v>
      </c>
      <c r="B2" s="78">
        <v>1426</v>
      </c>
    </row>
    <row r="3" spans="1:2" ht="15">
      <c r="A3" s="117" t="s">
        <v>261</v>
      </c>
      <c r="B3" s="78">
        <v>1080.644444</v>
      </c>
    </row>
    <row r="4" spans="1:2" ht="15">
      <c r="A4" s="117" t="s">
        <v>284</v>
      </c>
      <c r="B4" s="78">
        <v>1050.666667</v>
      </c>
    </row>
    <row r="5" spans="1:2" ht="15">
      <c r="A5" s="117" t="s">
        <v>230</v>
      </c>
      <c r="B5" s="78">
        <v>1014</v>
      </c>
    </row>
    <row r="6" spans="1:2" ht="15">
      <c r="A6" s="117" t="s">
        <v>246</v>
      </c>
      <c r="B6" s="78">
        <v>929.333333</v>
      </c>
    </row>
    <row r="7" spans="1:2" ht="15">
      <c r="A7" s="117" t="s">
        <v>283</v>
      </c>
      <c r="B7" s="78">
        <v>858</v>
      </c>
    </row>
    <row r="8" spans="1:2" ht="15">
      <c r="A8" s="117" t="s">
        <v>264</v>
      </c>
      <c r="B8" s="78">
        <v>807</v>
      </c>
    </row>
    <row r="9" spans="1:2" ht="15">
      <c r="A9" s="117" t="s">
        <v>236</v>
      </c>
      <c r="B9" s="78">
        <v>710.866667</v>
      </c>
    </row>
    <row r="10" spans="1:2" ht="15">
      <c r="A10" s="117" t="s">
        <v>268</v>
      </c>
      <c r="B10" s="78">
        <v>604</v>
      </c>
    </row>
    <row r="11" spans="1:2" ht="15">
      <c r="A11" s="117" t="s">
        <v>267</v>
      </c>
      <c r="B11" s="78">
        <v>567.333333</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17"/>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7.57421875" style="0" customWidth="1"/>
    <col min="41" max="41" width="16.00390625" style="0" customWidth="1"/>
    <col min="42" max="42" width="12.421875" style="0" customWidth="1"/>
    <col min="43" max="43" width="9.7109375" style="0" customWidth="1"/>
    <col min="44" max="44" width="16.28125" style="0" customWidth="1"/>
    <col min="45" max="45" width="10.28125" style="0" customWidth="1"/>
    <col min="46" max="46" width="11.421875" style="0" customWidth="1"/>
    <col min="47" max="47" width="8.421875" style="0" customWidth="1"/>
    <col min="48" max="48" width="20.140625" style="0" customWidth="1"/>
    <col min="49" max="49" width="10.421875" style="0" customWidth="1"/>
    <col min="50" max="51" width="15.5742187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3078</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1149</v>
      </c>
      <c r="AF2" s="13" t="s">
        <v>1150</v>
      </c>
      <c r="AG2" s="13" t="s">
        <v>1151</v>
      </c>
      <c r="AH2" s="13" t="s">
        <v>1152</v>
      </c>
      <c r="AI2" s="13" t="s">
        <v>1153</v>
      </c>
      <c r="AJ2" s="13" t="s">
        <v>1154</v>
      </c>
      <c r="AK2" s="13" t="s">
        <v>1155</v>
      </c>
      <c r="AL2" s="13" t="s">
        <v>1156</v>
      </c>
      <c r="AM2" s="13" t="s">
        <v>1157</v>
      </c>
      <c r="AN2" s="13" t="s">
        <v>1158</v>
      </c>
      <c r="AO2" s="13" t="s">
        <v>1159</v>
      </c>
      <c r="AP2" s="13" t="s">
        <v>1160</v>
      </c>
      <c r="AQ2" s="13" t="s">
        <v>1161</v>
      </c>
      <c r="AR2" s="13" t="s">
        <v>1162</v>
      </c>
      <c r="AS2" s="13" t="s">
        <v>1163</v>
      </c>
      <c r="AT2" s="13" t="s">
        <v>194</v>
      </c>
      <c r="AU2" s="13" t="s">
        <v>1164</v>
      </c>
      <c r="AV2" s="13" t="s">
        <v>1165</v>
      </c>
      <c r="AW2" s="13" t="s">
        <v>1166</v>
      </c>
      <c r="AX2" s="13" t="s">
        <v>1167</v>
      </c>
      <c r="AY2" s="13" t="s">
        <v>1168</v>
      </c>
      <c r="AZ2" s="13" t="s">
        <v>1169</v>
      </c>
      <c r="BA2" s="13" t="s">
        <v>2030</v>
      </c>
      <c r="BB2" s="118" t="s">
        <v>2430</v>
      </c>
      <c r="BC2" s="118" t="s">
        <v>2441</v>
      </c>
      <c r="BD2" s="118" t="s">
        <v>2442</v>
      </c>
      <c r="BE2" s="118" t="s">
        <v>2450</v>
      </c>
      <c r="BF2" s="118" t="s">
        <v>2452</v>
      </c>
      <c r="BG2" s="118" t="s">
        <v>2469</v>
      </c>
      <c r="BH2" s="118" t="s">
        <v>2484</v>
      </c>
      <c r="BI2" s="118" t="s">
        <v>2534</v>
      </c>
      <c r="BJ2" s="118" t="s">
        <v>2551</v>
      </c>
      <c r="BK2" s="118" t="s">
        <v>2594</v>
      </c>
      <c r="BL2" s="118" t="s">
        <v>3022</v>
      </c>
      <c r="BM2" s="118" t="s">
        <v>3023</v>
      </c>
      <c r="BN2" s="118" t="s">
        <v>3024</v>
      </c>
      <c r="BO2" s="118" t="s">
        <v>3025</v>
      </c>
      <c r="BP2" s="118" t="s">
        <v>3026</v>
      </c>
      <c r="BQ2" s="118" t="s">
        <v>3027</v>
      </c>
      <c r="BR2" s="118" t="s">
        <v>3028</v>
      </c>
      <c r="BS2" s="118" t="s">
        <v>3029</v>
      </c>
      <c r="BT2" s="118" t="s">
        <v>3031</v>
      </c>
      <c r="BU2" s="3"/>
      <c r="BV2" s="3"/>
    </row>
    <row r="3" spans="1:74" ht="41.45" customHeight="1">
      <c r="A3" s="64" t="s">
        <v>214</v>
      </c>
      <c r="C3" s="65"/>
      <c r="D3" s="65" t="s">
        <v>64</v>
      </c>
      <c r="E3" s="66">
        <v>162.15242989750345</v>
      </c>
      <c r="F3" s="68">
        <v>99.99969894248247</v>
      </c>
      <c r="G3" s="102" t="s">
        <v>611</v>
      </c>
      <c r="H3" s="65"/>
      <c r="I3" s="69" t="s">
        <v>214</v>
      </c>
      <c r="J3" s="70"/>
      <c r="K3" s="70"/>
      <c r="L3" s="69" t="s">
        <v>1850</v>
      </c>
      <c r="M3" s="73">
        <v>1.1003324353433046</v>
      </c>
      <c r="N3" s="74">
        <v>6259.9326171875</v>
      </c>
      <c r="O3" s="74">
        <v>1852.755859375</v>
      </c>
      <c r="P3" s="75"/>
      <c r="Q3" s="76"/>
      <c r="R3" s="76"/>
      <c r="S3" s="48"/>
      <c r="T3" s="48">
        <v>1</v>
      </c>
      <c r="U3" s="48">
        <v>1</v>
      </c>
      <c r="V3" s="49">
        <v>0</v>
      </c>
      <c r="W3" s="49">
        <v>0</v>
      </c>
      <c r="X3" s="49">
        <v>0</v>
      </c>
      <c r="Y3" s="49">
        <v>0.999996</v>
      </c>
      <c r="Z3" s="49">
        <v>0</v>
      </c>
      <c r="AA3" s="49" t="s">
        <v>2033</v>
      </c>
      <c r="AB3" s="71">
        <v>3</v>
      </c>
      <c r="AC3" s="71"/>
      <c r="AD3" s="72"/>
      <c r="AE3" s="78" t="s">
        <v>1170</v>
      </c>
      <c r="AF3" s="78">
        <v>624</v>
      </c>
      <c r="AG3" s="78">
        <v>576</v>
      </c>
      <c r="AH3" s="78">
        <v>628858</v>
      </c>
      <c r="AI3" s="78">
        <v>176</v>
      </c>
      <c r="AJ3" s="78"/>
      <c r="AK3" s="78" t="s">
        <v>1281</v>
      </c>
      <c r="AL3" s="78" t="s">
        <v>1391</v>
      </c>
      <c r="AM3" s="82" t="s">
        <v>1474</v>
      </c>
      <c r="AN3" s="78"/>
      <c r="AO3" s="80">
        <v>41367.87709490741</v>
      </c>
      <c r="AP3" s="78"/>
      <c r="AQ3" s="78" t="b">
        <v>0</v>
      </c>
      <c r="AR3" s="78" t="b">
        <v>0</v>
      </c>
      <c r="AS3" s="78" t="b">
        <v>1</v>
      </c>
      <c r="AT3" s="78"/>
      <c r="AU3" s="78">
        <v>90</v>
      </c>
      <c r="AV3" s="82" t="s">
        <v>1661</v>
      </c>
      <c r="AW3" s="78" t="b">
        <v>0</v>
      </c>
      <c r="AX3" s="78" t="s">
        <v>1734</v>
      </c>
      <c r="AY3" s="82" t="s">
        <v>1735</v>
      </c>
      <c r="AZ3" s="78" t="s">
        <v>66</v>
      </c>
      <c r="BA3" s="78" t="str">
        <f>REPLACE(INDEX(GroupVertices[Group],MATCH(Vertices[[#This Row],[Vertex]],GroupVertices[Vertex],0)),1,1,"")</f>
        <v>9</v>
      </c>
      <c r="BB3" s="48" t="s">
        <v>411</v>
      </c>
      <c r="BC3" s="48" t="s">
        <v>411</v>
      </c>
      <c r="BD3" s="48" t="s">
        <v>480</v>
      </c>
      <c r="BE3" s="48" t="s">
        <v>480</v>
      </c>
      <c r="BF3" s="48" t="s">
        <v>518</v>
      </c>
      <c r="BG3" s="48" t="s">
        <v>518</v>
      </c>
      <c r="BH3" s="119" t="s">
        <v>2485</v>
      </c>
      <c r="BI3" s="119" t="s">
        <v>2485</v>
      </c>
      <c r="BJ3" s="119" t="s">
        <v>2552</v>
      </c>
      <c r="BK3" s="119" t="s">
        <v>2552</v>
      </c>
      <c r="BL3" s="119">
        <v>0</v>
      </c>
      <c r="BM3" s="123">
        <v>0</v>
      </c>
      <c r="BN3" s="119">
        <v>2</v>
      </c>
      <c r="BO3" s="123">
        <v>6.25</v>
      </c>
      <c r="BP3" s="119">
        <v>0</v>
      </c>
      <c r="BQ3" s="123">
        <v>0</v>
      </c>
      <c r="BR3" s="119">
        <v>30</v>
      </c>
      <c r="BS3" s="123">
        <v>93.75</v>
      </c>
      <c r="BT3" s="119">
        <v>32</v>
      </c>
      <c r="BU3" s="3"/>
      <c r="BV3" s="3"/>
    </row>
    <row r="4" spans="1:77" ht="41.45" customHeight="1">
      <c r="A4" s="64" t="s">
        <v>215</v>
      </c>
      <c r="C4" s="65"/>
      <c r="D4" s="65" t="s">
        <v>64</v>
      </c>
      <c r="E4" s="66">
        <v>162.86224869837784</v>
      </c>
      <c r="F4" s="68">
        <v>99.99829701090874</v>
      </c>
      <c r="G4" s="102" t="s">
        <v>612</v>
      </c>
      <c r="H4" s="65"/>
      <c r="I4" s="69" t="s">
        <v>215</v>
      </c>
      <c r="J4" s="70"/>
      <c r="K4" s="70"/>
      <c r="L4" s="69" t="s">
        <v>1851</v>
      </c>
      <c r="M4" s="73">
        <v>1.567549497813446</v>
      </c>
      <c r="N4" s="74">
        <v>6512.93701171875</v>
      </c>
      <c r="O4" s="74">
        <v>7823.837890625</v>
      </c>
      <c r="P4" s="75"/>
      <c r="Q4" s="76"/>
      <c r="R4" s="76"/>
      <c r="S4" s="88"/>
      <c r="T4" s="48">
        <v>0</v>
      </c>
      <c r="U4" s="48">
        <v>12</v>
      </c>
      <c r="V4" s="49">
        <v>1426</v>
      </c>
      <c r="W4" s="49">
        <v>0.008</v>
      </c>
      <c r="X4" s="49">
        <v>0</v>
      </c>
      <c r="Y4" s="49">
        <v>5.057704</v>
      </c>
      <c r="Z4" s="49">
        <v>0</v>
      </c>
      <c r="AA4" s="49">
        <v>0</v>
      </c>
      <c r="AB4" s="71">
        <v>4</v>
      </c>
      <c r="AC4" s="71"/>
      <c r="AD4" s="72"/>
      <c r="AE4" s="78" t="s">
        <v>1171</v>
      </c>
      <c r="AF4" s="78">
        <v>4800</v>
      </c>
      <c r="AG4" s="78">
        <v>3221</v>
      </c>
      <c r="AH4" s="78">
        <v>5200</v>
      </c>
      <c r="AI4" s="78">
        <v>2916</v>
      </c>
      <c r="AJ4" s="78"/>
      <c r="AK4" s="78" t="s">
        <v>1282</v>
      </c>
      <c r="AL4" s="78" t="s">
        <v>1392</v>
      </c>
      <c r="AM4" s="82" t="s">
        <v>1475</v>
      </c>
      <c r="AN4" s="78"/>
      <c r="AO4" s="80">
        <v>41320.04143518519</v>
      </c>
      <c r="AP4" s="82" t="s">
        <v>1566</v>
      </c>
      <c r="AQ4" s="78" t="b">
        <v>1</v>
      </c>
      <c r="AR4" s="78" t="b">
        <v>0</v>
      </c>
      <c r="AS4" s="78" t="b">
        <v>0</v>
      </c>
      <c r="AT4" s="78"/>
      <c r="AU4" s="78">
        <v>199</v>
      </c>
      <c r="AV4" s="82" t="s">
        <v>1662</v>
      </c>
      <c r="AW4" s="78" t="b">
        <v>0</v>
      </c>
      <c r="AX4" s="78" t="s">
        <v>1734</v>
      </c>
      <c r="AY4" s="82" t="s">
        <v>1736</v>
      </c>
      <c r="AZ4" s="78" t="s">
        <v>66</v>
      </c>
      <c r="BA4" s="78" t="str">
        <f>REPLACE(INDEX(GroupVertices[Group],MATCH(Vertices[[#This Row],[Vertex]],GroupVertices[Vertex],0)),1,1,"")</f>
        <v>6</v>
      </c>
      <c r="BB4" s="48" t="s">
        <v>412</v>
      </c>
      <c r="BC4" s="48" t="s">
        <v>412</v>
      </c>
      <c r="BD4" s="48" t="s">
        <v>481</v>
      </c>
      <c r="BE4" s="48" t="s">
        <v>481</v>
      </c>
      <c r="BF4" s="48" t="s">
        <v>519</v>
      </c>
      <c r="BG4" s="48" t="s">
        <v>519</v>
      </c>
      <c r="BH4" s="119" t="s">
        <v>2486</v>
      </c>
      <c r="BI4" s="119" t="s">
        <v>2486</v>
      </c>
      <c r="BJ4" s="119" t="s">
        <v>2553</v>
      </c>
      <c r="BK4" s="119" t="s">
        <v>2553</v>
      </c>
      <c r="BL4" s="119">
        <v>1</v>
      </c>
      <c r="BM4" s="123">
        <v>2.857142857142857</v>
      </c>
      <c r="BN4" s="119">
        <v>1</v>
      </c>
      <c r="BO4" s="123">
        <v>2.857142857142857</v>
      </c>
      <c r="BP4" s="119">
        <v>0</v>
      </c>
      <c r="BQ4" s="123">
        <v>0</v>
      </c>
      <c r="BR4" s="119">
        <v>33</v>
      </c>
      <c r="BS4" s="123">
        <v>94.28571428571429</v>
      </c>
      <c r="BT4" s="119">
        <v>35</v>
      </c>
      <c r="BU4" s="2"/>
      <c r="BV4" s="3"/>
      <c r="BW4" s="3"/>
      <c r="BX4" s="3"/>
      <c r="BY4" s="3"/>
    </row>
    <row r="5" spans="1:77" ht="41.45" customHeight="1">
      <c r="A5" s="64" t="s">
        <v>273</v>
      </c>
      <c r="C5" s="65"/>
      <c r="D5" s="65" t="s">
        <v>64</v>
      </c>
      <c r="E5" s="66">
        <v>162.0107344998242</v>
      </c>
      <c r="F5" s="68">
        <v>99.99997879876638</v>
      </c>
      <c r="G5" s="102" t="s">
        <v>1675</v>
      </c>
      <c r="H5" s="65"/>
      <c r="I5" s="69" t="s">
        <v>273</v>
      </c>
      <c r="J5" s="70"/>
      <c r="K5" s="70"/>
      <c r="L5" s="69" t="s">
        <v>1852</v>
      </c>
      <c r="M5" s="73">
        <v>1.007065664460796</v>
      </c>
      <c r="N5" s="74">
        <v>7142.56982421875</v>
      </c>
      <c r="O5" s="74">
        <v>9307.021484375</v>
      </c>
      <c r="P5" s="75"/>
      <c r="Q5" s="76"/>
      <c r="R5" s="76"/>
      <c r="S5" s="88"/>
      <c r="T5" s="48">
        <v>1</v>
      </c>
      <c r="U5" s="48">
        <v>0</v>
      </c>
      <c r="V5" s="49">
        <v>0</v>
      </c>
      <c r="W5" s="49">
        <v>0.005882</v>
      </c>
      <c r="X5" s="49">
        <v>0</v>
      </c>
      <c r="Y5" s="49">
        <v>0.508254</v>
      </c>
      <c r="Z5" s="49">
        <v>0</v>
      </c>
      <c r="AA5" s="49">
        <v>0</v>
      </c>
      <c r="AB5" s="71">
        <v>5</v>
      </c>
      <c r="AC5" s="71"/>
      <c r="AD5" s="72"/>
      <c r="AE5" s="78" t="s">
        <v>1172</v>
      </c>
      <c r="AF5" s="78">
        <v>69</v>
      </c>
      <c r="AG5" s="78">
        <v>48</v>
      </c>
      <c r="AH5" s="78">
        <v>337</v>
      </c>
      <c r="AI5" s="78">
        <v>45</v>
      </c>
      <c r="AJ5" s="78"/>
      <c r="AK5" s="78"/>
      <c r="AL5" s="78"/>
      <c r="AM5" s="78"/>
      <c r="AN5" s="78"/>
      <c r="AO5" s="80">
        <v>43221.75828703704</v>
      </c>
      <c r="AP5" s="78"/>
      <c r="AQ5" s="78" t="b">
        <v>1</v>
      </c>
      <c r="AR5" s="78" t="b">
        <v>0</v>
      </c>
      <c r="AS5" s="78" t="b">
        <v>0</v>
      </c>
      <c r="AT5" s="78"/>
      <c r="AU5" s="78">
        <v>1</v>
      </c>
      <c r="AV5" s="78"/>
      <c r="AW5" s="78" t="b">
        <v>0</v>
      </c>
      <c r="AX5" s="78" t="s">
        <v>1734</v>
      </c>
      <c r="AY5" s="82" t="s">
        <v>1737</v>
      </c>
      <c r="AZ5" s="78" t="s">
        <v>65</v>
      </c>
      <c r="BA5" s="78" t="str">
        <f>REPLACE(INDEX(GroupVertices[Group],MATCH(Vertices[[#This Row],[Vertex]],GroupVertices[Vertex],0)),1,1,"")</f>
        <v>6</v>
      </c>
      <c r="BB5" s="48"/>
      <c r="BC5" s="48"/>
      <c r="BD5" s="48"/>
      <c r="BE5" s="48"/>
      <c r="BF5" s="48"/>
      <c r="BG5" s="48"/>
      <c r="BH5" s="48"/>
      <c r="BI5" s="48"/>
      <c r="BJ5" s="48"/>
      <c r="BK5" s="48"/>
      <c r="BL5" s="48"/>
      <c r="BM5" s="49"/>
      <c r="BN5" s="48"/>
      <c r="BO5" s="49"/>
      <c r="BP5" s="48"/>
      <c r="BQ5" s="49"/>
      <c r="BR5" s="48"/>
      <c r="BS5" s="49"/>
      <c r="BT5" s="48"/>
      <c r="BU5" s="2"/>
      <c r="BV5" s="3"/>
      <c r="BW5" s="3"/>
      <c r="BX5" s="3"/>
      <c r="BY5" s="3"/>
    </row>
    <row r="6" spans="1:77" ht="41.45" customHeight="1">
      <c r="A6" s="64" t="s">
        <v>274</v>
      </c>
      <c r="C6" s="65"/>
      <c r="D6" s="65" t="s">
        <v>64</v>
      </c>
      <c r="E6" s="66">
        <v>163.01870403331537</v>
      </c>
      <c r="F6" s="68">
        <v>99.9979880029286</v>
      </c>
      <c r="G6" s="102" t="s">
        <v>1676</v>
      </c>
      <c r="H6" s="65"/>
      <c r="I6" s="69" t="s">
        <v>274</v>
      </c>
      <c r="J6" s="70"/>
      <c r="K6" s="70"/>
      <c r="L6" s="69" t="s">
        <v>1853</v>
      </c>
      <c r="M6" s="73">
        <v>1.6705315573295492</v>
      </c>
      <c r="N6" s="74">
        <v>7543.10546875</v>
      </c>
      <c r="O6" s="74">
        <v>7271.5537109375</v>
      </c>
      <c r="P6" s="75"/>
      <c r="Q6" s="76"/>
      <c r="R6" s="76"/>
      <c r="S6" s="88"/>
      <c r="T6" s="48">
        <v>1</v>
      </c>
      <c r="U6" s="48">
        <v>0</v>
      </c>
      <c r="V6" s="49">
        <v>0</v>
      </c>
      <c r="W6" s="49">
        <v>0.005882</v>
      </c>
      <c r="X6" s="49">
        <v>0</v>
      </c>
      <c r="Y6" s="49">
        <v>0.508254</v>
      </c>
      <c r="Z6" s="49">
        <v>0</v>
      </c>
      <c r="AA6" s="49">
        <v>0</v>
      </c>
      <c r="AB6" s="71">
        <v>6</v>
      </c>
      <c r="AC6" s="71"/>
      <c r="AD6" s="72"/>
      <c r="AE6" s="78" t="s">
        <v>1173</v>
      </c>
      <c r="AF6" s="78">
        <v>778</v>
      </c>
      <c r="AG6" s="78">
        <v>3804</v>
      </c>
      <c r="AH6" s="78">
        <v>3535</v>
      </c>
      <c r="AI6" s="78">
        <v>2420</v>
      </c>
      <c r="AJ6" s="78"/>
      <c r="AK6" s="78" t="s">
        <v>1283</v>
      </c>
      <c r="AL6" s="78"/>
      <c r="AM6" s="82" t="s">
        <v>1476</v>
      </c>
      <c r="AN6" s="78"/>
      <c r="AO6" s="80">
        <v>41334.468935185185</v>
      </c>
      <c r="AP6" s="82" t="s">
        <v>1567</v>
      </c>
      <c r="AQ6" s="78" t="b">
        <v>0</v>
      </c>
      <c r="AR6" s="78" t="b">
        <v>0</v>
      </c>
      <c r="AS6" s="78" t="b">
        <v>0</v>
      </c>
      <c r="AT6" s="78"/>
      <c r="AU6" s="78">
        <v>112</v>
      </c>
      <c r="AV6" s="82" t="s">
        <v>1663</v>
      </c>
      <c r="AW6" s="78" t="b">
        <v>0</v>
      </c>
      <c r="AX6" s="78" t="s">
        <v>1734</v>
      </c>
      <c r="AY6" s="82" t="s">
        <v>1738</v>
      </c>
      <c r="AZ6" s="78" t="s">
        <v>65</v>
      </c>
      <c r="BA6" s="78" t="str">
        <f>REPLACE(INDEX(GroupVertices[Group],MATCH(Vertices[[#This Row],[Vertex]],GroupVertices[Vertex],0)),1,1,"")</f>
        <v>6</v>
      </c>
      <c r="BB6" s="48"/>
      <c r="BC6" s="48"/>
      <c r="BD6" s="48"/>
      <c r="BE6" s="48"/>
      <c r="BF6" s="48"/>
      <c r="BG6" s="48"/>
      <c r="BH6" s="48"/>
      <c r="BI6" s="48"/>
      <c r="BJ6" s="48"/>
      <c r="BK6" s="48"/>
      <c r="BL6" s="48"/>
      <c r="BM6" s="49"/>
      <c r="BN6" s="48"/>
      <c r="BO6" s="49"/>
      <c r="BP6" s="48"/>
      <c r="BQ6" s="49"/>
      <c r="BR6" s="48"/>
      <c r="BS6" s="49"/>
      <c r="BT6" s="48"/>
      <c r="BU6" s="2"/>
      <c r="BV6" s="3"/>
      <c r="BW6" s="3"/>
      <c r="BX6" s="3"/>
      <c r="BY6" s="3"/>
    </row>
    <row r="7" spans="1:77" ht="41.45" customHeight="1">
      <c r="A7" s="64" t="s">
        <v>275</v>
      </c>
      <c r="C7" s="65"/>
      <c r="D7" s="65" t="s">
        <v>64</v>
      </c>
      <c r="E7" s="66">
        <v>164.43699982258613</v>
      </c>
      <c r="F7" s="68">
        <v>99.99518678993535</v>
      </c>
      <c r="G7" s="102" t="s">
        <v>1677</v>
      </c>
      <c r="H7" s="65"/>
      <c r="I7" s="69" t="s">
        <v>275</v>
      </c>
      <c r="J7" s="70"/>
      <c r="K7" s="70"/>
      <c r="L7" s="69" t="s">
        <v>1854</v>
      </c>
      <c r="M7" s="73">
        <v>2.604082474212233</v>
      </c>
      <c r="N7" s="74">
        <v>5483.5322265625</v>
      </c>
      <c r="O7" s="74">
        <v>8375.60546875</v>
      </c>
      <c r="P7" s="75"/>
      <c r="Q7" s="76"/>
      <c r="R7" s="76"/>
      <c r="S7" s="88"/>
      <c r="T7" s="48">
        <v>1</v>
      </c>
      <c r="U7" s="48">
        <v>0</v>
      </c>
      <c r="V7" s="49">
        <v>0</v>
      </c>
      <c r="W7" s="49">
        <v>0.005882</v>
      </c>
      <c r="X7" s="49">
        <v>0</v>
      </c>
      <c r="Y7" s="49">
        <v>0.508254</v>
      </c>
      <c r="Z7" s="49">
        <v>0</v>
      </c>
      <c r="AA7" s="49">
        <v>0</v>
      </c>
      <c r="AB7" s="71">
        <v>7</v>
      </c>
      <c r="AC7" s="71"/>
      <c r="AD7" s="72"/>
      <c r="AE7" s="78" t="s">
        <v>1174</v>
      </c>
      <c r="AF7" s="78">
        <v>721</v>
      </c>
      <c r="AG7" s="78">
        <v>9089</v>
      </c>
      <c r="AH7" s="78">
        <v>2924</v>
      </c>
      <c r="AI7" s="78">
        <v>564</v>
      </c>
      <c r="AJ7" s="78"/>
      <c r="AK7" s="78" t="s">
        <v>1284</v>
      </c>
      <c r="AL7" s="78" t="s">
        <v>1393</v>
      </c>
      <c r="AM7" s="82" t="s">
        <v>1477</v>
      </c>
      <c r="AN7" s="78"/>
      <c r="AO7" s="80">
        <v>40641.159224537034</v>
      </c>
      <c r="AP7" s="82" t="s">
        <v>1568</v>
      </c>
      <c r="AQ7" s="78" t="b">
        <v>0</v>
      </c>
      <c r="AR7" s="78" t="b">
        <v>0</v>
      </c>
      <c r="AS7" s="78" t="b">
        <v>0</v>
      </c>
      <c r="AT7" s="78"/>
      <c r="AU7" s="78">
        <v>130</v>
      </c>
      <c r="AV7" s="82" t="s">
        <v>1664</v>
      </c>
      <c r="AW7" s="78" t="b">
        <v>0</v>
      </c>
      <c r="AX7" s="78" t="s">
        <v>1734</v>
      </c>
      <c r="AY7" s="82" t="s">
        <v>1739</v>
      </c>
      <c r="AZ7" s="78" t="s">
        <v>65</v>
      </c>
      <c r="BA7" s="78" t="str">
        <f>REPLACE(INDEX(GroupVertices[Group],MATCH(Vertices[[#This Row],[Vertex]],GroupVertices[Vertex],0)),1,1,"")</f>
        <v>6</v>
      </c>
      <c r="BB7" s="48"/>
      <c r="BC7" s="48"/>
      <c r="BD7" s="48"/>
      <c r="BE7" s="48"/>
      <c r="BF7" s="48"/>
      <c r="BG7" s="48"/>
      <c r="BH7" s="48"/>
      <c r="BI7" s="48"/>
      <c r="BJ7" s="48"/>
      <c r="BK7" s="48"/>
      <c r="BL7" s="48"/>
      <c r="BM7" s="49"/>
      <c r="BN7" s="48"/>
      <c r="BO7" s="49"/>
      <c r="BP7" s="48"/>
      <c r="BQ7" s="49"/>
      <c r="BR7" s="48"/>
      <c r="BS7" s="49"/>
      <c r="BT7" s="48"/>
      <c r="BU7" s="2"/>
      <c r="BV7" s="3"/>
      <c r="BW7" s="3"/>
      <c r="BX7" s="3"/>
      <c r="BY7" s="3"/>
    </row>
    <row r="8" spans="1:77" ht="41.45" customHeight="1">
      <c r="A8" s="64" t="s">
        <v>276</v>
      </c>
      <c r="C8" s="65"/>
      <c r="D8" s="65" t="s">
        <v>64</v>
      </c>
      <c r="E8" s="66">
        <v>177.849220627917</v>
      </c>
      <c r="F8" s="68">
        <v>99.96869690857746</v>
      </c>
      <c r="G8" s="102" t="s">
        <v>1678</v>
      </c>
      <c r="H8" s="65"/>
      <c r="I8" s="69" t="s">
        <v>276</v>
      </c>
      <c r="J8" s="70"/>
      <c r="K8" s="70"/>
      <c r="L8" s="69" t="s">
        <v>1855</v>
      </c>
      <c r="M8" s="73">
        <v>11.43227693475391</v>
      </c>
      <c r="N8" s="74">
        <v>5884.03369140625</v>
      </c>
      <c r="O8" s="74">
        <v>6342.169921875</v>
      </c>
      <c r="P8" s="75"/>
      <c r="Q8" s="76"/>
      <c r="R8" s="76"/>
      <c r="S8" s="88"/>
      <c r="T8" s="48">
        <v>1</v>
      </c>
      <c r="U8" s="48">
        <v>0</v>
      </c>
      <c r="V8" s="49">
        <v>0</v>
      </c>
      <c r="W8" s="49">
        <v>0.005882</v>
      </c>
      <c r="X8" s="49">
        <v>0</v>
      </c>
      <c r="Y8" s="49">
        <v>0.508254</v>
      </c>
      <c r="Z8" s="49">
        <v>0</v>
      </c>
      <c r="AA8" s="49">
        <v>0</v>
      </c>
      <c r="AB8" s="71">
        <v>8</v>
      </c>
      <c r="AC8" s="71"/>
      <c r="AD8" s="72"/>
      <c r="AE8" s="78" t="s">
        <v>1175</v>
      </c>
      <c r="AF8" s="78">
        <v>1756</v>
      </c>
      <c r="AG8" s="78">
        <v>59067</v>
      </c>
      <c r="AH8" s="78">
        <v>15650</v>
      </c>
      <c r="AI8" s="78">
        <v>3217</v>
      </c>
      <c r="AJ8" s="78"/>
      <c r="AK8" s="78" t="s">
        <v>1285</v>
      </c>
      <c r="AL8" s="78" t="s">
        <v>1394</v>
      </c>
      <c r="AM8" s="82" t="s">
        <v>1478</v>
      </c>
      <c r="AN8" s="78"/>
      <c r="AO8" s="80">
        <v>39758.85146990741</v>
      </c>
      <c r="AP8" s="82" t="s">
        <v>1569</v>
      </c>
      <c r="AQ8" s="78" t="b">
        <v>0</v>
      </c>
      <c r="AR8" s="78" t="b">
        <v>0</v>
      </c>
      <c r="AS8" s="78" t="b">
        <v>1</v>
      </c>
      <c r="AT8" s="78"/>
      <c r="AU8" s="78">
        <v>1275</v>
      </c>
      <c r="AV8" s="82" t="s">
        <v>1665</v>
      </c>
      <c r="AW8" s="78" t="b">
        <v>1</v>
      </c>
      <c r="AX8" s="78" t="s">
        <v>1734</v>
      </c>
      <c r="AY8" s="82" t="s">
        <v>1740</v>
      </c>
      <c r="AZ8" s="78" t="s">
        <v>65</v>
      </c>
      <c r="BA8" s="78" t="str">
        <f>REPLACE(INDEX(GroupVertices[Group],MATCH(Vertices[[#This Row],[Vertex]],GroupVertices[Vertex],0)),1,1,"")</f>
        <v>6</v>
      </c>
      <c r="BB8" s="48"/>
      <c r="BC8" s="48"/>
      <c r="BD8" s="48"/>
      <c r="BE8" s="48"/>
      <c r="BF8" s="48"/>
      <c r="BG8" s="48"/>
      <c r="BH8" s="48"/>
      <c r="BI8" s="48"/>
      <c r="BJ8" s="48"/>
      <c r="BK8" s="48"/>
      <c r="BL8" s="48"/>
      <c r="BM8" s="49"/>
      <c r="BN8" s="48"/>
      <c r="BO8" s="49"/>
      <c r="BP8" s="48"/>
      <c r="BQ8" s="49"/>
      <c r="BR8" s="48"/>
      <c r="BS8" s="49"/>
      <c r="BT8" s="48"/>
      <c r="BU8" s="2"/>
      <c r="BV8" s="3"/>
      <c r="BW8" s="3"/>
      <c r="BX8" s="3"/>
      <c r="BY8" s="3"/>
    </row>
    <row r="9" spans="1:77" ht="41.45" customHeight="1">
      <c r="A9" s="64" t="s">
        <v>277</v>
      </c>
      <c r="C9" s="65"/>
      <c r="D9" s="65" t="s">
        <v>64</v>
      </c>
      <c r="E9" s="66">
        <v>168.72945793978303</v>
      </c>
      <c r="F9" s="68">
        <v>99.9867089466379</v>
      </c>
      <c r="G9" s="102" t="s">
        <v>1679</v>
      </c>
      <c r="H9" s="65"/>
      <c r="I9" s="69" t="s">
        <v>277</v>
      </c>
      <c r="J9" s="70"/>
      <c r="K9" s="70"/>
      <c r="L9" s="69" t="s">
        <v>1856</v>
      </c>
      <c r="M9" s="73">
        <v>5.429465050473071</v>
      </c>
      <c r="N9" s="74">
        <v>7537.71337890625</v>
      </c>
      <c r="O9" s="74">
        <v>8398.521484375</v>
      </c>
      <c r="P9" s="75"/>
      <c r="Q9" s="76"/>
      <c r="R9" s="76"/>
      <c r="S9" s="88"/>
      <c r="T9" s="48">
        <v>1</v>
      </c>
      <c r="U9" s="48">
        <v>0</v>
      </c>
      <c r="V9" s="49">
        <v>0</v>
      </c>
      <c r="W9" s="49">
        <v>0.005882</v>
      </c>
      <c r="X9" s="49">
        <v>0</v>
      </c>
      <c r="Y9" s="49">
        <v>0.508254</v>
      </c>
      <c r="Z9" s="49">
        <v>0</v>
      </c>
      <c r="AA9" s="49">
        <v>0</v>
      </c>
      <c r="AB9" s="71">
        <v>9</v>
      </c>
      <c r="AC9" s="71"/>
      <c r="AD9" s="72"/>
      <c r="AE9" s="78" t="s">
        <v>1176</v>
      </c>
      <c r="AF9" s="78">
        <v>2784</v>
      </c>
      <c r="AG9" s="78">
        <v>25084</v>
      </c>
      <c r="AH9" s="78">
        <v>12058</v>
      </c>
      <c r="AI9" s="78">
        <v>9443</v>
      </c>
      <c r="AJ9" s="78"/>
      <c r="AK9" s="78" t="s">
        <v>1286</v>
      </c>
      <c r="AL9" s="78" t="s">
        <v>1395</v>
      </c>
      <c r="AM9" s="82" t="s">
        <v>1479</v>
      </c>
      <c r="AN9" s="78"/>
      <c r="AO9" s="80">
        <v>39993.776504629626</v>
      </c>
      <c r="AP9" s="82" t="s">
        <v>1570</v>
      </c>
      <c r="AQ9" s="78" t="b">
        <v>0</v>
      </c>
      <c r="AR9" s="78" t="b">
        <v>0</v>
      </c>
      <c r="AS9" s="78" t="b">
        <v>1</v>
      </c>
      <c r="AT9" s="78"/>
      <c r="AU9" s="78">
        <v>884</v>
      </c>
      <c r="AV9" s="82" t="s">
        <v>1662</v>
      </c>
      <c r="AW9" s="78" t="b">
        <v>1</v>
      </c>
      <c r="AX9" s="78" t="s">
        <v>1734</v>
      </c>
      <c r="AY9" s="82" t="s">
        <v>1741</v>
      </c>
      <c r="AZ9" s="78" t="s">
        <v>65</v>
      </c>
      <c r="BA9" s="78" t="str">
        <f>REPLACE(INDEX(GroupVertices[Group],MATCH(Vertices[[#This Row],[Vertex]],GroupVertices[Vertex],0)),1,1,"")</f>
        <v>6</v>
      </c>
      <c r="BB9" s="48"/>
      <c r="BC9" s="48"/>
      <c r="BD9" s="48"/>
      <c r="BE9" s="48"/>
      <c r="BF9" s="48"/>
      <c r="BG9" s="48"/>
      <c r="BH9" s="48"/>
      <c r="BI9" s="48"/>
      <c r="BJ9" s="48"/>
      <c r="BK9" s="48"/>
      <c r="BL9" s="48"/>
      <c r="BM9" s="49"/>
      <c r="BN9" s="48"/>
      <c r="BO9" s="49"/>
      <c r="BP9" s="48"/>
      <c r="BQ9" s="49"/>
      <c r="BR9" s="48"/>
      <c r="BS9" s="49"/>
      <c r="BT9" s="48"/>
      <c r="BU9" s="2"/>
      <c r="BV9" s="3"/>
      <c r="BW9" s="3"/>
      <c r="BX9" s="3"/>
      <c r="BY9" s="3"/>
    </row>
    <row r="10" spans="1:77" ht="41.45" customHeight="1">
      <c r="A10" s="64" t="s">
        <v>278</v>
      </c>
      <c r="C10" s="65"/>
      <c r="D10" s="65" t="s">
        <v>64</v>
      </c>
      <c r="E10" s="66">
        <v>307.85582144863224</v>
      </c>
      <c r="F10" s="68">
        <v>99.7119266479719</v>
      </c>
      <c r="G10" s="102" t="s">
        <v>1680</v>
      </c>
      <c r="H10" s="65"/>
      <c r="I10" s="69" t="s">
        <v>278</v>
      </c>
      <c r="J10" s="70"/>
      <c r="K10" s="70"/>
      <c r="L10" s="69" t="s">
        <v>1857</v>
      </c>
      <c r="M10" s="73">
        <v>97.00524578590147</v>
      </c>
      <c r="N10" s="74">
        <v>7153.560546875</v>
      </c>
      <c r="O10" s="74">
        <v>6356.15283203125</v>
      </c>
      <c r="P10" s="75"/>
      <c r="Q10" s="76"/>
      <c r="R10" s="76"/>
      <c r="S10" s="88"/>
      <c r="T10" s="48">
        <v>1</v>
      </c>
      <c r="U10" s="48">
        <v>0</v>
      </c>
      <c r="V10" s="49">
        <v>0</v>
      </c>
      <c r="W10" s="49">
        <v>0.005882</v>
      </c>
      <c r="X10" s="49">
        <v>0</v>
      </c>
      <c r="Y10" s="49">
        <v>0.508254</v>
      </c>
      <c r="Z10" s="49">
        <v>0</v>
      </c>
      <c r="AA10" s="49">
        <v>0</v>
      </c>
      <c r="AB10" s="71">
        <v>10</v>
      </c>
      <c r="AC10" s="71"/>
      <c r="AD10" s="72"/>
      <c r="AE10" s="78" t="s">
        <v>1177</v>
      </c>
      <c r="AF10" s="78">
        <v>6205</v>
      </c>
      <c r="AG10" s="78">
        <v>543511</v>
      </c>
      <c r="AH10" s="78">
        <v>13225</v>
      </c>
      <c r="AI10" s="78">
        <v>9868</v>
      </c>
      <c r="AJ10" s="78"/>
      <c r="AK10" s="78" t="s">
        <v>1287</v>
      </c>
      <c r="AL10" s="78" t="s">
        <v>1396</v>
      </c>
      <c r="AM10" s="82" t="s">
        <v>1480</v>
      </c>
      <c r="AN10" s="78"/>
      <c r="AO10" s="80">
        <v>39827.86246527778</v>
      </c>
      <c r="AP10" s="82" t="s">
        <v>1571</v>
      </c>
      <c r="AQ10" s="78" t="b">
        <v>0</v>
      </c>
      <c r="AR10" s="78" t="b">
        <v>0</v>
      </c>
      <c r="AS10" s="78" t="b">
        <v>0</v>
      </c>
      <c r="AT10" s="78"/>
      <c r="AU10" s="78">
        <v>5925</v>
      </c>
      <c r="AV10" s="82" t="s">
        <v>1666</v>
      </c>
      <c r="AW10" s="78" t="b">
        <v>1</v>
      </c>
      <c r="AX10" s="78" t="s">
        <v>1734</v>
      </c>
      <c r="AY10" s="82" t="s">
        <v>1742</v>
      </c>
      <c r="AZ10" s="78" t="s">
        <v>65</v>
      </c>
      <c r="BA10" s="78" t="str">
        <f>REPLACE(INDEX(GroupVertices[Group],MATCH(Vertices[[#This Row],[Vertex]],GroupVertices[Vertex],0)),1,1,"")</f>
        <v>6</v>
      </c>
      <c r="BB10" s="48"/>
      <c r="BC10" s="48"/>
      <c r="BD10" s="48"/>
      <c r="BE10" s="48"/>
      <c r="BF10" s="48"/>
      <c r="BG10" s="48"/>
      <c r="BH10" s="48"/>
      <c r="BI10" s="48"/>
      <c r="BJ10" s="48"/>
      <c r="BK10" s="48"/>
      <c r="BL10" s="48"/>
      <c r="BM10" s="49"/>
      <c r="BN10" s="48"/>
      <c r="BO10" s="49"/>
      <c r="BP10" s="48"/>
      <c r="BQ10" s="49"/>
      <c r="BR10" s="48"/>
      <c r="BS10" s="49"/>
      <c r="BT10" s="48"/>
      <c r="BU10" s="2"/>
      <c r="BV10" s="3"/>
      <c r="BW10" s="3"/>
      <c r="BX10" s="3"/>
      <c r="BY10" s="3"/>
    </row>
    <row r="11" spans="1:77" ht="41.45" customHeight="1">
      <c r="A11" s="64" t="s">
        <v>279</v>
      </c>
      <c r="C11" s="65"/>
      <c r="D11" s="65" t="s">
        <v>64</v>
      </c>
      <c r="E11" s="66">
        <v>163.0377577705033</v>
      </c>
      <c r="F11" s="68">
        <v>99.9979503707389</v>
      </c>
      <c r="G11" s="102" t="s">
        <v>1681</v>
      </c>
      <c r="H11" s="65"/>
      <c r="I11" s="69" t="s">
        <v>279</v>
      </c>
      <c r="J11" s="70"/>
      <c r="K11" s="70"/>
      <c r="L11" s="69" t="s">
        <v>1858</v>
      </c>
      <c r="M11" s="73">
        <v>1.6830731117474622</v>
      </c>
      <c r="N11" s="74">
        <v>6505.80615234375</v>
      </c>
      <c r="O11" s="74">
        <v>9646.09375</v>
      </c>
      <c r="P11" s="75"/>
      <c r="Q11" s="76"/>
      <c r="R11" s="76"/>
      <c r="S11" s="88"/>
      <c r="T11" s="48">
        <v>1</v>
      </c>
      <c r="U11" s="48">
        <v>0</v>
      </c>
      <c r="V11" s="49">
        <v>0</v>
      </c>
      <c r="W11" s="49">
        <v>0.005882</v>
      </c>
      <c r="X11" s="49">
        <v>0</v>
      </c>
      <c r="Y11" s="49">
        <v>0.508254</v>
      </c>
      <c r="Z11" s="49">
        <v>0</v>
      </c>
      <c r="AA11" s="49">
        <v>0</v>
      </c>
      <c r="AB11" s="71">
        <v>11</v>
      </c>
      <c r="AC11" s="71"/>
      <c r="AD11" s="72"/>
      <c r="AE11" s="78" t="s">
        <v>1178</v>
      </c>
      <c r="AF11" s="78">
        <v>1598</v>
      </c>
      <c r="AG11" s="78">
        <v>3875</v>
      </c>
      <c r="AH11" s="78">
        <v>5424</v>
      </c>
      <c r="AI11" s="78">
        <v>476</v>
      </c>
      <c r="AJ11" s="78"/>
      <c r="AK11" s="78" t="s">
        <v>1288</v>
      </c>
      <c r="AL11" s="78" t="s">
        <v>1397</v>
      </c>
      <c r="AM11" s="82" t="s">
        <v>1481</v>
      </c>
      <c r="AN11" s="78"/>
      <c r="AO11" s="80">
        <v>39911.7337962963</v>
      </c>
      <c r="AP11" s="82" t="s">
        <v>1572</v>
      </c>
      <c r="AQ11" s="78" t="b">
        <v>0</v>
      </c>
      <c r="AR11" s="78" t="b">
        <v>0</v>
      </c>
      <c r="AS11" s="78" t="b">
        <v>0</v>
      </c>
      <c r="AT11" s="78"/>
      <c r="AU11" s="78">
        <v>114</v>
      </c>
      <c r="AV11" s="82" t="s">
        <v>1662</v>
      </c>
      <c r="AW11" s="78" t="b">
        <v>0</v>
      </c>
      <c r="AX11" s="78" t="s">
        <v>1734</v>
      </c>
      <c r="AY11" s="82" t="s">
        <v>1743</v>
      </c>
      <c r="AZ11" s="78" t="s">
        <v>65</v>
      </c>
      <c r="BA11" s="78" t="str">
        <f>REPLACE(INDEX(GroupVertices[Group],MATCH(Vertices[[#This Row],[Vertex]],GroupVertices[Vertex],0)),1,1,"")</f>
        <v>6</v>
      </c>
      <c r="BB11" s="48"/>
      <c r="BC11" s="48"/>
      <c r="BD11" s="48"/>
      <c r="BE11" s="48"/>
      <c r="BF11" s="48"/>
      <c r="BG11" s="48"/>
      <c r="BH11" s="48"/>
      <c r="BI11" s="48"/>
      <c r="BJ11" s="48"/>
      <c r="BK11" s="48"/>
      <c r="BL11" s="48"/>
      <c r="BM11" s="49"/>
      <c r="BN11" s="48"/>
      <c r="BO11" s="49"/>
      <c r="BP11" s="48"/>
      <c r="BQ11" s="49"/>
      <c r="BR11" s="48"/>
      <c r="BS11" s="49"/>
      <c r="BT11" s="48"/>
      <c r="BU11" s="2"/>
      <c r="BV11" s="3"/>
      <c r="BW11" s="3"/>
      <c r="BX11" s="3"/>
      <c r="BY11" s="3"/>
    </row>
    <row r="12" spans="1:77" ht="41.45" customHeight="1">
      <c r="A12" s="64" t="s">
        <v>280</v>
      </c>
      <c r="C12" s="65"/>
      <c r="D12" s="65" t="s">
        <v>64</v>
      </c>
      <c r="E12" s="66">
        <v>179.39740386506043</v>
      </c>
      <c r="F12" s="68">
        <v>99.96563916065729</v>
      </c>
      <c r="G12" s="102" t="s">
        <v>1682</v>
      </c>
      <c r="H12" s="65"/>
      <c r="I12" s="69" t="s">
        <v>280</v>
      </c>
      <c r="J12" s="70"/>
      <c r="K12" s="70"/>
      <c r="L12" s="69" t="s">
        <v>1859</v>
      </c>
      <c r="M12" s="73">
        <v>12.451322391612226</v>
      </c>
      <c r="N12" s="74">
        <v>5487.2490234375</v>
      </c>
      <c r="O12" s="74">
        <v>7248.57861328125</v>
      </c>
      <c r="P12" s="75"/>
      <c r="Q12" s="76"/>
      <c r="R12" s="76"/>
      <c r="S12" s="88"/>
      <c r="T12" s="48">
        <v>1</v>
      </c>
      <c r="U12" s="48">
        <v>0</v>
      </c>
      <c r="V12" s="49">
        <v>0</v>
      </c>
      <c r="W12" s="49">
        <v>0.005882</v>
      </c>
      <c r="X12" s="49">
        <v>0</v>
      </c>
      <c r="Y12" s="49">
        <v>0.508254</v>
      </c>
      <c r="Z12" s="49">
        <v>0</v>
      </c>
      <c r="AA12" s="49">
        <v>0</v>
      </c>
      <c r="AB12" s="71">
        <v>12</v>
      </c>
      <c r="AC12" s="71"/>
      <c r="AD12" s="72"/>
      <c r="AE12" s="78" t="s">
        <v>1179</v>
      </c>
      <c r="AF12" s="78">
        <v>20681</v>
      </c>
      <c r="AG12" s="78">
        <v>64836</v>
      </c>
      <c r="AH12" s="78">
        <v>37676</v>
      </c>
      <c r="AI12" s="78">
        <v>843</v>
      </c>
      <c r="AJ12" s="78"/>
      <c r="AK12" s="78" t="s">
        <v>1289</v>
      </c>
      <c r="AL12" s="78"/>
      <c r="AM12" s="82" t="s">
        <v>1482</v>
      </c>
      <c r="AN12" s="78"/>
      <c r="AO12" s="80">
        <v>40981.54818287037</v>
      </c>
      <c r="AP12" s="82" t="s">
        <v>1573</v>
      </c>
      <c r="AQ12" s="78" t="b">
        <v>0</v>
      </c>
      <c r="AR12" s="78" t="b">
        <v>0</v>
      </c>
      <c r="AS12" s="78" t="b">
        <v>0</v>
      </c>
      <c r="AT12" s="78"/>
      <c r="AU12" s="78">
        <v>1442</v>
      </c>
      <c r="AV12" s="82" t="s">
        <v>1662</v>
      </c>
      <c r="AW12" s="78" t="b">
        <v>1</v>
      </c>
      <c r="AX12" s="78" t="s">
        <v>1734</v>
      </c>
      <c r="AY12" s="82" t="s">
        <v>1744</v>
      </c>
      <c r="AZ12" s="78" t="s">
        <v>65</v>
      </c>
      <c r="BA12" s="78" t="str">
        <f>REPLACE(INDEX(GroupVertices[Group],MATCH(Vertices[[#This Row],[Vertex]],GroupVertices[Vertex],0)),1,1,"")</f>
        <v>6</v>
      </c>
      <c r="BB12" s="48"/>
      <c r="BC12" s="48"/>
      <c r="BD12" s="48"/>
      <c r="BE12" s="48"/>
      <c r="BF12" s="48"/>
      <c r="BG12" s="48"/>
      <c r="BH12" s="48"/>
      <c r="BI12" s="48"/>
      <c r="BJ12" s="48"/>
      <c r="BK12" s="48"/>
      <c r="BL12" s="48"/>
      <c r="BM12" s="49"/>
      <c r="BN12" s="48"/>
      <c r="BO12" s="49"/>
      <c r="BP12" s="48"/>
      <c r="BQ12" s="49"/>
      <c r="BR12" s="48"/>
      <c r="BS12" s="49"/>
      <c r="BT12" s="48"/>
      <c r="BU12" s="2"/>
      <c r="BV12" s="3"/>
      <c r="BW12" s="3"/>
      <c r="BX12" s="3"/>
      <c r="BY12" s="3"/>
    </row>
    <row r="13" spans="1:77" ht="41.45" customHeight="1">
      <c r="A13" s="64" t="s">
        <v>281</v>
      </c>
      <c r="C13" s="65"/>
      <c r="D13" s="65" t="s">
        <v>64</v>
      </c>
      <c r="E13" s="66">
        <v>162.26487378316182</v>
      </c>
      <c r="F13" s="68">
        <v>99.9994768595602</v>
      </c>
      <c r="G13" s="102" t="s">
        <v>1683</v>
      </c>
      <c r="H13" s="65"/>
      <c r="I13" s="69" t="s">
        <v>281</v>
      </c>
      <c r="J13" s="70"/>
      <c r="K13" s="70"/>
      <c r="L13" s="69" t="s">
        <v>1860</v>
      </c>
      <c r="M13" s="73">
        <v>1.1743452705701436</v>
      </c>
      <c r="N13" s="74">
        <v>5871.83642578125</v>
      </c>
      <c r="O13" s="74">
        <v>9292.708984375</v>
      </c>
      <c r="P13" s="75"/>
      <c r="Q13" s="76"/>
      <c r="R13" s="76"/>
      <c r="S13" s="88"/>
      <c r="T13" s="48">
        <v>1</v>
      </c>
      <c r="U13" s="48">
        <v>0</v>
      </c>
      <c r="V13" s="49">
        <v>0</v>
      </c>
      <c r="W13" s="49">
        <v>0.005882</v>
      </c>
      <c r="X13" s="49">
        <v>0</v>
      </c>
      <c r="Y13" s="49">
        <v>0.508254</v>
      </c>
      <c r="Z13" s="49">
        <v>0</v>
      </c>
      <c r="AA13" s="49">
        <v>0</v>
      </c>
      <c r="AB13" s="71">
        <v>13</v>
      </c>
      <c r="AC13" s="71"/>
      <c r="AD13" s="72"/>
      <c r="AE13" s="78" t="s">
        <v>1180</v>
      </c>
      <c r="AF13" s="78">
        <v>599</v>
      </c>
      <c r="AG13" s="78">
        <v>995</v>
      </c>
      <c r="AH13" s="78">
        <v>1824</v>
      </c>
      <c r="AI13" s="78">
        <v>362</v>
      </c>
      <c r="AJ13" s="78"/>
      <c r="AK13" s="78" t="s">
        <v>1290</v>
      </c>
      <c r="AL13" s="78" t="s">
        <v>1398</v>
      </c>
      <c r="AM13" s="82" t="s">
        <v>1483</v>
      </c>
      <c r="AN13" s="78"/>
      <c r="AO13" s="80">
        <v>41576.70119212963</v>
      </c>
      <c r="AP13" s="82" t="s">
        <v>1574</v>
      </c>
      <c r="AQ13" s="78" t="b">
        <v>0</v>
      </c>
      <c r="AR13" s="78" t="b">
        <v>0</v>
      </c>
      <c r="AS13" s="78" t="b">
        <v>0</v>
      </c>
      <c r="AT13" s="78"/>
      <c r="AU13" s="78">
        <v>29</v>
      </c>
      <c r="AV13" s="82" t="s">
        <v>1662</v>
      </c>
      <c r="AW13" s="78" t="b">
        <v>0</v>
      </c>
      <c r="AX13" s="78" t="s">
        <v>1734</v>
      </c>
      <c r="AY13" s="82" t="s">
        <v>1745</v>
      </c>
      <c r="AZ13" s="78" t="s">
        <v>65</v>
      </c>
      <c r="BA13" s="78" t="str">
        <f>REPLACE(INDEX(GroupVertices[Group],MATCH(Vertices[[#This Row],[Vertex]],GroupVertices[Vertex],0)),1,1,"")</f>
        <v>6</v>
      </c>
      <c r="BB13" s="48"/>
      <c r="BC13" s="48"/>
      <c r="BD13" s="48"/>
      <c r="BE13" s="48"/>
      <c r="BF13" s="48"/>
      <c r="BG13" s="48"/>
      <c r="BH13" s="48"/>
      <c r="BI13" s="48"/>
      <c r="BJ13" s="48"/>
      <c r="BK13" s="48"/>
      <c r="BL13" s="48"/>
      <c r="BM13" s="49"/>
      <c r="BN13" s="48"/>
      <c r="BO13" s="49"/>
      <c r="BP13" s="48"/>
      <c r="BQ13" s="49"/>
      <c r="BR13" s="48"/>
      <c r="BS13" s="49"/>
      <c r="BT13" s="48"/>
      <c r="BU13" s="2"/>
      <c r="BV13" s="3"/>
      <c r="BW13" s="3"/>
      <c r="BX13" s="3"/>
      <c r="BY13" s="3"/>
    </row>
    <row r="14" spans="1:77" ht="41.45" customHeight="1">
      <c r="A14" s="64" t="s">
        <v>282</v>
      </c>
      <c r="C14" s="65"/>
      <c r="D14" s="65" t="s">
        <v>64</v>
      </c>
      <c r="E14" s="66">
        <v>232.3144625608699</v>
      </c>
      <c r="F14" s="68">
        <v>99.86112502932838</v>
      </c>
      <c r="G14" s="102" t="s">
        <v>1684</v>
      </c>
      <c r="H14" s="65"/>
      <c r="I14" s="69" t="s">
        <v>282</v>
      </c>
      <c r="J14" s="70"/>
      <c r="K14" s="70"/>
      <c r="L14" s="69" t="s">
        <v>1861</v>
      </c>
      <c r="M14" s="73">
        <v>47.282398559164164</v>
      </c>
      <c r="N14" s="74">
        <v>6520.13427734375</v>
      </c>
      <c r="O14" s="74">
        <v>5999.39990234375</v>
      </c>
      <c r="P14" s="75"/>
      <c r="Q14" s="76"/>
      <c r="R14" s="76"/>
      <c r="S14" s="88"/>
      <c r="T14" s="48">
        <v>1</v>
      </c>
      <c r="U14" s="48">
        <v>0</v>
      </c>
      <c r="V14" s="49">
        <v>0</v>
      </c>
      <c r="W14" s="49">
        <v>0.005882</v>
      </c>
      <c r="X14" s="49">
        <v>0</v>
      </c>
      <c r="Y14" s="49">
        <v>0.508254</v>
      </c>
      <c r="Z14" s="49">
        <v>0</v>
      </c>
      <c r="AA14" s="49">
        <v>0</v>
      </c>
      <c r="AB14" s="71">
        <v>14</v>
      </c>
      <c r="AC14" s="71"/>
      <c r="AD14" s="72"/>
      <c r="AE14" s="78" t="s">
        <v>1181</v>
      </c>
      <c r="AF14" s="78">
        <v>225</v>
      </c>
      <c r="AG14" s="78">
        <v>262021</v>
      </c>
      <c r="AH14" s="78">
        <v>23211</v>
      </c>
      <c r="AI14" s="78">
        <v>3911</v>
      </c>
      <c r="AJ14" s="78"/>
      <c r="AK14" s="78" t="s">
        <v>1291</v>
      </c>
      <c r="AL14" s="78" t="s">
        <v>1393</v>
      </c>
      <c r="AM14" s="82" t="s">
        <v>1484</v>
      </c>
      <c r="AN14" s="78"/>
      <c r="AO14" s="80">
        <v>40077.813368055555</v>
      </c>
      <c r="AP14" s="82" t="s">
        <v>1575</v>
      </c>
      <c r="AQ14" s="78" t="b">
        <v>0</v>
      </c>
      <c r="AR14" s="78" t="b">
        <v>0</v>
      </c>
      <c r="AS14" s="78" t="b">
        <v>0</v>
      </c>
      <c r="AT14" s="78"/>
      <c r="AU14" s="78">
        <v>3570</v>
      </c>
      <c r="AV14" s="82" t="s">
        <v>1662</v>
      </c>
      <c r="AW14" s="78" t="b">
        <v>1</v>
      </c>
      <c r="AX14" s="78" t="s">
        <v>1734</v>
      </c>
      <c r="AY14" s="82" t="s">
        <v>1746</v>
      </c>
      <c r="AZ14" s="78" t="s">
        <v>65</v>
      </c>
      <c r="BA14" s="78" t="str">
        <f>REPLACE(INDEX(GroupVertices[Group],MATCH(Vertices[[#This Row],[Vertex]],GroupVertices[Vertex],0)),1,1,"")</f>
        <v>6</v>
      </c>
      <c r="BB14" s="48"/>
      <c r="BC14" s="48"/>
      <c r="BD14" s="48"/>
      <c r="BE14" s="48"/>
      <c r="BF14" s="48"/>
      <c r="BG14" s="48"/>
      <c r="BH14" s="48"/>
      <c r="BI14" s="48"/>
      <c r="BJ14" s="48"/>
      <c r="BK14" s="48"/>
      <c r="BL14" s="48"/>
      <c r="BM14" s="49"/>
      <c r="BN14" s="48"/>
      <c r="BO14" s="49"/>
      <c r="BP14" s="48"/>
      <c r="BQ14" s="49"/>
      <c r="BR14" s="48"/>
      <c r="BS14" s="49"/>
      <c r="BT14" s="48"/>
      <c r="BU14" s="2"/>
      <c r="BV14" s="3"/>
      <c r="BW14" s="3"/>
      <c r="BX14" s="3"/>
      <c r="BY14" s="3"/>
    </row>
    <row r="15" spans="1:77" ht="41.45" customHeight="1">
      <c r="A15" s="64" t="s">
        <v>283</v>
      </c>
      <c r="C15" s="65"/>
      <c r="D15" s="65" t="s">
        <v>64</v>
      </c>
      <c r="E15" s="66">
        <v>287.1701719249277</v>
      </c>
      <c r="F15" s="68">
        <v>99.75278195520603</v>
      </c>
      <c r="G15" s="102" t="s">
        <v>1685</v>
      </c>
      <c r="H15" s="65"/>
      <c r="I15" s="69" t="s">
        <v>283</v>
      </c>
      <c r="J15" s="70"/>
      <c r="K15" s="70"/>
      <c r="L15" s="69" t="s">
        <v>1862</v>
      </c>
      <c r="M15" s="73">
        <v>83.38953372833588</v>
      </c>
      <c r="N15" s="74">
        <v>5288.6201171875</v>
      </c>
      <c r="O15" s="74">
        <v>2644.19287109375</v>
      </c>
      <c r="P15" s="75"/>
      <c r="Q15" s="76"/>
      <c r="R15" s="76"/>
      <c r="S15" s="88"/>
      <c r="T15" s="48">
        <v>3</v>
      </c>
      <c r="U15" s="48">
        <v>0</v>
      </c>
      <c r="V15" s="49">
        <v>858</v>
      </c>
      <c r="W15" s="49">
        <v>0.006944</v>
      </c>
      <c r="X15" s="49">
        <v>0</v>
      </c>
      <c r="Y15" s="49">
        <v>1.163414</v>
      </c>
      <c r="Z15" s="49">
        <v>0.16666666666666666</v>
      </c>
      <c r="AA15" s="49">
        <v>0</v>
      </c>
      <c r="AB15" s="71">
        <v>15</v>
      </c>
      <c r="AC15" s="71"/>
      <c r="AD15" s="72"/>
      <c r="AE15" s="78" t="s">
        <v>1182</v>
      </c>
      <c r="AF15" s="78">
        <v>158776</v>
      </c>
      <c r="AG15" s="78">
        <v>466430</v>
      </c>
      <c r="AH15" s="78">
        <v>56734</v>
      </c>
      <c r="AI15" s="78">
        <v>16624</v>
      </c>
      <c r="AJ15" s="78"/>
      <c r="AK15" s="78" t="s">
        <v>1292</v>
      </c>
      <c r="AL15" s="78" t="s">
        <v>1399</v>
      </c>
      <c r="AM15" s="78"/>
      <c r="AN15" s="78"/>
      <c r="AO15" s="80">
        <v>39923.77377314815</v>
      </c>
      <c r="AP15" s="82" t="s">
        <v>1576</v>
      </c>
      <c r="AQ15" s="78" t="b">
        <v>0</v>
      </c>
      <c r="AR15" s="78" t="b">
        <v>0</v>
      </c>
      <c r="AS15" s="78" t="b">
        <v>1</v>
      </c>
      <c r="AT15" s="78"/>
      <c r="AU15" s="78">
        <v>7282</v>
      </c>
      <c r="AV15" s="82" t="s">
        <v>1662</v>
      </c>
      <c r="AW15" s="78" t="b">
        <v>1</v>
      </c>
      <c r="AX15" s="78" t="s">
        <v>1734</v>
      </c>
      <c r="AY15" s="82" t="s">
        <v>1747</v>
      </c>
      <c r="AZ15" s="78" t="s">
        <v>65</v>
      </c>
      <c r="BA15" s="78" t="str">
        <f>REPLACE(INDEX(GroupVertices[Group],MATCH(Vertices[[#This Row],[Vertex]],GroupVertices[Vertex],0)),1,1,"")</f>
        <v>4</v>
      </c>
      <c r="BB15" s="48"/>
      <c r="BC15" s="48"/>
      <c r="BD15" s="48"/>
      <c r="BE15" s="48"/>
      <c r="BF15" s="48"/>
      <c r="BG15" s="48"/>
      <c r="BH15" s="48"/>
      <c r="BI15" s="48"/>
      <c r="BJ15" s="48"/>
      <c r="BK15" s="48"/>
      <c r="BL15" s="48"/>
      <c r="BM15" s="49"/>
      <c r="BN15" s="48"/>
      <c r="BO15" s="49"/>
      <c r="BP15" s="48"/>
      <c r="BQ15" s="49"/>
      <c r="BR15" s="48"/>
      <c r="BS15" s="49"/>
      <c r="BT15" s="48"/>
      <c r="BU15" s="2"/>
      <c r="BV15" s="3"/>
      <c r="BW15" s="3"/>
      <c r="BX15" s="3"/>
      <c r="BY15" s="3"/>
    </row>
    <row r="16" spans="1:77" ht="41.45" customHeight="1">
      <c r="A16" s="64" t="s">
        <v>284</v>
      </c>
      <c r="C16" s="65"/>
      <c r="D16" s="65" t="s">
        <v>64</v>
      </c>
      <c r="E16" s="66">
        <v>366.91220895639015</v>
      </c>
      <c r="F16" s="68">
        <v>99.59528700109963</v>
      </c>
      <c r="G16" s="102" t="s">
        <v>1686</v>
      </c>
      <c r="H16" s="65"/>
      <c r="I16" s="69" t="s">
        <v>284</v>
      </c>
      <c r="J16" s="70"/>
      <c r="K16" s="70"/>
      <c r="L16" s="69" t="s">
        <v>1863</v>
      </c>
      <c r="M16" s="73">
        <v>135.8773521001942</v>
      </c>
      <c r="N16" s="74">
        <v>4938.1083984375</v>
      </c>
      <c r="O16" s="74">
        <v>5590.17578125</v>
      </c>
      <c r="P16" s="75"/>
      <c r="Q16" s="76"/>
      <c r="R16" s="76"/>
      <c r="S16" s="88"/>
      <c r="T16" s="48">
        <v>4</v>
      </c>
      <c r="U16" s="48">
        <v>0</v>
      </c>
      <c r="V16" s="49">
        <v>1050.666667</v>
      </c>
      <c r="W16" s="49">
        <v>0.007813</v>
      </c>
      <c r="X16" s="49">
        <v>0</v>
      </c>
      <c r="Y16" s="49">
        <v>1.21372</v>
      </c>
      <c r="Z16" s="49">
        <v>0.16666666666666666</v>
      </c>
      <c r="AA16" s="49">
        <v>0</v>
      </c>
      <c r="AB16" s="71">
        <v>16</v>
      </c>
      <c r="AC16" s="71"/>
      <c r="AD16" s="72"/>
      <c r="AE16" s="78" t="s">
        <v>1183</v>
      </c>
      <c r="AF16" s="78">
        <v>918</v>
      </c>
      <c r="AG16" s="78">
        <v>763573</v>
      </c>
      <c r="AH16" s="78">
        <v>19732</v>
      </c>
      <c r="AI16" s="78">
        <v>4856</v>
      </c>
      <c r="AJ16" s="78"/>
      <c r="AK16" s="78" t="s">
        <v>1293</v>
      </c>
      <c r="AL16" s="78" t="s">
        <v>1400</v>
      </c>
      <c r="AM16" s="82" t="s">
        <v>1485</v>
      </c>
      <c r="AN16" s="78"/>
      <c r="AO16" s="80">
        <v>39144.99613425926</v>
      </c>
      <c r="AP16" s="82" t="s">
        <v>1577</v>
      </c>
      <c r="AQ16" s="78" t="b">
        <v>0</v>
      </c>
      <c r="AR16" s="78" t="b">
        <v>0</v>
      </c>
      <c r="AS16" s="78" t="b">
        <v>1</v>
      </c>
      <c r="AT16" s="78"/>
      <c r="AU16" s="78">
        <v>7191</v>
      </c>
      <c r="AV16" s="82" t="s">
        <v>1662</v>
      </c>
      <c r="AW16" s="78" t="b">
        <v>1</v>
      </c>
      <c r="AX16" s="78" t="s">
        <v>1734</v>
      </c>
      <c r="AY16" s="82" t="s">
        <v>1748</v>
      </c>
      <c r="AZ16" s="78" t="s">
        <v>65</v>
      </c>
      <c r="BA16" s="78" t="str">
        <f>REPLACE(INDEX(GroupVertices[Group],MATCH(Vertices[[#This Row],[Vertex]],GroupVertices[Vertex],0)),1,1,"")</f>
        <v>3</v>
      </c>
      <c r="BB16" s="48"/>
      <c r="BC16" s="48"/>
      <c r="BD16" s="48"/>
      <c r="BE16" s="48"/>
      <c r="BF16" s="48"/>
      <c r="BG16" s="48"/>
      <c r="BH16" s="48"/>
      <c r="BI16" s="48"/>
      <c r="BJ16" s="48"/>
      <c r="BK16" s="48"/>
      <c r="BL16" s="48"/>
      <c r="BM16" s="49"/>
      <c r="BN16" s="48"/>
      <c r="BO16" s="49"/>
      <c r="BP16" s="48"/>
      <c r="BQ16" s="49"/>
      <c r="BR16" s="48"/>
      <c r="BS16" s="49"/>
      <c r="BT16" s="48"/>
      <c r="BU16" s="2"/>
      <c r="BV16" s="3"/>
      <c r="BW16" s="3"/>
      <c r="BX16" s="3"/>
      <c r="BY16" s="3"/>
    </row>
    <row r="17" spans="1:77" ht="41.45" customHeight="1">
      <c r="A17" s="64" t="s">
        <v>216</v>
      </c>
      <c r="C17" s="65"/>
      <c r="D17" s="65" t="s">
        <v>64</v>
      </c>
      <c r="E17" s="66">
        <v>164.2633692879299</v>
      </c>
      <c r="F17" s="68">
        <v>99.9955297198893</v>
      </c>
      <c r="G17" s="102" t="s">
        <v>613</v>
      </c>
      <c r="H17" s="65"/>
      <c r="I17" s="69" t="s">
        <v>216</v>
      </c>
      <c r="J17" s="70"/>
      <c r="K17" s="70"/>
      <c r="L17" s="69" t="s">
        <v>1864</v>
      </c>
      <c r="M17" s="73">
        <v>2.489795351558856</v>
      </c>
      <c r="N17" s="74">
        <v>7549.6025390625</v>
      </c>
      <c r="O17" s="74">
        <v>788.156494140625</v>
      </c>
      <c r="P17" s="75"/>
      <c r="Q17" s="76"/>
      <c r="R17" s="76"/>
      <c r="S17" s="88"/>
      <c r="T17" s="48">
        <v>0</v>
      </c>
      <c r="U17" s="48">
        <v>1</v>
      </c>
      <c r="V17" s="49">
        <v>0</v>
      </c>
      <c r="W17" s="49">
        <v>0.333333</v>
      </c>
      <c r="X17" s="49">
        <v>0</v>
      </c>
      <c r="Y17" s="49">
        <v>0.638295</v>
      </c>
      <c r="Z17" s="49">
        <v>0</v>
      </c>
      <c r="AA17" s="49">
        <v>0</v>
      </c>
      <c r="AB17" s="71">
        <v>17</v>
      </c>
      <c r="AC17" s="71"/>
      <c r="AD17" s="72"/>
      <c r="AE17" s="78" t="s">
        <v>1184</v>
      </c>
      <c r="AF17" s="78">
        <v>5131</v>
      </c>
      <c r="AG17" s="78">
        <v>8442</v>
      </c>
      <c r="AH17" s="78">
        <v>4743</v>
      </c>
      <c r="AI17" s="78">
        <v>264</v>
      </c>
      <c r="AJ17" s="78"/>
      <c r="AK17" s="78" t="s">
        <v>1294</v>
      </c>
      <c r="AL17" s="78" t="s">
        <v>1401</v>
      </c>
      <c r="AM17" s="82" t="s">
        <v>1486</v>
      </c>
      <c r="AN17" s="78"/>
      <c r="AO17" s="80">
        <v>40843.639872685184</v>
      </c>
      <c r="AP17" s="82" t="s">
        <v>1578</v>
      </c>
      <c r="AQ17" s="78" t="b">
        <v>1</v>
      </c>
      <c r="AR17" s="78" t="b">
        <v>0</v>
      </c>
      <c r="AS17" s="78" t="b">
        <v>1</v>
      </c>
      <c r="AT17" s="78"/>
      <c r="AU17" s="78">
        <v>223</v>
      </c>
      <c r="AV17" s="82" t="s">
        <v>1662</v>
      </c>
      <c r="AW17" s="78" t="b">
        <v>0</v>
      </c>
      <c r="AX17" s="78" t="s">
        <v>1734</v>
      </c>
      <c r="AY17" s="82" t="s">
        <v>1749</v>
      </c>
      <c r="AZ17" s="78" t="s">
        <v>66</v>
      </c>
      <c r="BA17" s="78" t="str">
        <f>REPLACE(INDEX(GroupVertices[Group],MATCH(Vertices[[#This Row],[Vertex]],GroupVertices[Vertex],0)),1,1,"")</f>
        <v>12</v>
      </c>
      <c r="BB17" s="48"/>
      <c r="BC17" s="48"/>
      <c r="BD17" s="48"/>
      <c r="BE17" s="48"/>
      <c r="BF17" s="48" t="s">
        <v>520</v>
      </c>
      <c r="BG17" s="48" t="s">
        <v>520</v>
      </c>
      <c r="BH17" s="119" t="s">
        <v>2487</v>
      </c>
      <c r="BI17" s="119" t="s">
        <v>2487</v>
      </c>
      <c r="BJ17" s="119" t="s">
        <v>2554</v>
      </c>
      <c r="BK17" s="119" t="s">
        <v>2554</v>
      </c>
      <c r="BL17" s="119">
        <v>1</v>
      </c>
      <c r="BM17" s="123">
        <v>5.882352941176471</v>
      </c>
      <c r="BN17" s="119">
        <v>0</v>
      </c>
      <c r="BO17" s="123">
        <v>0</v>
      </c>
      <c r="BP17" s="119">
        <v>0</v>
      </c>
      <c r="BQ17" s="123">
        <v>0</v>
      </c>
      <c r="BR17" s="119">
        <v>16</v>
      </c>
      <c r="BS17" s="123">
        <v>94.11764705882354</v>
      </c>
      <c r="BT17" s="119">
        <v>17</v>
      </c>
      <c r="BU17" s="2"/>
      <c r="BV17" s="3"/>
      <c r="BW17" s="3"/>
      <c r="BX17" s="3"/>
      <c r="BY17" s="3"/>
    </row>
    <row r="18" spans="1:77" ht="41.45" customHeight="1">
      <c r="A18" s="64" t="s">
        <v>217</v>
      </c>
      <c r="C18" s="65"/>
      <c r="D18" s="65" t="s">
        <v>64</v>
      </c>
      <c r="E18" s="66">
        <v>162.88452278551304</v>
      </c>
      <c r="F18" s="68">
        <v>99.99825301834896</v>
      </c>
      <c r="G18" s="102" t="s">
        <v>614</v>
      </c>
      <c r="H18" s="65"/>
      <c r="I18" s="69" t="s">
        <v>217</v>
      </c>
      <c r="J18" s="70"/>
      <c r="K18" s="70"/>
      <c r="L18" s="69" t="s">
        <v>1865</v>
      </c>
      <c r="M18" s="73">
        <v>1.582210751569598</v>
      </c>
      <c r="N18" s="74">
        <v>7549.6025390625</v>
      </c>
      <c r="O18" s="74">
        <v>2529.158935546875</v>
      </c>
      <c r="P18" s="75"/>
      <c r="Q18" s="76"/>
      <c r="R18" s="76"/>
      <c r="S18" s="88"/>
      <c r="T18" s="48">
        <v>3</v>
      </c>
      <c r="U18" s="48">
        <v>1</v>
      </c>
      <c r="V18" s="49">
        <v>2</v>
      </c>
      <c r="W18" s="49">
        <v>0.5</v>
      </c>
      <c r="X18" s="49">
        <v>0</v>
      </c>
      <c r="Y18" s="49">
        <v>1.723397</v>
      </c>
      <c r="Z18" s="49">
        <v>0</v>
      </c>
      <c r="AA18" s="49">
        <v>0</v>
      </c>
      <c r="AB18" s="71">
        <v>18</v>
      </c>
      <c r="AC18" s="71"/>
      <c r="AD18" s="72"/>
      <c r="AE18" s="78" t="s">
        <v>1185</v>
      </c>
      <c r="AF18" s="78">
        <v>252</v>
      </c>
      <c r="AG18" s="78">
        <v>3304</v>
      </c>
      <c r="AH18" s="78">
        <v>9086</v>
      </c>
      <c r="AI18" s="78">
        <v>7700</v>
      </c>
      <c r="AJ18" s="78"/>
      <c r="AK18" s="78" t="s">
        <v>1295</v>
      </c>
      <c r="AL18" s="78" t="s">
        <v>1402</v>
      </c>
      <c r="AM18" s="82" t="s">
        <v>1487</v>
      </c>
      <c r="AN18" s="78"/>
      <c r="AO18" s="80">
        <v>39971.8540625</v>
      </c>
      <c r="AP18" s="78"/>
      <c r="AQ18" s="78" t="b">
        <v>0</v>
      </c>
      <c r="AR18" s="78" t="b">
        <v>0</v>
      </c>
      <c r="AS18" s="78" t="b">
        <v>0</v>
      </c>
      <c r="AT18" s="78"/>
      <c r="AU18" s="78">
        <v>396</v>
      </c>
      <c r="AV18" s="82" t="s">
        <v>1662</v>
      </c>
      <c r="AW18" s="78" t="b">
        <v>0</v>
      </c>
      <c r="AX18" s="78" t="s">
        <v>1734</v>
      </c>
      <c r="AY18" s="82" t="s">
        <v>1750</v>
      </c>
      <c r="AZ18" s="78" t="s">
        <v>66</v>
      </c>
      <c r="BA18" s="78" t="str">
        <f>REPLACE(INDEX(GroupVertices[Group],MATCH(Vertices[[#This Row],[Vertex]],GroupVertices[Vertex],0)),1,1,"")</f>
        <v>12</v>
      </c>
      <c r="BB18" s="48" t="s">
        <v>2071</v>
      </c>
      <c r="BC18" s="48" t="s">
        <v>2071</v>
      </c>
      <c r="BD18" s="48" t="s">
        <v>482</v>
      </c>
      <c r="BE18" s="48" t="s">
        <v>482</v>
      </c>
      <c r="BF18" s="48" t="s">
        <v>2453</v>
      </c>
      <c r="BG18" s="48" t="s">
        <v>2470</v>
      </c>
      <c r="BH18" s="119" t="s">
        <v>2488</v>
      </c>
      <c r="BI18" s="119" t="s">
        <v>2489</v>
      </c>
      <c r="BJ18" s="119" t="s">
        <v>2367</v>
      </c>
      <c r="BK18" s="119" t="s">
        <v>2367</v>
      </c>
      <c r="BL18" s="119">
        <v>2</v>
      </c>
      <c r="BM18" s="123">
        <v>3.6363636363636362</v>
      </c>
      <c r="BN18" s="119">
        <v>1</v>
      </c>
      <c r="BO18" s="123">
        <v>1.8181818181818181</v>
      </c>
      <c r="BP18" s="119">
        <v>0</v>
      </c>
      <c r="BQ18" s="123">
        <v>0</v>
      </c>
      <c r="BR18" s="119">
        <v>52</v>
      </c>
      <c r="BS18" s="123">
        <v>94.54545454545455</v>
      </c>
      <c r="BT18" s="119">
        <v>55</v>
      </c>
      <c r="BU18" s="2"/>
      <c r="BV18" s="3"/>
      <c r="BW18" s="3"/>
      <c r="BX18" s="3"/>
      <c r="BY18" s="3"/>
    </row>
    <row r="19" spans="1:77" ht="41.45" customHeight="1">
      <c r="A19" s="64" t="s">
        <v>218</v>
      </c>
      <c r="C19" s="65"/>
      <c r="D19" s="65" t="s">
        <v>64</v>
      </c>
      <c r="E19" s="66">
        <v>163.3691854525751</v>
      </c>
      <c r="F19" s="68">
        <v>99.99729578265061</v>
      </c>
      <c r="G19" s="102" t="s">
        <v>615</v>
      </c>
      <c r="H19" s="65"/>
      <c r="I19" s="69" t="s">
        <v>218</v>
      </c>
      <c r="J19" s="70"/>
      <c r="K19" s="70"/>
      <c r="L19" s="69" t="s">
        <v>1866</v>
      </c>
      <c r="M19" s="73">
        <v>1.9012255019745417</v>
      </c>
      <c r="N19" s="74">
        <v>7549.6025390625</v>
      </c>
      <c r="O19" s="74">
        <v>1658.6575927734375</v>
      </c>
      <c r="P19" s="75"/>
      <c r="Q19" s="76"/>
      <c r="R19" s="76"/>
      <c r="S19" s="88"/>
      <c r="T19" s="48">
        <v>0</v>
      </c>
      <c r="U19" s="48">
        <v>1</v>
      </c>
      <c r="V19" s="49">
        <v>0</v>
      </c>
      <c r="W19" s="49">
        <v>0.333333</v>
      </c>
      <c r="X19" s="49">
        <v>0</v>
      </c>
      <c r="Y19" s="49">
        <v>0.638295</v>
      </c>
      <c r="Z19" s="49">
        <v>0</v>
      </c>
      <c r="AA19" s="49">
        <v>0</v>
      </c>
      <c r="AB19" s="71">
        <v>19</v>
      </c>
      <c r="AC19" s="71"/>
      <c r="AD19" s="72"/>
      <c r="AE19" s="78" t="s">
        <v>1186</v>
      </c>
      <c r="AF19" s="78">
        <v>13</v>
      </c>
      <c r="AG19" s="78">
        <v>5110</v>
      </c>
      <c r="AH19" s="78">
        <v>701193</v>
      </c>
      <c r="AI19" s="78">
        <v>65</v>
      </c>
      <c r="AJ19" s="78"/>
      <c r="AK19" s="78" t="s">
        <v>1296</v>
      </c>
      <c r="AL19" s="78" t="s">
        <v>1403</v>
      </c>
      <c r="AM19" s="78"/>
      <c r="AN19" s="78"/>
      <c r="AO19" s="80">
        <v>42520.19642361111</v>
      </c>
      <c r="AP19" s="82" t="s">
        <v>1579</v>
      </c>
      <c r="AQ19" s="78" t="b">
        <v>1</v>
      </c>
      <c r="AR19" s="78" t="b">
        <v>0</v>
      </c>
      <c r="AS19" s="78" t="b">
        <v>1</v>
      </c>
      <c r="AT19" s="78"/>
      <c r="AU19" s="78">
        <v>4663</v>
      </c>
      <c r="AV19" s="78"/>
      <c r="AW19" s="78" t="b">
        <v>0</v>
      </c>
      <c r="AX19" s="78" t="s">
        <v>1734</v>
      </c>
      <c r="AY19" s="82" t="s">
        <v>1751</v>
      </c>
      <c r="AZ19" s="78" t="s">
        <v>66</v>
      </c>
      <c r="BA19" s="78" t="str">
        <f>REPLACE(INDEX(GroupVertices[Group],MATCH(Vertices[[#This Row],[Vertex]],GroupVertices[Vertex],0)),1,1,"")</f>
        <v>12</v>
      </c>
      <c r="BB19" s="48"/>
      <c r="BC19" s="48"/>
      <c r="BD19" s="48"/>
      <c r="BE19" s="48"/>
      <c r="BF19" s="48"/>
      <c r="BG19" s="48"/>
      <c r="BH19" s="119" t="s">
        <v>2489</v>
      </c>
      <c r="BI19" s="119" t="s">
        <v>2489</v>
      </c>
      <c r="BJ19" s="119" t="s">
        <v>2367</v>
      </c>
      <c r="BK19" s="119" t="s">
        <v>2367</v>
      </c>
      <c r="BL19" s="119">
        <v>1</v>
      </c>
      <c r="BM19" s="123">
        <v>2.6315789473684212</v>
      </c>
      <c r="BN19" s="119">
        <v>1</v>
      </c>
      <c r="BO19" s="123">
        <v>2.6315789473684212</v>
      </c>
      <c r="BP19" s="119">
        <v>0</v>
      </c>
      <c r="BQ19" s="123">
        <v>0</v>
      </c>
      <c r="BR19" s="119">
        <v>36</v>
      </c>
      <c r="BS19" s="123">
        <v>94.73684210526316</v>
      </c>
      <c r="BT19" s="119">
        <v>38</v>
      </c>
      <c r="BU19" s="2"/>
      <c r="BV19" s="3"/>
      <c r="BW19" s="3"/>
      <c r="BX19" s="3"/>
      <c r="BY19" s="3"/>
    </row>
    <row r="20" spans="1:77" ht="41.45" customHeight="1">
      <c r="A20" s="64" t="s">
        <v>219</v>
      </c>
      <c r="C20" s="65"/>
      <c r="D20" s="65" t="s">
        <v>64</v>
      </c>
      <c r="E20" s="66">
        <v>162.00858759985934</v>
      </c>
      <c r="F20" s="68">
        <v>99.9999830390131</v>
      </c>
      <c r="G20" s="102" t="s">
        <v>616</v>
      </c>
      <c r="H20" s="65"/>
      <c r="I20" s="69" t="s">
        <v>219</v>
      </c>
      <c r="J20" s="70"/>
      <c r="K20" s="70"/>
      <c r="L20" s="69" t="s">
        <v>1867</v>
      </c>
      <c r="M20" s="73">
        <v>1.0056525315686369</v>
      </c>
      <c r="N20" s="74">
        <v>1488.7803955078125</v>
      </c>
      <c r="O20" s="74">
        <v>352.9058837890625</v>
      </c>
      <c r="P20" s="75"/>
      <c r="Q20" s="76"/>
      <c r="R20" s="76"/>
      <c r="S20" s="88"/>
      <c r="T20" s="48">
        <v>0</v>
      </c>
      <c r="U20" s="48">
        <v>1</v>
      </c>
      <c r="V20" s="49">
        <v>0</v>
      </c>
      <c r="W20" s="49">
        <v>0.00641</v>
      </c>
      <c r="X20" s="49">
        <v>0.002602</v>
      </c>
      <c r="Y20" s="49">
        <v>0.3847</v>
      </c>
      <c r="Z20" s="49">
        <v>0</v>
      </c>
      <c r="AA20" s="49">
        <v>0</v>
      </c>
      <c r="AB20" s="71">
        <v>20</v>
      </c>
      <c r="AC20" s="71"/>
      <c r="AD20" s="72"/>
      <c r="AE20" s="78" t="s">
        <v>1187</v>
      </c>
      <c r="AF20" s="78">
        <v>160</v>
      </c>
      <c r="AG20" s="78">
        <v>40</v>
      </c>
      <c r="AH20" s="78">
        <v>18</v>
      </c>
      <c r="AI20" s="78">
        <v>125</v>
      </c>
      <c r="AJ20" s="78"/>
      <c r="AK20" s="78" t="s">
        <v>1297</v>
      </c>
      <c r="AL20" s="78" t="s">
        <v>1404</v>
      </c>
      <c r="AM20" s="78"/>
      <c r="AN20" s="78"/>
      <c r="AO20" s="80">
        <v>39810.09457175926</v>
      </c>
      <c r="AP20" s="82" t="s">
        <v>1580</v>
      </c>
      <c r="AQ20" s="78" t="b">
        <v>0</v>
      </c>
      <c r="AR20" s="78" t="b">
        <v>0</v>
      </c>
      <c r="AS20" s="78" t="b">
        <v>0</v>
      </c>
      <c r="AT20" s="78"/>
      <c r="AU20" s="78">
        <v>1</v>
      </c>
      <c r="AV20" s="82" t="s">
        <v>1667</v>
      </c>
      <c r="AW20" s="78" t="b">
        <v>0</v>
      </c>
      <c r="AX20" s="78" t="s">
        <v>1734</v>
      </c>
      <c r="AY20" s="82" t="s">
        <v>1752</v>
      </c>
      <c r="AZ20" s="78" t="s">
        <v>66</v>
      </c>
      <c r="BA20" s="78" t="str">
        <f>REPLACE(INDEX(GroupVertices[Group],MATCH(Vertices[[#This Row],[Vertex]],GroupVertices[Vertex],0)),1,1,"")</f>
        <v>2</v>
      </c>
      <c r="BB20" s="48" t="s">
        <v>415</v>
      </c>
      <c r="BC20" s="48" t="s">
        <v>415</v>
      </c>
      <c r="BD20" s="48" t="s">
        <v>483</v>
      </c>
      <c r="BE20" s="48" t="s">
        <v>483</v>
      </c>
      <c r="BF20" s="48" t="s">
        <v>523</v>
      </c>
      <c r="BG20" s="48" t="s">
        <v>523</v>
      </c>
      <c r="BH20" s="119" t="s">
        <v>2490</v>
      </c>
      <c r="BI20" s="119" t="s">
        <v>2490</v>
      </c>
      <c r="BJ20" s="119" t="s">
        <v>2555</v>
      </c>
      <c r="BK20" s="119" t="s">
        <v>2555</v>
      </c>
      <c r="BL20" s="119">
        <v>1</v>
      </c>
      <c r="BM20" s="123">
        <v>5.2631578947368425</v>
      </c>
      <c r="BN20" s="119">
        <v>1</v>
      </c>
      <c r="BO20" s="123">
        <v>5.2631578947368425</v>
      </c>
      <c r="BP20" s="119">
        <v>0</v>
      </c>
      <c r="BQ20" s="123">
        <v>0</v>
      </c>
      <c r="BR20" s="119">
        <v>17</v>
      </c>
      <c r="BS20" s="123">
        <v>89.47368421052632</v>
      </c>
      <c r="BT20" s="119">
        <v>19</v>
      </c>
      <c r="BU20" s="2"/>
      <c r="BV20" s="3"/>
      <c r="BW20" s="3"/>
      <c r="BX20" s="3"/>
      <c r="BY20" s="3"/>
    </row>
    <row r="21" spans="1:77" ht="41.45" customHeight="1">
      <c r="A21" s="64" t="s">
        <v>246</v>
      </c>
      <c r="C21" s="65"/>
      <c r="D21" s="65" t="s">
        <v>64</v>
      </c>
      <c r="E21" s="66">
        <v>163.75562744624585</v>
      </c>
      <c r="F21" s="68">
        <v>99.99653253823996</v>
      </c>
      <c r="G21" s="102" t="s">
        <v>640</v>
      </c>
      <c r="H21" s="65"/>
      <c r="I21" s="69" t="s">
        <v>246</v>
      </c>
      <c r="J21" s="70"/>
      <c r="K21" s="70"/>
      <c r="L21" s="69" t="s">
        <v>1868</v>
      </c>
      <c r="M21" s="73">
        <v>2.155589422563201</v>
      </c>
      <c r="N21" s="74">
        <v>1327.361328125</v>
      </c>
      <c r="O21" s="74">
        <v>2087.39111328125</v>
      </c>
      <c r="P21" s="75"/>
      <c r="Q21" s="76"/>
      <c r="R21" s="76"/>
      <c r="S21" s="88"/>
      <c r="T21" s="48">
        <v>7</v>
      </c>
      <c r="U21" s="48">
        <v>7</v>
      </c>
      <c r="V21" s="49">
        <v>929.333333</v>
      </c>
      <c r="W21" s="49">
        <v>0.009174</v>
      </c>
      <c r="X21" s="49">
        <v>0.019822</v>
      </c>
      <c r="Y21" s="49">
        <v>3.313414</v>
      </c>
      <c r="Z21" s="49">
        <v>0.05454545454545454</v>
      </c>
      <c r="AA21" s="49">
        <v>0.09090909090909091</v>
      </c>
      <c r="AB21" s="71">
        <v>21</v>
      </c>
      <c r="AC21" s="71"/>
      <c r="AD21" s="72"/>
      <c r="AE21" s="78" t="s">
        <v>1188</v>
      </c>
      <c r="AF21" s="78">
        <v>597</v>
      </c>
      <c r="AG21" s="78">
        <v>6550</v>
      </c>
      <c r="AH21" s="78">
        <v>15879</v>
      </c>
      <c r="AI21" s="78">
        <v>64</v>
      </c>
      <c r="AJ21" s="78"/>
      <c r="AK21" s="78" t="s">
        <v>1298</v>
      </c>
      <c r="AL21" s="78" t="s">
        <v>1405</v>
      </c>
      <c r="AM21" s="82" t="s">
        <v>1488</v>
      </c>
      <c r="AN21" s="78"/>
      <c r="AO21" s="80">
        <v>40223.4843287037</v>
      </c>
      <c r="AP21" s="82" t="s">
        <v>1581</v>
      </c>
      <c r="AQ21" s="78" t="b">
        <v>0</v>
      </c>
      <c r="AR21" s="78" t="b">
        <v>0</v>
      </c>
      <c r="AS21" s="78" t="b">
        <v>1</v>
      </c>
      <c r="AT21" s="78"/>
      <c r="AU21" s="78">
        <v>312</v>
      </c>
      <c r="AV21" s="82" t="s">
        <v>1668</v>
      </c>
      <c r="AW21" s="78" t="b">
        <v>0</v>
      </c>
      <c r="AX21" s="78" t="s">
        <v>1734</v>
      </c>
      <c r="AY21" s="82" t="s">
        <v>1753</v>
      </c>
      <c r="AZ21" s="78" t="s">
        <v>66</v>
      </c>
      <c r="BA21" s="78" t="str">
        <f>REPLACE(INDEX(GroupVertices[Group],MATCH(Vertices[[#This Row],[Vertex]],GroupVertices[Vertex],0)),1,1,"")</f>
        <v>2</v>
      </c>
      <c r="BB21" s="48" t="s">
        <v>2431</v>
      </c>
      <c r="BC21" s="48" t="s">
        <v>2431</v>
      </c>
      <c r="BD21" s="48" t="s">
        <v>2443</v>
      </c>
      <c r="BE21" s="48" t="s">
        <v>2443</v>
      </c>
      <c r="BF21" s="48" t="s">
        <v>2454</v>
      </c>
      <c r="BG21" s="48" t="s">
        <v>2471</v>
      </c>
      <c r="BH21" s="119" t="s">
        <v>2491</v>
      </c>
      <c r="BI21" s="119" t="s">
        <v>2535</v>
      </c>
      <c r="BJ21" s="119" t="s">
        <v>2556</v>
      </c>
      <c r="BK21" s="119" t="s">
        <v>2595</v>
      </c>
      <c r="BL21" s="119">
        <v>8</v>
      </c>
      <c r="BM21" s="123">
        <v>7.920792079207921</v>
      </c>
      <c r="BN21" s="119">
        <v>6</v>
      </c>
      <c r="BO21" s="123">
        <v>5.9405940594059405</v>
      </c>
      <c r="BP21" s="119">
        <v>0</v>
      </c>
      <c r="BQ21" s="123">
        <v>0</v>
      </c>
      <c r="BR21" s="119">
        <v>87</v>
      </c>
      <c r="BS21" s="123">
        <v>86.13861386138613</v>
      </c>
      <c r="BT21" s="119">
        <v>101</v>
      </c>
      <c r="BU21" s="2"/>
      <c r="BV21" s="3"/>
      <c r="BW21" s="3"/>
      <c r="BX21" s="3"/>
      <c r="BY21" s="3"/>
    </row>
    <row r="22" spans="1:77" ht="41.45" customHeight="1">
      <c r="A22" s="64" t="s">
        <v>220</v>
      </c>
      <c r="C22" s="65"/>
      <c r="D22" s="65" t="s">
        <v>64</v>
      </c>
      <c r="E22" s="66">
        <v>162.1419637601749</v>
      </c>
      <c r="F22" s="68">
        <v>99.99971961368526</v>
      </c>
      <c r="G22" s="102" t="s">
        <v>617</v>
      </c>
      <c r="H22" s="65"/>
      <c r="I22" s="69" t="s">
        <v>220</v>
      </c>
      <c r="J22" s="70"/>
      <c r="K22" s="70"/>
      <c r="L22" s="69" t="s">
        <v>1869</v>
      </c>
      <c r="M22" s="73">
        <v>1.0934434124940284</v>
      </c>
      <c r="N22" s="74">
        <v>2319.085693359375</v>
      </c>
      <c r="O22" s="74">
        <v>3791.245361328125</v>
      </c>
      <c r="P22" s="75"/>
      <c r="Q22" s="76"/>
      <c r="R22" s="76"/>
      <c r="S22" s="88"/>
      <c r="T22" s="48">
        <v>0</v>
      </c>
      <c r="U22" s="48">
        <v>3</v>
      </c>
      <c r="V22" s="49">
        <v>94</v>
      </c>
      <c r="W22" s="49">
        <v>0.005181</v>
      </c>
      <c r="X22" s="49">
        <v>0.000507</v>
      </c>
      <c r="Y22" s="49">
        <v>1.136642</v>
      </c>
      <c r="Z22" s="49">
        <v>0.16666666666666666</v>
      </c>
      <c r="AA22" s="49">
        <v>0</v>
      </c>
      <c r="AB22" s="71">
        <v>22</v>
      </c>
      <c r="AC22" s="71"/>
      <c r="AD22" s="72"/>
      <c r="AE22" s="78" t="s">
        <v>1189</v>
      </c>
      <c r="AF22" s="78">
        <v>555</v>
      </c>
      <c r="AG22" s="78">
        <v>537</v>
      </c>
      <c r="AH22" s="78">
        <v>2013</v>
      </c>
      <c r="AI22" s="78">
        <v>474</v>
      </c>
      <c r="AJ22" s="78"/>
      <c r="AK22" s="78" t="s">
        <v>1299</v>
      </c>
      <c r="AL22" s="78" t="s">
        <v>1406</v>
      </c>
      <c r="AM22" s="82" t="s">
        <v>1489</v>
      </c>
      <c r="AN22" s="78"/>
      <c r="AO22" s="80">
        <v>39771.12123842593</v>
      </c>
      <c r="AP22" s="82" t="s">
        <v>1582</v>
      </c>
      <c r="AQ22" s="78" t="b">
        <v>0</v>
      </c>
      <c r="AR22" s="78" t="b">
        <v>0</v>
      </c>
      <c r="AS22" s="78" t="b">
        <v>1</v>
      </c>
      <c r="AT22" s="78"/>
      <c r="AU22" s="78">
        <v>36</v>
      </c>
      <c r="AV22" s="82" t="s">
        <v>1669</v>
      </c>
      <c r="AW22" s="78" t="b">
        <v>0</v>
      </c>
      <c r="AX22" s="78" t="s">
        <v>1734</v>
      </c>
      <c r="AY22" s="82" t="s">
        <v>1754</v>
      </c>
      <c r="AZ22" s="78" t="s">
        <v>66</v>
      </c>
      <c r="BA22" s="78" t="str">
        <f>REPLACE(INDEX(GroupVertices[Group],MATCH(Vertices[[#This Row],[Vertex]],GroupVertices[Vertex],0)),1,1,"")</f>
        <v>2</v>
      </c>
      <c r="BB22" s="48" t="s">
        <v>416</v>
      </c>
      <c r="BC22" s="48" t="s">
        <v>416</v>
      </c>
      <c r="BD22" s="48" t="s">
        <v>484</v>
      </c>
      <c r="BE22" s="48" t="s">
        <v>484</v>
      </c>
      <c r="BF22" s="48" t="s">
        <v>524</v>
      </c>
      <c r="BG22" s="48" t="s">
        <v>524</v>
      </c>
      <c r="BH22" s="119" t="s">
        <v>2492</v>
      </c>
      <c r="BI22" s="119" t="s">
        <v>2492</v>
      </c>
      <c r="BJ22" s="119" t="s">
        <v>2557</v>
      </c>
      <c r="BK22" s="119" t="s">
        <v>2557</v>
      </c>
      <c r="BL22" s="119">
        <v>1</v>
      </c>
      <c r="BM22" s="123">
        <v>4</v>
      </c>
      <c r="BN22" s="119">
        <v>0</v>
      </c>
      <c r="BO22" s="123">
        <v>0</v>
      </c>
      <c r="BP22" s="119">
        <v>0</v>
      </c>
      <c r="BQ22" s="123">
        <v>0</v>
      </c>
      <c r="BR22" s="119">
        <v>24</v>
      </c>
      <c r="BS22" s="123">
        <v>96</v>
      </c>
      <c r="BT22" s="119">
        <v>25</v>
      </c>
      <c r="BU22" s="2"/>
      <c r="BV22" s="3"/>
      <c r="BW22" s="3"/>
      <c r="BX22" s="3"/>
      <c r="BY22" s="3"/>
    </row>
    <row r="23" spans="1:77" ht="41.45" customHeight="1">
      <c r="A23" s="64" t="s">
        <v>285</v>
      </c>
      <c r="C23" s="65"/>
      <c r="D23" s="65" t="s">
        <v>64</v>
      </c>
      <c r="E23" s="66">
        <v>162.03944928685388</v>
      </c>
      <c r="F23" s="68">
        <v>99.99992208546641</v>
      </c>
      <c r="G23" s="102" t="s">
        <v>1687</v>
      </c>
      <c r="H23" s="65"/>
      <c r="I23" s="69" t="s">
        <v>285</v>
      </c>
      <c r="J23" s="70"/>
      <c r="K23" s="70"/>
      <c r="L23" s="69" t="s">
        <v>1870</v>
      </c>
      <c r="M23" s="73">
        <v>1.0259663168934257</v>
      </c>
      <c r="N23" s="74">
        <v>2813.23388671875</v>
      </c>
      <c r="O23" s="74">
        <v>4242.2509765625</v>
      </c>
      <c r="P23" s="75"/>
      <c r="Q23" s="76"/>
      <c r="R23" s="76"/>
      <c r="S23" s="88"/>
      <c r="T23" s="48">
        <v>1</v>
      </c>
      <c r="U23" s="48">
        <v>0</v>
      </c>
      <c r="V23" s="49">
        <v>0</v>
      </c>
      <c r="W23" s="49">
        <v>0.004167</v>
      </c>
      <c r="X23" s="49">
        <v>6.7E-05</v>
      </c>
      <c r="Y23" s="49">
        <v>0.472048</v>
      </c>
      <c r="Z23" s="49">
        <v>0</v>
      </c>
      <c r="AA23" s="49">
        <v>0</v>
      </c>
      <c r="AB23" s="71">
        <v>23</v>
      </c>
      <c r="AC23" s="71"/>
      <c r="AD23" s="72"/>
      <c r="AE23" s="78" t="s">
        <v>1190</v>
      </c>
      <c r="AF23" s="78">
        <v>99</v>
      </c>
      <c r="AG23" s="78">
        <v>155</v>
      </c>
      <c r="AH23" s="78">
        <v>145</v>
      </c>
      <c r="AI23" s="78">
        <v>58</v>
      </c>
      <c r="AJ23" s="78"/>
      <c r="AK23" s="78" t="s">
        <v>1300</v>
      </c>
      <c r="AL23" s="78" t="s">
        <v>1407</v>
      </c>
      <c r="AM23" s="82" t="s">
        <v>1490</v>
      </c>
      <c r="AN23" s="78"/>
      <c r="AO23" s="80">
        <v>41960.787511574075</v>
      </c>
      <c r="AP23" s="82" t="s">
        <v>1583</v>
      </c>
      <c r="AQ23" s="78" t="b">
        <v>0</v>
      </c>
      <c r="AR23" s="78" t="b">
        <v>0</v>
      </c>
      <c r="AS23" s="78" t="b">
        <v>0</v>
      </c>
      <c r="AT23" s="78"/>
      <c r="AU23" s="78">
        <v>6</v>
      </c>
      <c r="AV23" s="82" t="s">
        <v>1662</v>
      </c>
      <c r="AW23" s="78" t="b">
        <v>0</v>
      </c>
      <c r="AX23" s="78" t="s">
        <v>1734</v>
      </c>
      <c r="AY23" s="82" t="s">
        <v>1755</v>
      </c>
      <c r="AZ23" s="78" t="s">
        <v>65</v>
      </c>
      <c r="BA23" s="78" t="str">
        <f>REPLACE(INDEX(GroupVertices[Group],MATCH(Vertices[[#This Row],[Vertex]],GroupVertices[Vertex],0)),1,1,"")</f>
        <v>2</v>
      </c>
      <c r="BB23" s="48"/>
      <c r="BC23" s="48"/>
      <c r="BD23" s="48"/>
      <c r="BE23" s="48"/>
      <c r="BF23" s="48"/>
      <c r="BG23" s="48"/>
      <c r="BH23" s="48"/>
      <c r="BI23" s="48"/>
      <c r="BJ23" s="48"/>
      <c r="BK23" s="48"/>
      <c r="BL23" s="48"/>
      <c r="BM23" s="49"/>
      <c r="BN23" s="48"/>
      <c r="BO23" s="49"/>
      <c r="BP23" s="48"/>
      <c r="BQ23" s="49"/>
      <c r="BR23" s="48"/>
      <c r="BS23" s="49"/>
      <c r="BT23" s="48"/>
      <c r="BU23" s="2"/>
      <c r="BV23" s="3"/>
      <c r="BW23" s="3"/>
      <c r="BX23" s="3"/>
      <c r="BY23" s="3"/>
    </row>
    <row r="24" spans="1:77" ht="41.45" customHeight="1">
      <c r="A24" s="64" t="s">
        <v>229</v>
      </c>
      <c r="C24" s="65"/>
      <c r="D24" s="65" t="s">
        <v>64</v>
      </c>
      <c r="E24" s="66">
        <v>163.2261482424178</v>
      </c>
      <c r="F24" s="68">
        <v>99.99757828908871</v>
      </c>
      <c r="G24" s="102" t="s">
        <v>625</v>
      </c>
      <c r="H24" s="65"/>
      <c r="I24" s="69" t="s">
        <v>229</v>
      </c>
      <c r="J24" s="70"/>
      <c r="K24" s="70"/>
      <c r="L24" s="69" t="s">
        <v>1871</v>
      </c>
      <c r="M24" s="73">
        <v>1.8070755230344338</v>
      </c>
      <c r="N24" s="74">
        <v>2019.0067138671875</v>
      </c>
      <c r="O24" s="74">
        <v>4681.884765625</v>
      </c>
      <c r="P24" s="75"/>
      <c r="Q24" s="76"/>
      <c r="R24" s="76"/>
      <c r="S24" s="88"/>
      <c r="T24" s="48">
        <v>1</v>
      </c>
      <c r="U24" s="48">
        <v>1</v>
      </c>
      <c r="V24" s="49">
        <v>0</v>
      </c>
      <c r="W24" s="49">
        <v>0.005155</v>
      </c>
      <c r="X24" s="49">
        <v>0.000499</v>
      </c>
      <c r="Y24" s="49">
        <v>0.74207</v>
      </c>
      <c r="Z24" s="49">
        <v>0.5</v>
      </c>
      <c r="AA24" s="49">
        <v>0</v>
      </c>
      <c r="AB24" s="71">
        <v>24</v>
      </c>
      <c r="AC24" s="71"/>
      <c r="AD24" s="72"/>
      <c r="AE24" s="78" t="s">
        <v>1191</v>
      </c>
      <c r="AF24" s="78">
        <v>2987</v>
      </c>
      <c r="AG24" s="78">
        <v>4577</v>
      </c>
      <c r="AH24" s="78">
        <v>17957</v>
      </c>
      <c r="AI24" s="78">
        <v>3478</v>
      </c>
      <c r="AJ24" s="78"/>
      <c r="AK24" s="78" t="s">
        <v>1301</v>
      </c>
      <c r="AL24" s="78" t="s">
        <v>1408</v>
      </c>
      <c r="AM24" s="82" t="s">
        <v>1491</v>
      </c>
      <c r="AN24" s="78"/>
      <c r="AO24" s="80">
        <v>39904.586689814816</v>
      </c>
      <c r="AP24" s="82" t="s">
        <v>1584</v>
      </c>
      <c r="AQ24" s="78" t="b">
        <v>0</v>
      </c>
      <c r="AR24" s="78" t="b">
        <v>0</v>
      </c>
      <c r="AS24" s="78" t="b">
        <v>1</v>
      </c>
      <c r="AT24" s="78"/>
      <c r="AU24" s="78">
        <v>483</v>
      </c>
      <c r="AV24" s="82" t="s">
        <v>1662</v>
      </c>
      <c r="AW24" s="78" t="b">
        <v>0</v>
      </c>
      <c r="AX24" s="78" t="s">
        <v>1734</v>
      </c>
      <c r="AY24" s="82" t="s">
        <v>1756</v>
      </c>
      <c r="AZ24" s="78" t="s">
        <v>66</v>
      </c>
      <c r="BA24" s="78" t="str">
        <f>REPLACE(INDEX(GroupVertices[Group],MATCH(Vertices[[#This Row],[Vertex]],GroupVertices[Vertex],0)),1,1,"")</f>
        <v>2</v>
      </c>
      <c r="BB24" s="48" t="s">
        <v>416</v>
      </c>
      <c r="BC24" s="48" t="s">
        <v>416</v>
      </c>
      <c r="BD24" s="48" t="s">
        <v>484</v>
      </c>
      <c r="BE24" s="48" t="s">
        <v>484</v>
      </c>
      <c r="BF24" s="48" t="s">
        <v>530</v>
      </c>
      <c r="BG24" s="48" t="s">
        <v>530</v>
      </c>
      <c r="BH24" s="119" t="s">
        <v>2493</v>
      </c>
      <c r="BI24" s="119" t="s">
        <v>2493</v>
      </c>
      <c r="BJ24" s="119" t="s">
        <v>2558</v>
      </c>
      <c r="BK24" s="119" t="s">
        <v>2558</v>
      </c>
      <c r="BL24" s="119">
        <v>0</v>
      </c>
      <c r="BM24" s="123">
        <v>0</v>
      </c>
      <c r="BN24" s="119">
        <v>0</v>
      </c>
      <c r="BO24" s="123">
        <v>0</v>
      </c>
      <c r="BP24" s="119">
        <v>0</v>
      </c>
      <c r="BQ24" s="123">
        <v>0</v>
      </c>
      <c r="BR24" s="119">
        <v>29</v>
      </c>
      <c r="BS24" s="123">
        <v>100</v>
      </c>
      <c r="BT24" s="119">
        <v>29</v>
      </c>
      <c r="BU24" s="2"/>
      <c r="BV24" s="3"/>
      <c r="BW24" s="3"/>
      <c r="BX24" s="3"/>
      <c r="BY24" s="3"/>
    </row>
    <row r="25" spans="1:77" ht="41.45" customHeight="1">
      <c r="A25" s="64" t="s">
        <v>286</v>
      </c>
      <c r="C25" s="65"/>
      <c r="D25" s="65" t="s">
        <v>64</v>
      </c>
      <c r="E25" s="66">
        <v>163.70544365956778</v>
      </c>
      <c r="F25" s="68">
        <v>99.99663165400717</v>
      </c>
      <c r="G25" s="102" t="s">
        <v>1688</v>
      </c>
      <c r="H25" s="65"/>
      <c r="I25" s="69" t="s">
        <v>286</v>
      </c>
      <c r="J25" s="70"/>
      <c r="K25" s="70"/>
      <c r="L25" s="69" t="s">
        <v>1872</v>
      </c>
      <c r="M25" s="73">
        <v>2.122557441208979</v>
      </c>
      <c r="N25" s="74">
        <v>1836.1646728515625</v>
      </c>
      <c r="O25" s="74">
        <v>3196.682373046875</v>
      </c>
      <c r="P25" s="75"/>
      <c r="Q25" s="76"/>
      <c r="R25" s="76"/>
      <c r="S25" s="88"/>
      <c r="T25" s="48">
        <v>4</v>
      </c>
      <c r="U25" s="48">
        <v>0</v>
      </c>
      <c r="V25" s="49">
        <v>270</v>
      </c>
      <c r="W25" s="49">
        <v>0.006711</v>
      </c>
      <c r="X25" s="49">
        <v>0.003296</v>
      </c>
      <c r="Y25" s="49">
        <v>1.27069</v>
      </c>
      <c r="Z25" s="49">
        <v>0.16666666666666666</v>
      </c>
      <c r="AA25" s="49">
        <v>0</v>
      </c>
      <c r="AB25" s="71">
        <v>25</v>
      </c>
      <c r="AC25" s="71"/>
      <c r="AD25" s="72"/>
      <c r="AE25" s="78" t="s">
        <v>1192</v>
      </c>
      <c r="AF25" s="78">
        <v>435</v>
      </c>
      <c r="AG25" s="78">
        <v>6363</v>
      </c>
      <c r="AH25" s="78">
        <v>19404</v>
      </c>
      <c r="AI25" s="78">
        <v>844</v>
      </c>
      <c r="AJ25" s="78"/>
      <c r="AK25" s="78" t="s">
        <v>1302</v>
      </c>
      <c r="AL25" s="78" t="s">
        <v>1409</v>
      </c>
      <c r="AM25" s="82" t="s">
        <v>1492</v>
      </c>
      <c r="AN25" s="78"/>
      <c r="AO25" s="80">
        <v>39954.70991898148</v>
      </c>
      <c r="AP25" s="78"/>
      <c r="AQ25" s="78" t="b">
        <v>0</v>
      </c>
      <c r="AR25" s="78" t="b">
        <v>0</v>
      </c>
      <c r="AS25" s="78" t="b">
        <v>0</v>
      </c>
      <c r="AT25" s="78"/>
      <c r="AU25" s="78">
        <v>462</v>
      </c>
      <c r="AV25" s="82" t="s">
        <v>1662</v>
      </c>
      <c r="AW25" s="78" t="b">
        <v>0</v>
      </c>
      <c r="AX25" s="78" t="s">
        <v>1734</v>
      </c>
      <c r="AY25" s="82" t="s">
        <v>1757</v>
      </c>
      <c r="AZ25" s="78" t="s">
        <v>65</v>
      </c>
      <c r="BA25" s="78" t="str">
        <f>REPLACE(INDEX(GroupVertices[Group],MATCH(Vertices[[#This Row],[Vertex]],GroupVertices[Vertex],0)),1,1,"")</f>
        <v>2</v>
      </c>
      <c r="BB25" s="48"/>
      <c r="BC25" s="48"/>
      <c r="BD25" s="48"/>
      <c r="BE25" s="48"/>
      <c r="BF25" s="48"/>
      <c r="BG25" s="48"/>
      <c r="BH25" s="48"/>
      <c r="BI25" s="48"/>
      <c r="BJ25" s="48"/>
      <c r="BK25" s="48"/>
      <c r="BL25" s="48"/>
      <c r="BM25" s="49"/>
      <c r="BN25" s="48"/>
      <c r="BO25" s="49"/>
      <c r="BP25" s="48"/>
      <c r="BQ25" s="49"/>
      <c r="BR25" s="48"/>
      <c r="BS25" s="49"/>
      <c r="BT25" s="48"/>
      <c r="BU25" s="2"/>
      <c r="BV25" s="3"/>
      <c r="BW25" s="3"/>
      <c r="BX25" s="3"/>
      <c r="BY25" s="3"/>
    </row>
    <row r="26" spans="1:77" ht="41.45" customHeight="1">
      <c r="A26" s="64" t="s">
        <v>221</v>
      </c>
      <c r="C26" s="65"/>
      <c r="D26" s="65" t="s">
        <v>64</v>
      </c>
      <c r="E26" s="66">
        <v>162.01502829975385</v>
      </c>
      <c r="F26" s="68">
        <v>99.99997031827291</v>
      </c>
      <c r="G26" s="102" t="s">
        <v>618</v>
      </c>
      <c r="H26" s="65"/>
      <c r="I26" s="69" t="s">
        <v>221</v>
      </c>
      <c r="J26" s="70"/>
      <c r="K26" s="70"/>
      <c r="L26" s="69" t="s">
        <v>1873</v>
      </c>
      <c r="M26" s="73">
        <v>1.0098919302451146</v>
      </c>
      <c r="N26" s="74">
        <v>5742.33203125</v>
      </c>
      <c r="O26" s="74">
        <v>1852.755859375</v>
      </c>
      <c r="P26" s="75"/>
      <c r="Q26" s="76"/>
      <c r="R26" s="76"/>
      <c r="S26" s="88"/>
      <c r="T26" s="48">
        <v>1</v>
      </c>
      <c r="U26" s="48">
        <v>1</v>
      </c>
      <c r="V26" s="49">
        <v>0</v>
      </c>
      <c r="W26" s="49">
        <v>0</v>
      </c>
      <c r="X26" s="49">
        <v>0</v>
      </c>
      <c r="Y26" s="49">
        <v>0.999996</v>
      </c>
      <c r="Z26" s="49">
        <v>0</v>
      </c>
      <c r="AA26" s="49" t="s">
        <v>2033</v>
      </c>
      <c r="AB26" s="71">
        <v>26</v>
      </c>
      <c r="AC26" s="71"/>
      <c r="AD26" s="72"/>
      <c r="AE26" s="78" t="s">
        <v>1193</v>
      </c>
      <c r="AF26" s="78">
        <v>157</v>
      </c>
      <c r="AG26" s="78">
        <v>64</v>
      </c>
      <c r="AH26" s="78">
        <v>182</v>
      </c>
      <c r="AI26" s="78">
        <v>101</v>
      </c>
      <c r="AJ26" s="78"/>
      <c r="AK26" s="78" t="s">
        <v>1303</v>
      </c>
      <c r="AL26" s="78"/>
      <c r="AM26" s="82" t="s">
        <v>1493</v>
      </c>
      <c r="AN26" s="78"/>
      <c r="AO26" s="80">
        <v>40623.77730324074</v>
      </c>
      <c r="AP26" s="82" t="s">
        <v>1585</v>
      </c>
      <c r="AQ26" s="78" t="b">
        <v>0</v>
      </c>
      <c r="AR26" s="78" t="b">
        <v>0</v>
      </c>
      <c r="AS26" s="78" t="b">
        <v>1</v>
      </c>
      <c r="AT26" s="78"/>
      <c r="AU26" s="78">
        <v>1</v>
      </c>
      <c r="AV26" s="82" t="s">
        <v>1662</v>
      </c>
      <c r="AW26" s="78" t="b">
        <v>0</v>
      </c>
      <c r="AX26" s="78" t="s">
        <v>1734</v>
      </c>
      <c r="AY26" s="82" t="s">
        <v>1758</v>
      </c>
      <c r="AZ26" s="78" t="s">
        <v>66</v>
      </c>
      <c r="BA26" s="78" t="str">
        <f>REPLACE(INDEX(GroupVertices[Group],MATCH(Vertices[[#This Row],[Vertex]],GroupVertices[Vertex],0)),1,1,"")</f>
        <v>9</v>
      </c>
      <c r="BB26" s="48" t="s">
        <v>417</v>
      </c>
      <c r="BC26" s="48" t="s">
        <v>417</v>
      </c>
      <c r="BD26" s="48" t="s">
        <v>485</v>
      </c>
      <c r="BE26" s="48" t="s">
        <v>485</v>
      </c>
      <c r="BF26" s="48" t="s">
        <v>525</v>
      </c>
      <c r="BG26" s="48" t="s">
        <v>525</v>
      </c>
      <c r="BH26" s="119" t="s">
        <v>2494</v>
      </c>
      <c r="BI26" s="119" t="s">
        <v>2494</v>
      </c>
      <c r="BJ26" s="119" t="s">
        <v>2559</v>
      </c>
      <c r="BK26" s="119" t="s">
        <v>2559</v>
      </c>
      <c r="BL26" s="119">
        <v>1</v>
      </c>
      <c r="BM26" s="123">
        <v>5.882352941176471</v>
      </c>
      <c r="BN26" s="119">
        <v>2</v>
      </c>
      <c r="BO26" s="123">
        <v>11.764705882352942</v>
      </c>
      <c r="BP26" s="119">
        <v>0</v>
      </c>
      <c r="BQ26" s="123">
        <v>0</v>
      </c>
      <c r="BR26" s="119">
        <v>14</v>
      </c>
      <c r="BS26" s="123">
        <v>82.3529411764706</v>
      </c>
      <c r="BT26" s="119">
        <v>17</v>
      </c>
      <c r="BU26" s="2"/>
      <c r="BV26" s="3"/>
      <c r="BW26" s="3"/>
      <c r="BX26" s="3"/>
      <c r="BY26" s="3"/>
    </row>
    <row r="27" spans="1:77" ht="41.45" customHeight="1">
      <c r="A27" s="64" t="s">
        <v>222</v>
      </c>
      <c r="C27" s="65"/>
      <c r="D27" s="65" t="s">
        <v>64</v>
      </c>
      <c r="E27" s="66">
        <v>162.03032496200333</v>
      </c>
      <c r="F27" s="68">
        <v>99.999940106515</v>
      </c>
      <c r="G27" s="102" t="s">
        <v>619</v>
      </c>
      <c r="H27" s="65"/>
      <c r="I27" s="69" t="s">
        <v>222</v>
      </c>
      <c r="J27" s="70"/>
      <c r="K27" s="70"/>
      <c r="L27" s="69" t="s">
        <v>1874</v>
      </c>
      <c r="M27" s="73">
        <v>1.019960502101749</v>
      </c>
      <c r="N27" s="74">
        <v>1151.658935546875</v>
      </c>
      <c r="O27" s="74">
        <v>643.59228515625</v>
      </c>
      <c r="P27" s="75"/>
      <c r="Q27" s="76"/>
      <c r="R27" s="76"/>
      <c r="S27" s="88"/>
      <c r="T27" s="48">
        <v>0</v>
      </c>
      <c r="U27" s="48">
        <v>2</v>
      </c>
      <c r="V27" s="49">
        <v>0</v>
      </c>
      <c r="W27" s="49">
        <v>0.006452</v>
      </c>
      <c r="X27" s="49">
        <v>0.004428</v>
      </c>
      <c r="Y27" s="49">
        <v>0.619289</v>
      </c>
      <c r="Z27" s="49">
        <v>0.5</v>
      </c>
      <c r="AA27" s="49">
        <v>0</v>
      </c>
      <c r="AB27" s="71">
        <v>27</v>
      </c>
      <c r="AC27" s="71"/>
      <c r="AD27" s="72"/>
      <c r="AE27" s="78" t="s">
        <v>1194</v>
      </c>
      <c r="AF27" s="78">
        <v>284</v>
      </c>
      <c r="AG27" s="78">
        <v>121</v>
      </c>
      <c r="AH27" s="78">
        <v>10017</v>
      </c>
      <c r="AI27" s="78">
        <v>91</v>
      </c>
      <c r="AJ27" s="78"/>
      <c r="AK27" s="78" t="s">
        <v>1304</v>
      </c>
      <c r="AL27" s="78" t="s">
        <v>1410</v>
      </c>
      <c r="AM27" s="78"/>
      <c r="AN27" s="78"/>
      <c r="AO27" s="80">
        <v>41854.17181712963</v>
      </c>
      <c r="AP27" s="82" t="s">
        <v>1586</v>
      </c>
      <c r="AQ27" s="78" t="b">
        <v>1</v>
      </c>
      <c r="AR27" s="78" t="b">
        <v>0</v>
      </c>
      <c r="AS27" s="78" t="b">
        <v>1</v>
      </c>
      <c r="AT27" s="78"/>
      <c r="AU27" s="78">
        <v>1</v>
      </c>
      <c r="AV27" s="82" t="s">
        <v>1662</v>
      </c>
      <c r="AW27" s="78" t="b">
        <v>0</v>
      </c>
      <c r="AX27" s="78" t="s">
        <v>1734</v>
      </c>
      <c r="AY27" s="82" t="s">
        <v>1759</v>
      </c>
      <c r="AZ27" s="78" t="s">
        <v>66</v>
      </c>
      <c r="BA27" s="78" t="str">
        <f>REPLACE(INDEX(GroupVertices[Group],MATCH(Vertices[[#This Row],[Vertex]],GroupVertices[Vertex],0)),1,1,"")</f>
        <v>2</v>
      </c>
      <c r="BB27" s="48" t="s">
        <v>418</v>
      </c>
      <c r="BC27" s="48" t="s">
        <v>418</v>
      </c>
      <c r="BD27" s="48" t="s">
        <v>486</v>
      </c>
      <c r="BE27" s="48" t="s">
        <v>486</v>
      </c>
      <c r="BF27" s="48" t="s">
        <v>282</v>
      </c>
      <c r="BG27" s="48" t="s">
        <v>282</v>
      </c>
      <c r="BH27" s="119" t="s">
        <v>2495</v>
      </c>
      <c r="BI27" s="119" t="s">
        <v>2495</v>
      </c>
      <c r="BJ27" s="119" t="s">
        <v>2560</v>
      </c>
      <c r="BK27" s="119" t="s">
        <v>2560</v>
      </c>
      <c r="BL27" s="119">
        <v>3</v>
      </c>
      <c r="BM27" s="123">
        <v>11.11111111111111</v>
      </c>
      <c r="BN27" s="119">
        <v>1</v>
      </c>
      <c r="BO27" s="123">
        <v>3.7037037037037037</v>
      </c>
      <c r="BP27" s="119">
        <v>0</v>
      </c>
      <c r="BQ27" s="123">
        <v>0</v>
      </c>
      <c r="BR27" s="119">
        <v>23</v>
      </c>
      <c r="BS27" s="123">
        <v>85.18518518518519</v>
      </c>
      <c r="BT27" s="119">
        <v>27</v>
      </c>
      <c r="BU27" s="2"/>
      <c r="BV27" s="3"/>
      <c r="BW27" s="3"/>
      <c r="BX27" s="3"/>
      <c r="BY27" s="3"/>
    </row>
    <row r="28" spans="1:77" ht="41.45" customHeight="1">
      <c r="A28" s="64" t="s">
        <v>287</v>
      </c>
      <c r="C28" s="65"/>
      <c r="D28" s="65" t="s">
        <v>64</v>
      </c>
      <c r="E28" s="66">
        <v>162.38134310625426</v>
      </c>
      <c r="F28" s="68">
        <v>99.99924682617532</v>
      </c>
      <c r="G28" s="102" t="s">
        <v>1689</v>
      </c>
      <c r="H28" s="65"/>
      <c r="I28" s="69" t="s">
        <v>287</v>
      </c>
      <c r="J28" s="70"/>
      <c r="K28" s="70"/>
      <c r="L28" s="69" t="s">
        <v>1875</v>
      </c>
      <c r="M28" s="73">
        <v>1.251007729969781</v>
      </c>
      <c r="N28" s="74">
        <v>919.339111328125</v>
      </c>
      <c r="O28" s="74">
        <v>1345.770263671875</v>
      </c>
      <c r="P28" s="75"/>
      <c r="Q28" s="76"/>
      <c r="R28" s="76"/>
      <c r="S28" s="88"/>
      <c r="T28" s="48">
        <v>3</v>
      </c>
      <c r="U28" s="48">
        <v>0</v>
      </c>
      <c r="V28" s="49">
        <v>25</v>
      </c>
      <c r="W28" s="49">
        <v>0.007692</v>
      </c>
      <c r="X28" s="49">
        <v>0.013913</v>
      </c>
      <c r="Y28" s="49">
        <v>0.827961</v>
      </c>
      <c r="Z28" s="49">
        <v>0.3333333333333333</v>
      </c>
      <c r="AA28" s="49">
        <v>0</v>
      </c>
      <c r="AB28" s="71">
        <v>28</v>
      </c>
      <c r="AC28" s="71"/>
      <c r="AD28" s="72"/>
      <c r="AE28" s="78" t="s">
        <v>1195</v>
      </c>
      <c r="AF28" s="78">
        <v>640</v>
      </c>
      <c r="AG28" s="78">
        <v>1429</v>
      </c>
      <c r="AH28" s="78">
        <v>927</v>
      </c>
      <c r="AI28" s="78">
        <v>1237</v>
      </c>
      <c r="AJ28" s="78"/>
      <c r="AK28" s="78" t="s">
        <v>1305</v>
      </c>
      <c r="AL28" s="78" t="s">
        <v>1411</v>
      </c>
      <c r="AM28" s="82" t="s">
        <v>1494</v>
      </c>
      <c r="AN28" s="78"/>
      <c r="AO28" s="80">
        <v>42130.10611111111</v>
      </c>
      <c r="AP28" s="82" t="s">
        <v>1587</v>
      </c>
      <c r="AQ28" s="78" t="b">
        <v>0</v>
      </c>
      <c r="AR28" s="78" t="b">
        <v>0</v>
      </c>
      <c r="AS28" s="78" t="b">
        <v>1</v>
      </c>
      <c r="AT28" s="78"/>
      <c r="AU28" s="78">
        <v>24</v>
      </c>
      <c r="AV28" s="82" t="s">
        <v>1662</v>
      </c>
      <c r="AW28" s="78" t="b">
        <v>0</v>
      </c>
      <c r="AX28" s="78" t="s">
        <v>1734</v>
      </c>
      <c r="AY28" s="82" t="s">
        <v>1760</v>
      </c>
      <c r="AZ28" s="78" t="s">
        <v>65</v>
      </c>
      <c r="BA28" s="78" t="str">
        <f>REPLACE(INDEX(GroupVertices[Group],MATCH(Vertices[[#This Row],[Vertex]],GroupVertices[Vertex],0)),1,1,"")</f>
        <v>2</v>
      </c>
      <c r="BB28" s="48"/>
      <c r="BC28" s="48"/>
      <c r="BD28" s="48"/>
      <c r="BE28" s="48"/>
      <c r="BF28" s="48"/>
      <c r="BG28" s="48"/>
      <c r="BH28" s="48"/>
      <c r="BI28" s="48"/>
      <c r="BJ28" s="48"/>
      <c r="BK28" s="48"/>
      <c r="BL28" s="48"/>
      <c r="BM28" s="49"/>
      <c r="BN28" s="48"/>
      <c r="BO28" s="49"/>
      <c r="BP28" s="48"/>
      <c r="BQ28" s="49"/>
      <c r="BR28" s="48"/>
      <c r="BS28" s="49"/>
      <c r="BT28" s="48"/>
      <c r="BU28" s="2"/>
      <c r="BV28" s="3"/>
      <c r="BW28" s="3"/>
      <c r="BX28" s="3"/>
      <c r="BY28" s="3"/>
    </row>
    <row r="29" spans="1:77" ht="41.45" customHeight="1">
      <c r="A29" s="64" t="s">
        <v>223</v>
      </c>
      <c r="C29" s="65"/>
      <c r="D29" s="65" t="s">
        <v>64</v>
      </c>
      <c r="E29" s="66">
        <v>162.98757398382523</v>
      </c>
      <c r="F29" s="68">
        <v>99.99804948650612</v>
      </c>
      <c r="G29" s="102" t="s">
        <v>620</v>
      </c>
      <c r="H29" s="65"/>
      <c r="I29" s="69" t="s">
        <v>223</v>
      </c>
      <c r="J29" s="70"/>
      <c r="K29" s="70"/>
      <c r="L29" s="69" t="s">
        <v>1876</v>
      </c>
      <c r="M29" s="73">
        <v>1.6500411303932405</v>
      </c>
      <c r="N29" s="74">
        <v>194.9122772216797</v>
      </c>
      <c r="O29" s="74">
        <v>9646.09375</v>
      </c>
      <c r="P29" s="75"/>
      <c r="Q29" s="76"/>
      <c r="R29" s="76"/>
      <c r="S29" s="88"/>
      <c r="T29" s="48">
        <v>0</v>
      </c>
      <c r="U29" s="48">
        <v>1</v>
      </c>
      <c r="V29" s="49">
        <v>0</v>
      </c>
      <c r="W29" s="49">
        <v>0.00625</v>
      </c>
      <c r="X29" s="49">
        <v>0.010814</v>
      </c>
      <c r="Y29" s="49">
        <v>0.330942</v>
      </c>
      <c r="Z29" s="49">
        <v>0</v>
      </c>
      <c r="AA29" s="49">
        <v>0</v>
      </c>
      <c r="AB29" s="71">
        <v>29</v>
      </c>
      <c r="AC29" s="71"/>
      <c r="AD29" s="72"/>
      <c r="AE29" s="78" t="s">
        <v>1196</v>
      </c>
      <c r="AF29" s="78">
        <v>2448</v>
      </c>
      <c r="AG29" s="78">
        <v>3688</v>
      </c>
      <c r="AH29" s="78">
        <v>11687</v>
      </c>
      <c r="AI29" s="78">
        <v>1618</v>
      </c>
      <c r="AJ29" s="78"/>
      <c r="AK29" s="78" t="s">
        <v>1306</v>
      </c>
      <c r="AL29" s="78" t="s">
        <v>1412</v>
      </c>
      <c r="AM29" s="82" t="s">
        <v>1495</v>
      </c>
      <c r="AN29" s="78"/>
      <c r="AO29" s="80">
        <v>40484.05638888889</v>
      </c>
      <c r="AP29" s="82" t="s">
        <v>1588</v>
      </c>
      <c r="AQ29" s="78" t="b">
        <v>0</v>
      </c>
      <c r="AR29" s="78" t="b">
        <v>0</v>
      </c>
      <c r="AS29" s="78" t="b">
        <v>1</v>
      </c>
      <c r="AT29" s="78"/>
      <c r="AU29" s="78">
        <v>389</v>
      </c>
      <c r="AV29" s="82" t="s">
        <v>1662</v>
      </c>
      <c r="AW29" s="78" t="b">
        <v>0</v>
      </c>
      <c r="AX29" s="78" t="s">
        <v>1734</v>
      </c>
      <c r="AY29" s="82" t="s">
        <v>1761</v>
      </c>
      <c r="AZ29" s="78" t="s">
        <v>66</v>
      </c>
      <c r="BA29" s="78" t="str">
        <f>REPLACE(INDEX(GroupVertices[Group],MATCH(Vertices[[#This Row],[Vertex]],GroupVertices[Vertex],0)),1,1,"")</f>
        <v>1</v>
      </c>
      <c r="BB29" s="48"/>
      <c r="BC29" s="48"/>
      <c r="BD29" s="48"/>
      <c r="BE29" s="48"/>
      <c r="BF29" s="48" t="s">
        <v>526</v>
      </c>
      <c r="BG29" s="48" t="s">
        <v>526</v>
      </c>
      <c r="BH29" s="119" t="s">
        <v>2496</v>
      </c>
      <c r="BI29" s="119" t="s">
        <v>2496</v>
      </c>
      <c r="BJ29" s="119" t="s">
        <v>2561</v>
      </c>
      <c r="BK29" s="119" t="s">
        <v>2561</v>
      </c>
      <c r="BL29" s="119">
        <v>1</v>
      </c>
      <c r="BM29" s="123">
        <v>2.6315789473684212</v>
      </c>
      <c r="BN29" s="119">
        <v>0</v>
      </c>
      <c r="BO29" s="123">
        <v>0</v>
      </c>
      <c r="BP29" s="119">
        <v>0</v>
      </c>
      <c r="BQ29" s="123">
        <v>0</v>
      </c>
      <c r="BR29" s="119">
        <v>37</v>
      </c>
      <c r="BS29" s="123">
        <v>97.36842105263158</v>
      </c>
      <c r="BT29" s="119">
        <v>38</v>
      </c>
      <c r="BU29" s="2"/>
      <c r="BV29" s="3"/>
      <c r="BW29" s="3"/>
      <c r="BX29" s="3"/>
      <c r="BY29" s="3"/>
    </row>
    <row r="30" spans="1:77" ht="41.45" customHeight="1">
      <c r="A30" s="64" t="s">
        <v>263</v>
      </c>
      <c r="C30" s="65"/>
      <c r="D30" s="65" t="s">
        <v>64</v>
      </c>
      <c r="E30" s="66">
        <v>162.0850709111067</v>
      </c>
      <c r="F30" s="68">
        <v>99.99983198022349</v>
      </c>
      <c r="G30" s="102" t="s">
        <v>656</v>
      </c>
      <c r="H30" s="65"/>
      <c r="I30" s="69" t="s">
        <v>263</v>
      </c>
      <c r="J30" s="70"/>
      <c r="K30" s="70"/>
      <c r="L30" s="69" t="s">
        <v>1877</v>
      </c>
      <c r="M30" s="73">
        <v>1.055995390851809</v>
      </c>
      <c r="N30" s="74">
        <v>816.159912109375</v>
      </c>
      <c r="O30" s="74">
        <v>8305.3408203125</v>
      </c>
      <c r="P30" s="75"/>
      <c r="Q30" s="76"/>
      <c r="R30" s="76"/>
      <c r="S30" s="88"/>
      <c r="T30" s="48">
        <v>6</v>
      </c>
      <c r="U30" s="48">
        <v>7</v>
      </c>
      <c r="V30" s="49">
        <v>153.644444</v>
      </c>
      <c r="W30" s="49">
        <v>0.00885</v>
      </c>
      <c r="X30" s="49">
        <v>0.082381</v>
      </c>
      <c r="Y30" s="49">
        <v>2.128729</v>
      </c>
      <c r="Z30" s="49">
        <v>0.2638888888888889</v>
      </c>
      <c r="AA30" s="49">
        <v>0.2222222222222222</v>
      </c>
      <c r="AB30" s="71">
        <v>30</v>
      </c>
      <c r="AC30" s="71"/>
      <c r="AD30" s="72"/>
      <c r="AE30" s="78" t="s">
        <v>1197</v>
      </c>
      <c r="AF30" s="78">
        <v>259</v>
      </c>
      <c r="AG30" s="78">
        <v>325</v>
      </c>
      <c r="AH30" s="78">
        <v>304</v>
      </c>
      <c r="AI30" s="78">
        <v>595</v>
      </c>
      <c r="AJ30" s="78"/>
      <c r="AK30" s="78" t="s">
        <v>1307</v>
      </c>
      <c r="AL30" s="78"/>
      <c r="AM30" s="78"/>
      <c r="AN30" s="78"/>
      <c r="AO30" s="80">
        <v>41392.759791666664</v>
      </c>
      <c r="AP30" s="82" t="s">
        <v>1589</v>
      </c>
      <c r="AQ30" s="78" t="b">
        <v>1</v>
      </c>
      <c r="AR30" s="78" t="b">
        <v>0</v>
      </c>
      <c r="AS30" s="78" t="b">
        <v>0</v>
      </c>
      <c r="AT30" s="78"/>
      <c r="AU30" s="78">
        <v>5</v>
      </c>
      <c r="AV30" s="82" t="s">
        <v>1662</v>
      </c>
      <c r="AW30" s="78" t="b">
        <v>0</v>
      </c>
      <c r="AX30" s="78" t="s">
        <v>1734</v>
      </c>
      <c r="AY30" s="82" t="s">
        <v>1762</v>
      </c>
      <c r="AZ30" s="78" t="s">
        <v>66</v>
      </c>
      <c r="BA30" s="78" t="str">
        <f>REPLACE(INDEX(GroupVertices[Group],MATCH(Vertices[[#This Row],[Vertex]],GroupVertices[Vertex],0)),1,1,"")</f>
        <v>1</v>
      </c>
      <c r="BB30" s="48" t="s">
        <v>2432</v>
      </c>
      <c r="BC30" s="48" t="s">
        <v>2432</v>
      </c>
      <c r="BD30" s="48" t="s">
        <v>2444</v>
      </c>
      <c r="BE30" s="48" t="s">
        <v>2444</v>
      </c>
      <c r="BF30" s="48" t="s">
        <v>2455</v>
      </c>
      <c r="BG30" s="48" t="s">
        <v>2472</v>
      </c>
      <c r="BH30" s="119" t="s">
        <v>2497</v>
      </c>
      <c r="BI30" s="119" t="s">
        <v>2497</v>
      </c>
      <c r="BJ30" s="119" t="s">
        <v>2562</v>
      </c>
      <c r="BK30" s="119" t="s">
        <v>2562</v>
      </c>
      <c r="BL30" s="119">
        <v>4</v>
      </c>
      <c r="BM30" s="123">
        <v>3.5714285714285716</v>
      </c>
      <c r="BN30" s="119">
        <v>1</v>
      </c>
      <c r="BO30" s="123">
        <v>0.8928571428571429</v>
      </c>
      <c r="BP30" s="119">
        <v>0</v>
      </c>
      <c r="BQ30" s="123">
        <v>0</v>
      </c>
      <c r="BR30" s="119">
        <v>107</v>
      </c>
      <c r="BS30" s="123">
        <v>95.53571428571429</v>
      </c>
      <c r="BT30" s="119">
        <v>112</v>
      </c>
      <c r="BU30" s="2"/>
      <c r="BV30" s="3"/>
      <c r="BW30" s="3"/>
      <c r="BX30" s="3"/>
      <c r="BY30" s="3"/>
    </row>
    <row r="31" spans="1:77" ht="41.45" customHeight="1">
      <c r="A31" s="64" t="s">
        <v>224</v>
      </c>
      <c r="C31" s="65"/>
      <c r="D31" s="65" t="s">
        <v>64</v>
      </c>
      <c r="E31" s="66">
        <v>162.15994404738038</v>
      </c>
      <c r="F31" s="68">
        <v>99.99968410161893</v>
      </c>
      <c r="G31" s="102" t="s">
        <v>621</v>
      </c>
      <c r="H31" s="65"/>
      <c r="I31" s="69" t="s">
        <v>224</v>
      </c>
      <c r="J31" s="70"/>
      <c r="K31" s="70"/>
      <c r="L31" s="69" t="s">
        <v>1878</v>
      </c>
      <c r="M31" s="73">
        <v>1.1052784004658618</v>
      </c>
      <c r="N31" s="74">
        <v>4964.578125</v>
      </c>
      <c r="O31" s="74">
        <v>1899.9923095703125</v>
      </c>
      <c r="P31" s="75"/>
      <c r="Q31" s="76"/>
      <c r="R31" s="76"/>
      <c r="S31" s="88"/>
      <c r="T31" s="48">
        <v>0</v>
      </c>
      <c r="U31" s="48">
        <v>4</v>
      </c>
      <c r="V31" s="49">
        <v>69</v>
      </c>
      <c r="W31" s="49">
        <v>0.005714</v>
      </c>
      <c r="X31" s="49">
        <v>0</v>
      </c>
      <c r="Y31" s="49">
        <v>1.500354</v>
      </c>
      <c r="Z31" s="49">
        <v>0.25</v>
      </c>
      <c r="AA31" s="49">
        <v>0</v>
      </c>
      <c r="AB31" s="71">
        <v>31</v>
      </c>
      <c r="AC31" s="71"/>
      <c r="AD31" s="72"/>
      <c r="AE31" s="78" t="s">
        <v>1198</v>
      </c>
      <c r="AF31" s="78">
        <v>1077</v>
      </c>
      <c r="AG31" s="78">
        <v>604</v>
      </c>
      <c r="AH31" s="78">
        <v>2854</v>
      </c>
      <c r="AI31" s="78">
        <v>1892</v>
      </c>
      <c r="AJ31" s="78"/>
      <c r="AK31" s="78" t="s">
        <v>1308</v>
      </c>
      <c r="AL31" s="78" t="s">
        <v>1413</v>
      </c>
      <c r="AM31" s="82" t="s">
        <v>1496</v>
      </c>
      <c r="AN31" s="78"/>
      <c r="AO31" s="80">
        <v>40810.53052083333</v>
      </c>
      <c r="AP31" s="82" t="s">
        <v>1590</v>
      </c>
      <c r="AQ31" s="78" t="b">
        <v>0</v>
      </c>
      <c r="AR31" s="78" t="b">
        <v>0</v>
      </c>
      <c r="AS31" s="78" t="b">
        <v>0</v>
      </c>
      <c r="AT31" s="78"/>
      <c r="AU31" s="78">
        <v>33</v>
      </c>
      <c r="AV31" s="82" t="s">
        <v>1670</v>
      </c>
      <c r="AW31" s="78" t="b">
        <v>0</v>
      </c>
      <c r="AX31" s="78" t="s">
        <v>1734</v>
      </c>
      <c r="AY31" s="82" t="s">
        <v>1763</v>
      </c>
      <c r="AZ31" s="78" t="s">
        <v>66</v>
      </c>
      <c r="BA31" s="78" t="str">
        <f>REPLACE(INDEX(GroupVertices[Group],MATCH(Vertices[[#This Row],[Vertex]],GroupVertices[Vertex],0)),1,1,"")</f>
        <v>4</v>
      </c>
      <c r="BB31" s="48"/>
      <c r="BC31" s="48"/>
      <c r="BD31" s="48"/>
      <c r="BE31" s="48"/>
      <c r="BF31" s="48" t="s">
        <v>527</v>
      </c>
      <c r="BG31" s="48" t="s">
        <v>527</v>
      </c>
      <c r="BH31" s="119" t="s">
        <v>2498</v>
      </c>
      <c r="BI31" s="119" t="s">
        <v>2498</v>
      </c>
      <c r="BJ31" s="119" t="s">
        <v>2563</v>
      </c>
      <c r="BK31" s="119" t="s">
        <v>2563</v>
      </c>
      <c r="BL31" s="119">
        <v>0</v>
      </c>
      <c r="BM31" s="123">
        <v>0</v>
      </c>
      <c r="BN31" s="119">
        <v>0</v>
      </c>
      <c r="BO31" s="123">
        <v>0</v>
      </c>
      <c r="BP31" s="119">
        <v>0</v>
      </c>
      <c r="BQ31" s="123">
        <v>0</v>
      </c>
      <c r="BR31" s="119">
        <v>21</v>
      </c>
      <c r="BS31" s="123">
        <v>100</v>
      </c>
      <c r="BT31" s="119">
        <v>21</v>
      </c>
      <c r="BU31" s="2"/>
      <c r="BV31" s="3"/>
      <c r="BW31" s="3"/>
      <c r="BX31" s="3"/>
      <c r="BY31" s="3"/>
    </row>
    <row r="32" spans="1:77" ht="41.45" customHeight="1">
      <c r="A32" s="64" t="s">
        <v>264</v>
      </c>
      <c r="C32" s="65"/>
      <c r="D32" s="65" t="s">
        <v>64</v>
      </c>
      <c r="E32" s="66">
        <v>195.0099287718541</v>
      </c>
      <c r="F32" s="68">
        <v>99.93480355643626</v>
      </c>
      <c r="G32" s="102" t="s">
        <v>657</v>
      </c>
      <c r="H32" s="65"/>
      <c r="I32" s="69" t="s">
        <v>264</v>
      </c>
      <c r="J32" s="70"/>
      <c r="K32" s="70"/>
      <c r="L32" s="69" t="s">
        <v>1879</v>
      </c>
      <c r="M32" s="73">
        <v>22.727801425005584</v>
      </c>
      <c r="N32" s="74">
        <v>4083.78759765625</v>
      </c>
      <c r="O32" s="74">
        <v>2515.14892578125</v>
      </c>
      <c r="P32" s="75"/>
      <c r="Q32" s="76"/>
      <c r="R32" s="76"/>
      <c r="S32" s="88"/>
      <c r="T32" s="48">
        <v>3</v>
      </c>
      <c r="U32" s="48">
        <v>12</v>
      </c>
      <c r="V32" s="49">
        <v>807</v>
      </c>
      <c r="W32" s="49">
        <v>0.006024</v>
      </c>
      <c r="X32" s="49">
        <v>0</v>
      </c>
      <c r="Y32" s="49">
        <v>5.53964</v>
      </c>
      <c r="Z32" s="49">
        <v>0.019230769230769232</v>
      </c>
      <c r="AA32" s="49">
        <v>0</v>
      </c>
      <c r="AB32" s="71">
        <v>32</v>
      </c>
      <c r="AC32" s="71"/>
      <c r="AD32" s="72"/>
      <c r="AE32" s="78" t="s">
        <v>1199</v>
      </c>
      <c r="AF32" s="78">
        <v>89342</v>
      </c>
      <c r="AG32" s="78">
        <v>123013</v>
      </c>
      <c r="AH32" s="78">
        <v>273341</v>
      </c>
      <c r="AI32" s="78">
        <v>46731</v>
      </c>
      <c r="AJ32" s="78"/>
      <c r="AK32" s="78" t="s">
        <v>1309</v>
      </c>
      <c r="AL32" s="78" t="s">
        <v>1414</v>
      </c>
      <c r="AM32" s="82" t="s">
        <v>1497</v>
      </c>
      <c r="AN32" s="78"/>
      <c r="AO32" s="80">
        <v>39565.96219907407</v>
      </c>
      <c r="AP32" s="82" t="s">
        <v>1591</v>
      </c>
      <c r="AQ32" s="78" t="b">
        <v>0</v>
      </c>
      <c r="AR32" s="78" t="b">
        <v>0</v>
      </c>
      <c r="AS32" s="78" t="b">
        <v>0</v>
      </c>
      <c r="AT32" s="78"/>
      <c r="AU32" s="78">
        <v>7109</v>
      </c>
      <c r="AV32" s="82" t="s">
        <v>1671</v>
      </c>
      <c r="AW32" s="78" t="b">
        <v>1</v>
      </c>
      <c r="AX32" s="78" t="s">
        <v>1734</v>
      </c>
      <c r="AY32" s="82" t="s">
        <v>1764</v>
      </c>
      <c r="AZ32" s="78" t="s">
        <v>66</v>
      </c>
      <c r="BA32" s="78" t="str">
        <f>REPLACE(INDEX(GroupVertices[Group],MATCH(Vertices[[#This Row],[Vertex]],GroupVertices[Vertex],0)),1,1,"")</f>
        <v>4</v>
      </c>
      <c r="BB32" s="48" t="s">
        <v>2433</v>
      </c>
      <c r="BC32" s="48" t="s">
        <v>2433</v>
      </c>
      <c r="BD32" s="48" t="s">
        <v>2445</v>
      </c>
      <c r="BE32" s="48" t="s">
        <v>2445</v>
      </c>
      <c r="BF32" s="48" t="s">
        <v>2456</v>
      </c>
      <c r="BG32" s="48" t="s">
        <v>2473</v>
      </c>
      <c r="BH32" s="119" t="s">
        <v>2499</v>
      </c>
      <c r="BI32" s="119" t="s">
        <v>2536</v>
      </c>
      <c r="BJ32" s="119" t="s">
        <v>2564</v>
      </c>
      <c r="BK32" s="119" t="s">
        <v>2564</v>
      </c>
      <c r="BL32" s="119">
        <v>5</v>
      </c>
      <c r="BM32" s="123">
        <v>3.3557046979865772</v>
      </c>
      <c r="BN32" s="119">
        <v>3</v>
      </c>
      <c r="BO32" s="123">
        <v>2.0134228187919465</v>
      </c>
      <c r="BP32" s="119">
        <v>0</v>
      </c>
      <c r="BQ32" s="123">
        <v>0</v>
      </c>
      <c r="BR32" s="119">
        <v>141</v>
      </c>
      <c r="BS32" s="123">
        <v>94.63087248322148</v>
      </c>
      <c r="BT32" s="119">
        <v>149</v>
      </c>
      <c r="BU32" s="2"/>
      <c r="BV32" s="3"/>
      <c r="BW32" s="3"/>
      <c r="BX32" s="3"/>
      <c r="BY32" s="3"/>
    </row>
    <row r="33" spans="1:77" ht="41.45" customHeight="1">
      <c r="A33" s="64" t="s">
        <v>288</v>
      </c>
      <c r="C33" s="65"/>
      <c r="D33" s="65" t="s">
        <v>64</v>
      </c>
      <c r="E33" s="66">
        <v>1000</v>
      </c>
      <c r="F33" s="68">
        <v>91.07015965235631</v>
      </c>
      <c r="G33" s="102" t="s">
        <v>1690</v>
      </c>
      <c r="H33" s="65"/>
      <c r="I33" s="69" t="s">
        <v>288</v>
      </c>
      <c r="J33" s="70"/>
      <c r="K33" s="70"/>
      <c r="L33" s="69" t="s">
        <v>1880</v>
      </c>
      <c r="M33" s="73">
        <v>2977.018126524722</v>
      </c>
      <c r="N33" s="74">
        <v>4846.23046875</v>
      </c>
      <c r="O33" s="74">
        <v>926.4612426757812</v>
      </c>
      <c r="P33" s="75"/>
      <c r="Q33" s="76"/>
      <c r="R33" s="76"/>
      <c r="S33" s="88"/>
      <c r="T33" s="48">
        <v>2</v>
      </c>
      <c r="U33" s="48">
        <v>0</v>
      </c>
      <c r="V33" s="49">
        <v>0</v>
      </c>
      <c r="W33" s="49">
        <v>0.004762</v>
      </c>
      <c r="X33" s="49">
        <v>0</v>
      </c>
      <c r="Y33" s="49">
        <v>0.80516</v>
      </c>
      <c r="Z33" s="49">
        <v>0.5</v>
      </c>
      <c r="AA33" s="49">
        <v>0</v>
      </c>
      <c r="AB33" s="71">
        <v>33</v>
      </c>
      <c r="AC33" s="71"/>
      <c r="AD33" s="72"/>
      <c r="AE33" s="78" t="s">
        <v>1200</v>
      </c>
      <c r="AF33" s="78">
        <v>1112</v>
      </c>
      <c r="AG33" s="78">
        <v>16847783</v>
      </c>
      <c r="AH33" s="78">
        <v>285302</v>
      </c>
      <c r="AI33" s="78">
        <v>1229</v>
      </c>
      <c r="AJ33" s="78"/>
      <c r="AK33" s="78" t="s">
        <v>1310</v>
      </c>
      <c r="AL33" s="78" t="s">
        <v>1411</v>
      </c>
      <c r="AM33" s="82" t="s">
        <v>1498</v>
      </c>
      <c r="AN33" s="78"/>
      <c r="AO33" s="80">
        <v>39173.26542824074</v>
      </c>
      <c r="AP33" s="82" t="s">
        <v>1592</v>
      </c>
      <c r="AQ33" s="78" t="b">
        <v>0</v>
      </c>
      <c r="AR33" s="78" t="b">
        <v>0</v>
      </c>
      <c r="AS33" s="78" t="b">
        <v>1</v>
      </c>
      <c r="AT33" s="78"/>
      <c r="AU33" s="78">
        <v>112947</v>
      </c>
      <c r="AV33" s="82" t="s">
        <v>1672</v>
      </c>
      <c r="AW33" s="78" t="b">
        <v>1</v>
      </c>
      <c r="AX33" s="78" t="s">
        <v>1734</v>
      </c>
      <c r="AY33" s="82" t="s">
        <v>1765</v>
      </c>
      <c r="AZ33" s="78" t="s">
        <v>65</v>
      </c>
      <c r="BA33" s="78" t="str">
        <f>REPLACE(INDEX(GroupVertices[Group],MATCH(Vertices[[#This Row],[Vertex]],GroupVertices[Vertex],0)),1,1,"")</f>
        <v>4</v>
      </c>
      <c r="BB33" s="48"/>
      <c r="BC33" s="48"/>
      <c r="BD33" s="48"/>
      <c r="BE33" s="48"/>
      <c r="BF33" s="48"/>
      <c r="BG33" s="48"/>
      <c r="BH33" s="48"/>
      <c r="BI33" s="48"/>
      <c r="BJ33" s="48"/>
      <c r="BK33" s="48"/>
      <c r="BL33" s="48"/>
      <c r="BM33" s="49"/>
      <c r="BN33" s="48"/>
      <c r="BO33" s="49"/>
      <c r="BP33" s="48"/>
      <c r="BQ33" s="49"/>
      <c r="BR33" s="48"/>
      <c r="BS33" s="49"/>
      <c r="BT33" s="48"/>
      <c r="BU33" s="2"/>
      <c r="BV33" s="3"/>
      <c r="BW33" s="3"/>
      <c r="BX33" s="3"/>
      <c r="BY33" s="3"/>
    </row>
    <row r="34" spans="1:77" ht="41.45" customHeight="1">
      <c r="A34" s="64" t="s">
        <v>289</v>
      </c>
      <c r="C34" s="65"/>
      <c r="D34" s="65" t="s">
        <v>64</v>
      </c>
      <c r="E34" s="66">
        <v>430.712440298952</v>
      </c>
      <c r="F34" s="68">
        <v>99.46927799905583</v>
      </c>
      <c r="G34" s="102" t="s">
        <v>1691</v>
      </c>
      <c r="H34" s="65"/>
      <c r="I34" s="69" t="s">
        <v>289</v>
      </c>
      <c r="J34" s="70"/>
      <c r="K34" s="70"/>
      <c r="L34" s="69" t="s">
        <v>1881</v>
      </c>
      <c r="M34" s="73">
        <v>177.87195218132425</v>
      </c>
      <c r="N34" s="74">
        <v>4725.9755859375</v>
      </c>
      <c r="O34" s="74">
        <v>2985.87646484375</v>
      </c>
      <c r="P34" s="75"/>
      <c r="Q34" s="76"/>
      <c r="R34" s="76"/>
      <c r="S34" s="88"/>
      <c r="T34" s="48">
        <v>2</v>
      </c>
      <c r="U34" s="48">
        <v>0</v>
      </c>
      <c r="V34" s="49">
        <v>0</v>
      </c>
      <c r="W34" s="49">
        <v>0.004762</v>
      </c>
      <c r="X34" s="49">
        <v>0</v>
      </c>
      <c r="Y34" s="49">
        <v>0.80516</v>
      </c>
      <c r="Z34" s="49">
        <v>0.5</v>
      </c>
      <c r="AA34" s="49">
        <v>0</v>
      </c>
      <c r="AB34" s="71">
        <v>34</v>
      </c>
      <c r="AC34" s="71"/>
      <c r="AD34" s="72"/>
      <c r="AE34" s="78" t="s">
        <v>1201</v>
      </c>
      <c r="AF34" s="78">
        <v>2689</v>
      </c>
      <c r="AG34" s="78">
        <v>1001312</v>
      </c>
      <c r="AH34" s="78">
        <v>23614</v>
      </c>
      <c r="AI34" s="78">
        <v>10495</v>
      </c>
      <c r="AJ34" s="78"/>
      <c r="AK34" s="78" t="s">
        <v>1311</v>
      </c>
      <c r="AL34" s="78" t="s">
        <v>1415</v>
      </c>
      <c r="AM34" s="78"/>
      <c r="AN34" s="78"/>
      <c r="AO34" s="80">
        <v>39873.17805555555</v>
      </c>
      <c r="AP34" s="82" t="s">
        <v>1593</v>
      </c>
      <c r="AQ34" s="78" t="b">
        <v>1</v>
      </c>
      <c r="AR34" s="78" t="b">
        <v>0</v>
      </c>
      <c r="AS34" s="78" t="b">
        <v>1</v>
      </c>
      <c r="AT34" s="78"/>
      <c r="AU34" s="78">
        <v>6790</v>
      </c>
      <c r="AV34" s="82" t="s">
        <v>1662</v>
      </c>
      <c r="AW34" s="78" t="b">
        <v>1</v>
      </c>
      <c r="AX34" s="78" t="s">
        <v>1734</v>
      </c>
      <c r="AY34" s="82" t="s">
        <v>1766</v>
      </c>
      <c r="AZ34" s="78" t="s">
        <v>65</v>
      </c>
      <c r="BA34" s="78" t="str">
        <f>REPLACE(INDEX(GroupVertices[Group],MATCH(Vertices[[#This Row],[Vertex]],GroupVertices[Vertex],0)),1,1,"")</f>
        <v>4</v>
      </c>
      <c r="BB34" s="48"/>
      <c r="BC34" s="48"/>
      <c r="BD34" s="48"/>
      <c r="BE34" s="48"/>
      <c r="BF34" s="48"/>
      <c r="BG34" s="48"/>
      <c r="BH34" s="48"/>
      <c r="BI34" s="48"/>
      <c r="BJ34" s="48"/>
      <c r="BK34" s="48"/>
      <c r="BL34" s="48"/>
      <c r="BM34" s="49"/>
      <c r="BN34" s="48"/>
      <c r="BO34" s="49"/>
      <c r="BP34" s="48"/>
      <c r="BQ34" s="49"/>
      <c r="BR34" s="48"/>
      <c r="BS34" s="49"/>
      <c r="BT34" s="48"/>
      <c r="BU34" s="2"/>
      <c r="BV34" s="3"/>
      <c r="BW34" s="3"/>
      <c r="BX34" s="3"/>
      <c r="BY34" s="3"/>
    </row>
    <row r="35" spans="1:77" ht="41.45" customHeight="1">
      <c r="A35" s="64" t="s">
        <v>225</v>
      </c>
      <c r="C35" s="65"/>
      <c r="D35" s="65" t="s">
        <v>64</v>
      </c>
      <c r="E35" s="66">
        <v>163.1751593682529</v>
      </c>
      <c r="F35" s="68">
        <v>99.99767899494846</v>
      </c>
      <c r="G35" s="102" t="s">
        <v>1692</v>
      </c>
      <c r="H35" s="65"/>
      <c r="I35" s="69" t="s">
        <v>225</v>
      </c>
      <c r="J35" s="70"/>
      <c r="K35" s="70"/>
      <c r="L35" s="69" t="s">
        <v>1882</v>
      </c>
      <c r="M35" s="73">
        <v>1.7735136168456522</v>
      </c>
      <c r="N35" s="74">
        <v>8771.052734375</v>
      </c>
      <c r="O35" s="74">
        <v>3547.2490234375</v>
      </c>
      <c r="P35" s="75"/>
      <c r="Q35" s="76"/>
      <c r="R35" s="76"/>
      <c r="S35" s="88"/>
      <c r="T35" s="48">
        <v>1</v>
      </c>
      <c r="U35" s="48">
        <v>2</v>
      </c>
      <c r="V35" s="49">
        <v>1</v>
      </c>
      <c r="W35" s="49">
        <v>0.333333</v>
      </c>
      <c r="X35" s="49">
        <v>0</v>
      </c>
      <c r="Y35" s="49">
        <v>1.180846</v>
      </c>
      <c r="Z35" s="49">
        <v>0.3333333333333333</v>
      </c>
      <c r="AA35" s="49">
        <v>0</v>
      </c>
      <c r="AB35" s="71">
        <v>35</v>
      </c>
      <c r="AC35" s="71"/>
      <c r="AD35" s="72"/>
      <c r="AE35" s="78" t="s">
        <v>1202</v>
      </c>
      <c r="AF35" s="78">
        <v>252</v>
      </c>
      <c r="AG35" s="78">
        <v>4387</v>
      </c>
      <c r="AH35" s="78">
        <v>18564</v>
      </c>
      <c r="AI35" s="78">
        <v>4224</v>
      </c>
      <c r="AJ35" s="78"/>
      <c r="AK35" s="78" t="s">
        <v>1312</v>
      </c>
      <c r="AL35" s="78" t="s">
        <v>1416</v>
      </c>
      <c r="AM35" s="82" t="s">
        <v>1499</v>
      </c>
      <c r="AN35" s="78"/>
      <c r="AO35" s="80">
        <v>41481.87967592593</v>
      </c>
      <c r="AP35" s="82" t="s">
        <v>1594</v>
      </c>
      <c r="AQ35" s="78" t="b">
        <v>0</v>
      </c>
      <c r="AR35" s="78" t="b">
        <v>0</v>
      </c>
      <c r="AS35" s="78" t="b">
        <v>0</v>
      </c>
      <c r="AT35" s="78"/>
      <c r="AU35" s="78">
        <v>576</v>
      </c>
      <c r="AV35" s="82" t="s">
        <v>1662</v>
      </c>
      <c r="AW35" s="78" t="b">
        <v>0</v>
      </c>
      <c r="AX35" s="78" t="s">
        <v>1734</v>
      </c>
      <c r="AY35" s="82" t="s">
        <v>1767</v>
      </c>
      <c r="AZ35" s="78" t="s">
        <v>66</v>
      </c>
      <c r="BA35" s="78" t="str">
        <f>REPLACE(INDEX(GroupVertices[Group],MATCH(Vertices[[#This Row],[Vertex]],GroupVertices[Vertex],0)),1,1,"")</f>
        <v>10</v>
      </c>
      <c r="BB35" s="48" t="s">
        <v>419</v>
      </c>
      <c r="BC35" s="48" t="s">
        <v>419</v>
      </c>
      <c r="BD35" s="48" t="s">
        <v>487</v>
      </c>
      <c r="BE35" s="48" t="s">
        <v>487</v>
      </c>
      <c r="BF35" s="48" t="s">
        <v>528</v>
      </c>
      <c r="BG35" s="48" t="s">
        <v>528</v>
      </c>
      <c r="BH35" s="119" t="s">
        <v>2251</v>
      </c>
      <c r="BI35" s="119" t="s">
        <v>2251</v>
      </c>
      <c r="BJ35" s="119" t="s">
        <v>2365</v>
      </c>
      <c r="BK35" s="119" t="s">
        <v>2365</v>
      </c>
      <c r="BL35" s="119">
        <v>1</v>
      </c>
      <c r="BM35" s="123">
        <v>3.0303030303030303</v>
      </c>
      <c r="BN35" s="119">
        <v>0</v>
      </c>
      <c r="BO35" s="123">
        <v>0</v>
      </c>
      <c r="BP35" s="119">
        <v>0</v>
      </c>
      <c r="BQ35" s="123">
        <v>0</v>
      </c>
      <c r="BR35" s="119">
        <v>32</v>
      </c>
      <c r="BS35" s="123">
        <v>96.96969696969697</v>
      </c>
      <c r="BT35" s="119">
        <v>33</v>
      </c>
      <c r="BU35" s="2"/>
      <c r="BV35" s="3"/>
      <c r="BW35" s="3"/>
      <c r="BX35" s="3"/>
      <c r="BY35" s="3"/>
    </row>
    <row r="36" spans="1:77" ht="41.45" customHeight="1">
      <c r="A36" s="64" t="s">
        <v>290</v>
      </c>
      <c r="C36" s="65"/>
      <c r="D36" s="65" t="s">
        <v>64</v>
      </c>
      <c r="E36" s="66">
        <v>182.58367177537482</v>
      </c>
      <c r="F36" s="68">
        <v>99.95934610448533</v>
      </c>
      <c r="G36" s="102" t="s">
        <v>1693</v>
      </c>
      <c r="H36" s="65"/>
      <c r="I36" s="69" t="s">
        <v>290</v>
      </c>
      <c r="J36" s="70"/>
      <c r="K36" s="70"/>
      <c r="L36" s="69" t="s">
        <v>1883</v>
      </c>
      <c r="M36" s="73">
        <v>14.548588245188027</v>
      </c>
      <c r="N36" s="74">
        <v>8986.3427734375</v>
      </c>
      <c r="O36" s="74">
        <v>5646.494140625</v>
      </c>
      <c r="P36" s="75"/>
      <c r="Q36" s="76"/>
      <c r="R36" s="76"/>
      <c r="S36" s="88"/>
      <c r="T36" s="48">
        <v>2</v>
      </c>
      <c r="U36" s="48">
        <v>0</v>
      </c>
      <c r="V36" s="49">
        <v>0</v>
      </c>
      <c r="W36" s="49">
        <v>0.25</v>
      </c>
      <c r="X36" s="49">
        <v>0</v>
      </c>
      <c r="Y36" s="49">
        <v>0.819146</v>
      </c>
      <c r="Z36" s="49">
        <v>0.5</v>
      </c>
      <c r="AA36" s="49">
        <v>0</v>
      </c>
      <c r="AB36" s="71">
        <v>36</v>
      </c>
      <c r="AC36" s="71"/>
      <c r="AD36" s="72"/>
      <c r="AE36" s="78" t="s">
        <v>1203</v>
      </c>
      <c r="AF36" s="78">
        <v>5024</v>
      </c>
      <c r="AG36" s="78">
        <v>76709</v>
      </c>
      <c r="AH36" s="78">
        <v>41949</v>
      </c>
      <c r="AI36" s="78">
        <v>9647</v>
      </c>
      <c r="AJ36" s="78"/>
      <c r="AK36" s="78" t="s">
        <v>1313</v>
      </c>
      <c r="AL36" s="78" t="s">
        <v>1417</v>
      </c>
      <c r="AM36" s="82" t="s">
        <v>1500</v>
      </c>
      <c r="AN36" s="78"/>
      <c r="AO36" s="80">
        <v>39631.67836805555</v>
      </c>
      <c r="AP36" s="82" t="s">
        <v>1595</v>
      </c>
      <c r="AQ36" s="78" t="b">
        <v>0</v>
      </c>
      <c r="AR36" s="78" t="b">
        <v>0</v>
      </c>
      <c r="AS36" s="78" t="b">
        <v>1</v>
      </c>
      <c r="AT36" s="78"/>
      <c r="AU36" s="78">
        <v>2142</v>
      </c>
      <c r="AV36" s="82" t="s">
        <v>1662</v>
      </c>
      <c r="AW36" s="78" t="b">
        <v>0</v>
      </c>
      <c r="AX36" s="78" t="s">
        <v>1734</v>
      </c>
      <c r="AY36" s="82" t="s">
        <v>1768</v>
      </c>
      <c r="AZ36" s="78" t="s">
        <v>65</v>
      </c>
      <c r="BA36" s="78" t="str">
        <f>REPLACE(INDEX(GroupVertices[Group],MATCH(Vertices[[#This Row],[Vertex]],GroupVertices[Vertex],0)),1,1,"")</f>
        <v>10</v>
      </c>
      <c r="BB36" s="48"/>
      <c r="BC36" s="48"/>
      <c r="BD36" s="48"/>
      <c r="BE36" s="48"/>
      <c r="BF36" s="48"/>
      <c r="BG36" s="48"/>
      <c r="BH36" s="48"/>
      <c r="BI36" s="48"/>
      <c r="BJ36" s="48"/>
      <c r="BK36" s="48"/>
      <c r="BL36" s="48"/>
      <c r="BM36" s="49"/>
      <c r="BN36" s="48"/>
      <c r="BO36" s="49"/>
      <c r="BP36" s="48"/>
      <c r="BQ36" s="49"/>
      <c r="BR36" s="48"/>
      <c r="BS36" s="49"/>
      <c r="BT36" s="48"/>
      <c r="BU36" s="2"/>
      <c r="BV36" s="3"/>
      <c r="BW36" s="3"/>
      <c r="BX36" s="3"/>
      <c r="BY36" s="3"/>
    </row>
    <row r="37" spans="1:77" ht="41.45" customHeight="1">
      <c r="A37" s="64" t="s">
        <v>291</v>
      </c>
      <c r="C37" s="65"/>
      <c r="D37" s="65" t="s">
        <v>64</v>
      </c>
      <c r="E37" s="66">
        <v>163.02702327067914</v>
      </c>
      <c r="F37" s="68">
        <v>99.99797157197253</v>
      </c>
      <c r="G37" s="102" t="s">
        <v>1694</v>
      </c>
      <c r="H37" s="65"/>
      <c r="I37" s="69" t="s">
        <v>291</v>
      </c>
      <c r="J37" s="70"/>
      <c r="K37" s="70"/>
      <c r="L37" s="69" t="s">
        <v>1884</v>
      </c>
      <c r="M37" s="73">
        <v>1.6760074472866662</v>
      </c>
      <c r="N37" s="74">
        <v>9507.5458984375</v>
      </c>
      <c r="O37" s="74">
        <v>3890.488525390625</v>
      </c>
      <c r="P37" s="75"/>
      <c r="Q37" s="76"/>
      <c r="R37" s="76"/>
      <c r="S37" s="88"/>
      <c r="T37" s="48">
        <v>2</v>
      </c>
      <c r="U37" s="48">
        <v>0</v>
      </c>
      <c r="V37" s="49">
        <v>0</v>
      </c>
      <c r="W37" s="49">
        <v>0.25</v>
      </c>
      <c r="X37" s="49">
        <v>0</v>
      </c>
      <c r="Y37" s="49">
        <v>0.819146</v>
      </c>
      <c r="Z37" s="49">
        <v>0.5</v>
      </c>
      <c r="AA37" s="49">
        <v>0</v>
      </c>
      <c r="AB37" s="71">
        <v>37</v>
      </c>
      <c r="AC37" s="71"/>
      <c r="AD37" s="72"/>
      <c r="AE37" s="78" t="s">
        <v>1204</v>
      </c>
      <c r="AF37" s="78">
        <v>606</v>
      </c>
      <c r="AG37" s="78">
        <v>3835</v>
      </c>
      <c r="AH37" s="78">
        <v>1112</v>
      </c>
      <c r="AI37" s="78">
        <v>1202</v>
      </c>
      <c r="AJ37" s="78"/>
      <c r="AK37" s="78" t="s">
        <v>1314</v>
      </c>
      <c r="AL37" s="78"/>
      <c r="AM37" s="82" t="s">
        <v>1501</v>
      </c>
      <c r="AN37" s="78"/>
      <c r="AO37" s="80">
        <v>41458.81475694444</v>
      </c>
      <c r="AP37" s="82" t="s">
        <v>1596</v>
      </c>
      <c r="AQ37" s="78" t="b">
        <v>0</v>
      </c>
      <c r="AR37" s="78" t="b">
        <v>0</v>
      </c>
      <c r="AS37" s="78" t="b">
        <v>0</v>
      </c>
      <c r="AT37" s="78"/>
      <c r="AU37" s="78">
        <v>102</v>
      </c>
      <c r="AV37" s="82" t="s">
        <v>1662</v>
      </c>
      <c r="AW37" s="78" t="b">
        <v>1</v>
      </c>
      <c r="AX37" s="78" t="s">
        <v>1734</v>
      </c>
      <c r="AY37" s="82" t="s">
        <v>1769</v>
      </c>
      <c r="AZ37" s="78" t="s">
        <v>65</v>
      </c>
      <c r="BA37" s="78" t="str">
        <f>REPLACE(INDEX(GroupVertices[Group],MATCH(Vertices[[#This Row],[Vertex]],GroupVertices[Vertex],0)),1,1,"")</f>
        <v>10</v>
      </c>
      <c r="BB37" s="48"/>
      <c r="BC37" s="48"/>
      <c r="BD37" s="48"/>
      <c r="BE37" s="48"/>
      <c r="BF37" s="48"/>
      <c r="BG37" s="48"/>
      <c r="BH37" s="48"/>
      <c r="BI37" s="48"/>
      <c r="BJ37" s="48"/>
      <c r="BK37" s="48"/>
      <c r="BL37" s="48"/>
      <c r="BM37" s="49"/>
      <c r="BN37" s="48"/>
      <c r="BO37" s="49"/>
      <c r="BP37" s="48"/>
      <c r="BQ37" s="49"/>
      <c r="BR37" s="48"/>
      <c r="BS37" s="49"/>
      <c r="BT37" s="48"/>
      <c r="BU37" s="2"/>
      <c r="BV37" s="3"/>
      <c r="BW37" s="3"/>
      <c r="BX37" s="3"/>
      <c r="BY37" s="3"/>
    </row>
    <row r="38" spans="1:77" ht="41.45" customHeight="1">
      <c r="A38" s="64" t="s">
        <v>226</v>
      </c>
      <c r="C38" s="65"/>
      <c r="D38" s="65" t="s">
        <v>64</v>
      </c>
      <c r="E38" s="66">
        <v>162.2230092338475</v>
      </c>
      <c r="F38" s="68">
        <v>99.99955954437135</v>
      </c>
      <c r="G38" s="102" t="s">
        <v>622</v>
      </c>
      <c r="H38" s="65"/>
      <c r="I38" s="69" t="s">
        <v>226</v>
      </c>
      <c r="J38" s="70"/>
      <c r="K38" s="70"/>
      <c r="L38" s="69" t="s">
        <v>1885</v>
      </c>
      <c r="M38" s="73">
        <v>1.146789179173039</v>
      </c>
      <c r="N38" s="74">
        <v>9804.087890625</v>
      </c>
      <c r="O38" s="74">
        <v>3317.315185546875</v>
      </c>
      <c r="P38" s="75"/>
      <c r="Q38" s="76"/>
      <c r="R38" s="76"/>
      <c r="S38" s="88"/>
      <c r="T38" s="48">
        <v>0</v>
      </c>
      <c r="U38" s="48">
        <v>3</v>
      </c>
      <c r="V38" s="49">
        <v>1</v>
      </c>
      <c r="W38" s="49">
        <v>0.333333</v>
      </c>
      <c r="X38" s="49">
        <v>0</v>
      </c>
      <c r="Y38" s="49">
        <v>1.180846</v>
      </c>
      <c r="Z38" s="49">
        <v>0.3333333333333333</v>
      </c>
      <c r="AA38" s="49">
        <v>0</v>
      </c>
      <c r="AB38" s="71">
        <v>38</v>
      </c>
      <c r="AC38" s="71"/>
      <c r="AD38" s="72"/>
      <c r="AE38" s="78" t="s">
        <v>1138</v>
      </c>
      <c r="AF38" s="78">
        <v>40</v>
      </c>
      <c r="AG38" s="78">
        <v>839</v>
      </c>
      <c r="AH38" s="78">
        <v>31790</v>
      </c>
      <c r="AI38" s="78">
        <v>1</v>
      </c>
      <c r="AJ38" s="78"/>
      <c r="AK38" s="78" t="s">
        <v>1315</v>
      </c>
      <c r="AL38" s="78"/>
      <c r="AM38" s="78"/>
      <c r="AN38" s="78"/>
      <c r="AO38" s="80">
        <v>43422.75475694444</v>
      </c>
      <c r="AP38" s="78"/>
      <c r="AQ38" s="78" t="b">
        <v>1</v>
      </c>
      <c r="AR38" s="78" t="b">
        <v>0</v>
      </c>
      <c r="AS38" s="78" t="b">
        <v>0</v>
      </c>
      <c r="AT38" s="78"/>
      <c r="AU38" s="78">
        <v>25</v>
      </c>
      <c r="AV38" s="78"/>
      <c r="AW38" s="78" t="b">
        <v>0</v>
      </c>
      <c r="AX38" s="78" t="s">
        <v>1734</v>
      </c>
      <c r="AY38" s="82" t="s">
        <v>1770</v>
      </c>
      <c r="AZ38" s="78" t="s">
        <v>66</v>
      </c>
      <c r="BA38" s="78" t="str">
        <f>REPLACE(INDEX(GroupVertices[Group],MATCH(Vertices[[#This Row],[Vertex]],GroupVertices[Vertex],0)),1,1,"")</f>
        <v>10</v>
      </c>
      <c r="BB38" s="48"/>
      <c r="BC38" s="48"/>
      <c r="BD38" s="48"/>
      <c r="BE38" s="48"/>
      <c r="BF38" s="48"/>
      <c r="BG38" s="48"/>
      <c r="BH38" s="119" t="s">
        <v>2251</v>
      </c>
      <c r="BI38" s="119" t="s">
        <v>2251</v>
      </c>
      <c r="BJ38" s="119" t="s">
        <v>2365</v>
      </c>
      <c r="BK38" s="119" t="s">
        <v>2365</v>
      </c>
      <c r="BL38" s="119">
        <v>1</v>
      </c>
      <c r="BM38" s="123">
        <v>3.0303030303030303</v>
      </c>
      <c r="BN38" s="119">
        <v>0</v>
      </c>
      <c r="BO38" s="123">
        <v>0</v>
      </c>
      <c r="BP38" s="119">
        <v>0</v>
      </c>
      <c r="BQ38" s="123">
        <v>0</v>
      </c>
      <c r="BR38" s="119">
        <v>32</v>
      </c>
      <c r="BS38" s="123">
        <v>96.96969696969697</v>
      </c>
      <c r="BT38" s="119">
        <v>33</v>
      </c>
      <c r="BU38" s="2"/>
      <c r="BV38" s="3"/>
      <c r="BW38" s="3"/>
      <c r="BX38" s="3"/>
      <c r="BY38" s="3"/>
    </row>
    <row r="39" spans="1:77" ht="41.45" customHeight="1">
      <c r="A39" s="64" t="s">
        <v>227</v>
      </c>
      <c r="C39" s="65"/>
      <c r="D39" s="65" t="s">
        <v>64</v>
      </c>
      <c r="E39" s="66">
        <v>162.17711924709909</v>
      </c>
      <c r="F39" s="68">
        <v>99.99965017964512</v>
      </c>
      <c r="G39" s="102" t="s">
        <v>623</v>
      </c>
      <c r="H39" s="65"/>
      <c r="I39" s="69" t="s">
        <v>227</v>
      </c>
      <c r="J39" s="70"/>
      <c r="K39" s="70"/>
      <c r="L39" s="69" t="s">
        <v>1886</v>
      </c>
      <c r="M39" s="73">
        <v>1.1165834636031355</v>
      </c>
      <c r="N39" s="74">
        <v>3624.1796875</v>
      </c>
      <c r="O39" s="74">
        <v>6709.66162109375</v>
      </c>
      <c r="P39" s="75"/>
      <c r="Q39" s="76"/>
      <c r="R39" s="76"/>
      <c r="S39" s="88"/>
      <c r="T39" s="48">
        <v>0</v>
      </c>
      <c r="U39" s="48">
        <v>3</v>
      </c>
      <c r="V39" s="49">
        <v>0</v>
      </c>
      <c r="W39" s="49">
        <v>0.005814</v>
      </c>
      <c r="X39" s="49">
        <v>0</v>
      </c>
      <c r="Y39" s="49">
        <v>0.812682</v>
      </c>
      <c r="Z39" s="49">
        <v>0.6666666666666666</v>
      </c>
      <c r="AA39" s="49">
        <v>0</v>
      </c>
      <c r="AB39" s="71">
        <v>39</v>
      </c>
      <c r="AC39" s="71"/>
      <c r="AD39" s="72"/>
      <c r="AE39" s="78" t="s">
        <v>1205</v>
      </c>
      <c r="AF39" s="78">
        <v>1717</v>
      </c>
      <c r="AG39" s="78">
        <v>668</v>
      </c>
      <c r="AH39" s="78">
        <v>22239</v>
      </c>
      <c r="AI39" s="78">
        <v>378</v>
      </c>
      <c r="AJ39" s="78"/>
      <c r="AK39" s="78" t="s">
        <v>1316</v>
      </c>
      <c r="AL39" s="78" t="s">
        <v>1418</v>
      </c>
      <c r="AM39" s="78"/>
      <c r="AN39" s="78"/>
      <c r="AO39" s="80">
        <v>40956.44726851852</v>
      </c>
      <c r="AP39" s="82" t="s">
        <v>1597</v>
      </c>
      <c r="AQ39" s="78" t="b">
        <v>0</v>
      </c>
      <c r="AR39" s="78" t="b">
        <v>0</v>
      </c>
      <c r="AS39" s="78" t="b">
        <v>1</v>
      </c>
      <c r="AT39" s="78"/>
      <c r="AU39" s="78">
        <v>1</v>
      </c>
      <c r="AV39" s="82" t="s">
        <v>1667</v>
      </c>
      <c r="AW39" s="78" t="b">
        <v>0</v>
      </c>
      <c r="AX39" s="78" t="s">
        <v>1734</v>
      </c>
      <c r="AY39" s="82" t="s">
        <v>1771</v>
      </c>
      <c r="AZ39" s="78" t="s">
        <v>66</v>
      </c>
      <c r="BA39" s="78" t="str">
        <f>REPLACE(INDEX(GroupVertices[Group],MATCH(Vertices[[#This Row],[Vertex]],GroupVertices[Vertex],0)),1,1,"")</f>
        <v>3</v>
      </c>
      <c r="BB39" s="48"/>
      <c r="BC39" s="48"/>
      <c r="BD39" s="48"/>
      <c r="BE39" s="48"/>
      <c r="BF39" s="48"/>
      <c r="BG39" s="48"/>
      <c r="BH39" s="119" t="s">
        <v>2500</v>
      </c>
      <c r="BI39" s="119" t="s">
        <v>2500</v>
      </c>
      <c r="BJ39" s="119" t="s">
        <v>2565</v>
      </c>
      <c r="BK39" s="119" t="s">
        <v>2565</v>
      </c>
      <c r="BL39" s="119">
        <v>1</v>
      </c>
      <c r="BM39" s="123">
        <v>3.0303030303030303</v>
      </c>
      <c r="BN39" s="119">
        <v>2</v>
      </c>
      <c r="BO39" s="123">
        <v>6.0606060606060606</v>
      </c>
      <c r="BP39" s="119">
        <v>0</v>
      </c>
      <c r="BQ39" s="123">
        <v>0</v>
      </c>
      <c r="BR39" s="119">
        <v>30</v>
      </c>
      <c r="BS39" s="123">
        <v>90.9090909090909</v>
      </c>
      <c r="BT39" s="119">
        <v>33</v>
      </c>
      <c r="BU39" s="2"/>
      <c r="BV39" s="3"/>
      <c r="BW39" s="3"/>
      <c r="BX39" s="3"/>
      <c r="BY39" s="3"/>
    </row>
    <row r="40" spans="1:77" ht="41.45" customHeight="1">
      <c r="A40" s="64" t="s">
        <v>272</v>
      </c>
      <c r="C40" s="65"/>
      <c r="D40" s="65" t="s">
        <v>64</v>
      </c>
      <c r="E40" s="66">
        <v>163.1644248684287</v>
      </c>
      <c r="F40" s="68">
        <v>99.99770019618208</v>
      </c>
      <c r="G40" s="102" t="s">
        <v>666</v>
      </c>
      <c r="H40" s="65"/>
      <c r="I40" s="69" t="s">
        <v>272</v>
      </c>
      <c r="J40" s="70"/>
      <c r="K40" s="70"/>
      <c r="L40" s="69" t="s">
        <v>1887</v>
      </c>
      <c r="M40" s="73">
        <v>1.7664479523848562</v>
      </c>
      <c r="N40" s="74">
        <v>3971.152099609375</v>
      </c>
      <c r="O40" s="74">
        <v>7756.798828125</v>
      </c>
      <c r="P40" s="75"/>
      <c r="Q40" s="76"/>
      <c r="R40" s="76"/>
      <c r="S40" s="88"/>
      <c r="T40" s="48">
        <v>7</v>
      </c>
      <c r="U40" s="48">
        <v>6</v>
      </c>
      <c r="V40" s="49">
        <v>513</v>
      </c>
      <c r="W40" s="49">
        <v>0.006329</v>
      </c>
      <c r="X40" s="49">
        <v>0</v>
      </c>
      <c r="Y40" s="49">
        <v>2.968611</v>
      </c>
      <c r="Z40" s="49">
        <v>0.1</v>
      </c>
      <c r="AA40" s="49">
        <v>0.1</v>
      </c>
      <c r="AB40" s="71">
        <v>40</v>
      </c>
      <c r="AC40" s="71"/>
      <c r="AD40" s="72"/>
      <c r="AE40" s="78" t="s">
        <v>1206</v>
      </c>
      <c r="AF40" s="78">
        <v>4574</v>
      </c>
      <c r="AG40" s="78">
        <v>4347</v>
      </c>
      <c r="AH40" s="78">
        <v>12005</v>
      </c>
      <c r="AI40" s="78">
        <v>1850</v>
      </c>
      <c r="AJ40" s="78"/>
      <c r="AK40" s="78" t="s">
        <v>1317</v>
      </c>
      <c r="AL40" s="78" t="s">
        <v>1393</v>
      </c>
      <c r="AM40" s="82" t="s">
        <v>1502</v>
      </c>
      <c r="AN40" s="78"/>
      <c r="AO40" s="80">
        <v>40205.905011574076</v>
      </c>
      <c r="AP40" s="82" t="s">
        <v>1598</v>
      </c>
      <c r="AQ40" s="78" t="b">
        <v>0</v>
      </c>
      <c r="AR40" s="78" t="b">
        <v>0</v>
      </c>
      <c r="AS40" s="78" t="b">
        <v>0</v>
      </c>
      <c r="AT40" s="78"/>
      <c r="AU40" s="78">
        <v>430</v>
      </c>
      <c r="AV40" s="82" t="s">
        <v>1662</v>
      </c>
      <c r="AW40" s="78" t="b">
        <v>0</v>
      </c>
      <c r="AX40" s="78" t="s">
        <v>1734</v>
      </c>
      <c r="AY40" s="82" t="s">
        <v>1772</v>
      </c>
      <c r="AZ40" s="78" t="s">
        <v>66</v>
      </c>
      <c r="BA40" s="78" t="str">
        <f>REPLACE(INDEX(GroupVertices[Group],MATCH(Vertices[[#This Row],[Vertex]],GroupVertices[Vertex],0)),1,1,"")</f>
        <v>3</v>
      </c>
      <c r="BB40" s="48" t="s">
        <v>2434</v>
      </c>
      <c r="BC40" s="48" t="s">
        <v>2434</v>
      </c>
      <c r="BD40" s="48" t="s">
        <v>480</v>
      </c>
      <c r="BE40" s="48" t="s">
        <v>480</v>
      </c>
      <c r="BF40" s="48" t="s">
        <v>2457</v>
      </c>
      <c r="BG40" s="48" t="s">
        <v>2474</v>
      </c>
      <c r="BH40" s="119" t="s">
        <v>2501</v>
      </c>
      <c r="BI40" s="119" t="s">
        <v>2537</v>
      </c>
      <c r="BJ40" s="119" t="s">
        <v>2566</v>
      </c>
      <c r="BK40" s="119" t="s">
        <v>2596</v>
      </c>
      <c r="BL40" s="119">
        <v>18</v>
      </c>
      <c r="BM40" s="123">
        <v>5.027932960893855</v>
      </c>
      <c r="BN40" s="119">
        <v>15</v>
      </c>
      <c r="BO40" s="123">
        <v>4.189944134078212</v>
      </c>
      <c r="BP40" s="119">
        <v>0</v>
      </c>
      <c r="BQ40" s="123">
        <v>0</v>
      </c>
      <c r="BR40" s="119">
        <v>325</v>
      </c>
      <c r="BS40" s="123">
        <v>90.78212290502793</v>
      </c>
      <c r="BT40" s="119">
        <v>358</v>
      </c>
      <c r="BU40" s="2"/>
      <c r="BV40" s="3"/>
      <c r="BW40" s="3"/>
      <c r="BX40" s="3"/>
      <c r="BY40" s="3"/>
    </row>
    <row r="41" spans="1:77" ht="41.45" customHeight="1">
      <c r="A41" s="64" t="s">
        <v>230</v>
      </c>
      <c r="C41" s="65"/>
      <c r="D41" s="65" t="s">
        <v>64</v>
      </c>
      <c r="E41" s="66">
        <v>173.64773739673007</v>
      </c>
      <c r="F41" s="68">
        <v>99.97699507141989</v>
      </c>
      <c r="G41" s="102" t="s">
        <v>665</v>
      </c>
      <c r="H41" s="65"/>
      <c r="I41" s="69" t="s">
        <v>230</v>
      </c>
      <c r="J41" s="70"/>
      <c r="K41" s="70"/>
      <c r="L41" s="69" t="s">
        <v>1888</v>
      </c>
      <c r="M41" s="73">
        <v>8.66677586479832</v>
      </c>
      <c r="N41" s="74">
        <v>4218.70751953125</v>
      </c>
      <c r="O41" s="74">
        <v>6287.890625</v>
      </c>
      <c r="P41" s="75"/>
      <c r="Q41" s="76"/>
      <c r="R41" s="76"/>
      <c r="S41" s="88"/>
      <c r="T41" s="48">
        <v>6</v>
      </c>
      <c r="U41" s="48">
        <v>4</v>
      </c>
      <c r="V41" s="49">
        <v>1014</v>
      </c>
      <c r="W41" s="49">
        <v>0.007407</v>
      </c>
      <c r="X41" s="49">
        <v>0</v>
      </c>
      <c r="Y41" s="49">
        <v>2.277364</v>
      </c>
      <c r="Z41" s="49">
        <v>0.1527777777777778</v>
      </c>
      <c r="AA41" s="49">
        <v>0.1111111111111111</v>
      </c>
      <c r="AB41" s="71">
        <v>41</v>
      </c>
      <c r="AC41" s="71"/>
      <c r="AD41" s="72"/>
      <c r="AE41" s="78" t="s">
        <v>1207</v>
      </c>
      <c r="AF41" s="78">
        <v>41908</v>
      </c>
      <c r="AG41" s="78">
        <v>43411</v>
      </c>
      <c r="AH41" s="78">
        <v>155994</v>
      </c>
      <c r="AI41" s="78">
        <v>5703</v>
      </c>
      <c r="AJ41" s="78"/>
      <c r="AK41" s="78" t="s">
        <v>1318</v>
      </c>
      <c r="AL41" s="78" t="s">
        <v>1419</v>
      </c>
      <c r="AM41" s="82" t="s">
        <v>1503</v>
      </c>
      <c r="AN41" s="78"/>
      <c r="AO41" s="80">
        <v>40521.85287037037</v>
      </c>
      <c r="AP41" s="82" t="s">
        <v>1599</v>
      </c>
      <c r="AQ41" s="78" t="b">
        <v>1</v>
      </c>
      <c r="AR41" s="78" t="b">
        <v>0</v>
      </c>
      <c r="AS41" s="78" t="b">
        <v>1</v>
      </c>
      <c r="AT41" s="78"/>
      <c r="AU41" s="78">
        <v>2845</v>
      </c>
      <c r="AV41" s="82" t="s">
        <v>1662</v>
      </c>
      <c r="AW41" s="78" t="b">
        <v>0</v>
      </c>
      <c r="AX41" s="78" t="s">
        <v>1734</v>
      </c>
      <c r="AY41" s="82" t="s">
        <v>1773</v>
      </c>
      <c r="AZ41" s="78" t="s">
        <v>66</v>
      </c>
      <c r="BA41" s="78" t="str">
        <f>REPLACE(INDEX(GroupVertices[Group],MATCH(Vertices[[#This Row],[Vertex]],GroupVertices[Vertex],0)),1,1,"")</f>
        <v>3</v>
      </c>
      <c r="BB41" s="48" t="s">
        <v>420</v>
      </c>
      <c r="BC41" s="48" t="s">
        <v>420</v>
      </c>
      <c r="BD41" s="48" t="s">
        <v>488</v>
      </c>
      <c r="BE41" s="48" t="s">
        <v>488</v>
      </c>
      <c r="BF41" s="48" t="s">
        <v>531</v>
      </c>
      <c r="BG41" s="48" t="s">
        <v>531</v>
      </c>
      <c r="BH41" s="119" t="s">
        <v>2502</v>
      </c>
      <c r="BI41" s="119" t="s">
        <v>2538</v>
      </c>
      <c r="BJ41" s="119" t="s">
        <v>2567</v>
      </c>
      <c r="BK41" s="119" t="s">
        <v>2597</v>
      </c>
      <c r="BL41" s="119">
        <v>3</v>
      </c>
      <c r="BM41" s="123">
        <v>4.166666666666667</v>
      </c>
      <c r="BN41" s="119">
        <v>2</v>
      </c>
      <c r="BO41" s="123">
        <v>2.7777777777777777</v>
      </c>
      <c r="BP41" s="119">
        <v>0</v>
      </c>
      <c r="BQ41" s="123">
        <v>0</v>
      </c>
      <c r="BR41" s="119">
        <v>67</v>
      </c>
      <c r="BS41" s="123">
        <v>93.05555555555556</v>
      </c>
      <c r="BT41" s="119">
        <v>72</v>
      </c>
      <c r="BU41" s="2"/>
      <c r="BV41" s="3"/>
      <c r="BW41" s="3"/>
      <c r="BX41" s="3"/>
      <c r="BY41" s="3"/>
    </row>
    <row r="42" spans="1:77" ht="41.45" customHeight="1">
      <c r="A42" s="64" t="s">
        <v>292</v>
      </c>
      <c r="C42" s="65"/>
      <c r="D42" s="65" t="s">
        <v>64</v>
      </c>
      <c r="E42" s="66">
        <v>162.023079174622</v>
      </c>
      <c r="F42" s="68">
        <v>99.9999544173477</v>
      </c>
      <c r="G42" s="102" t="s">
        <v>1695</v>
      </c>
      <c r="H42" s="65"/>
      <c r="I42" s="69" t="s">
        <v>292</v>
      </c>
      <c r="J42" s="70"/>
      <c r="K42" s="70"/>
      <c r="L42" s="69" t="s">
        <v>1889</v>
      </c>
      <c r="M42" s="73">
        <v>1.0151911785907115</v>
      </c>
      <c r="N42" s="74">
        <v>4153.9150390625</v>
      </c>
      <c r="O42" s="74">
        <v>7033.23046875</v>
      </c>
      <c r="P42" s="75"/>
      <c r="Q42" s="76"/>
      <c r="R42" s="76"/>
      <c r="S42" s="88"/>
      <c r="T42" s="48">
        <v>5</v>
      </c>
      <c r="U42" s="48">
        <v>0</v>
      </c>
      <c r="V42" s="49">
        <v>10</v>
      </c>
      <c r="W42" s="49">
        <v>0.006098</v>
      </c>
      <c r="X42" s="49">
        <v>0</v>
      </c>
      <c r="Y42" s="49">
        <v>1.283563</v>
      </c>
      <c r="Z42" s="49">
        <v>0.4</v>
      </c>
      <c r="AA42" s="49">
        <v>0</v>
      </c>
      <c r="AB42" s="71">
        <v>42</v>
      </c>
      <c r="AC42" s="71"/>
      <c r="AD42" s="72"/>
      <c r="AE42" s="78" t="s">
        <v>1208</v>
      </c>
      <c r="AF42" s="78">
        <v>19</v>
      </c>
      <c r="AG42" s="78">
        <v>94</v>
      </c>
      <c r="AH42" s="78">
        <v>18</v>
      </c>
      <c r="AI42" s="78">
        <v>6</v>
      </c>
      <c r="AJ42" s="78"/>
      <c r="AK42" s="78" t="s">
        <v>1319</v>
      </c>
      <c r="AL42" s="78" t="s">
        <v>1420</v>
      </c>
      <c r="AM42" s="82" t="s">
        <v>1504</v>
      </c>
      <c r="AN42" s="78"/>
      <c r="AO42" s="80">
        <v>43398.565520833334</v>
      </c>
      <c r="AP42" s="82" t="s">
        <v>1600</v>
      </c>
      <c r="AQ42" s="78" t="b">
        <v>1</v>
      </c>
      <c r="AR42" s="78" t="b">
        <v>0</v>
      </c>
      <c r="AS42" s="78" t="b">
        <v>0</v>
      </c>
      <c r="AT42" s="78"/>
      <c r="AU42" s="78">
        <v>0</v>
      </c>
      <c r="AV42" s="78"/>
      <c r="AW42" s="78" t="b">
        <v>0</v>
      </c>
      <c r="AX42" s="78" t="s">
        <v>1734</v>
      </c>
      <c r="AY42" s="82" t="s">
        <v>1774</v>
      </c>
      <c r="AZ42" s="78" t="s">
        <v>65</v>
      </c>
      <c r="BA42" s="78" t="str">
        <f>REPLACE(INDEX(GroupVertices[Group],MATCH(Vertices[[#This Row],[Vertex]],GroupVertices[Vertex],0)),1,1,"")</f>
        <v>3</v>
      </c>
      <c r="BB42" s="48"/>
      <c r="BC42" s="48"/>
      <c r="BD42" s="48"/>
      <c r="BE42" s="48"/>
      <c r="BF42" s="48"/>
      <c r="BG42" s="48"/>
      <c r="BH42" s="48"/>
      <c r="BI42" s="48"/>
      <c r="BJ42" s="48"/>
      <c r="BK42" s="48"/>
      <c r="BL42" s="48"/>
      <c r="BM42" s="49"/>
      <c r="BN42" s="48"/>
      <c r="BO42" s="49"/>
      <c r="BP42" s="48"/>
      <c r="BQ42" s="49"/>
      <c r="BR42" s="48"/>
      <c r="BS42" s="49"/>
      <c r="BT42" s="48"/>
      <c r="BU42" s="2"/>
      <c r="BV42" s="3"/>
      <c r="BW42" s="3"/>
      <c r="BX42" s="3"/>
      <c r="BY42" s="3"/>
    </row>
    <row r="43" spans="1:77" ht="41.45" customHeight="1">
      <c r="A43" s="64" t="s">
        <v>228</v>
      </c>
      <c r="C43" s="65"/>
      <c r="D43" s="65" t="s">
        <v>64</v>
      </c>
      <c r="E43" s="66">
        <v>162.0163701122319</v>
      </c>
      <c r="F43" s="68">
        <v>99.99996766811871</v>
      </c>
      <c r="G43" s="102" t="s">
        <v>624</v>
      </c>
      <c r="H43" s="65"/>
      <c r="I43" s="69" t="s">
        <v>228</v>
      </c>
      <c r="J43" s="70"/>
      <c r="K43" s="70"/>
      <c r="L43" s="69" t="s">
        <v>1890</v>
      </c>
      <c r="M43" s="73">
        <v>1.0107751383027141</v>
      </c>
      <c r="N43" s="74">
        <v>4602.509765625</v>
      </c>
      <c r="O43" s="74">
        <v>5192.8486328125</v>
      </c>
      <c r="P43" s="75"/>
      <c r="Q43" s="76"/>
      <c r="R43" s="76"/>
      <c r="S43" s="88"/>
      <c r="T43" s="48">
        <v>0</v>
      </c>
      <c r="U43" s="48">
        <v>3</v>
      </c>
      <c r="V43" s="49">
        <v>17.333333</v>
      </c>
      <c r="W43" s="49">
        <v>0.006536</v>
      </c>
      <c r="X43" s="49">
        <v>0</v>
      </c>
      <c r="Y43" s="49">
        <v>0.865381</v>
      </c>
      <c r="Z43" s="49">
        <v>0.3333333333333333</v>
      </c>
      <c r="AA43" s="49">
        <v>0</v>
      </c>
      <c r="AB43" s="71">
        <v>43</v>
      </c>
      <c r="AC43" s="71"/>
      <c r="AD43" s="72"/>
      <c r="AE43" s="78" t="s">
        <v>228</v>
      </c>
      <c r="AF43" s="78">
        <v>171</v>
      </c>
      <c r="AG43" s="78">
        <v>69</v>
      </c>
      <c r="AH43" s="78">
        <v>4274</v>
      </c>
      <c r="AI43" s="78">
        <v>94</v>
      </c>
      <c r="AJ43" s="78"/>
      <c r="AK43" s="78"/>
      <c r="AL43" s="78"/>
      <c r="AM43" s="78"/>
      <c r="AN43" s="78"/>
      <c r="AO43" s="80">
        <v>39784.75402777778</v>
      </c>
      <c r="AP43" s="78"/>
      <c r="AQ43" s="78" t="b">
        <v>1</v>
      </c>
      <c r="AR43" s="78" t="b">
        <v>0</v>
      </c>
      <c r="AS43" s="78" t="b">
        <v>1</v>
      </c>
      <c r="AT43" s="78"/>
      <c r="AU43" s="78">
        <v>18</v>
      </c>
      <c r="AV43" s="82" t="s">
        <v>1662</v>
      </c>
      <c r="AW43" s="78" t="b">
        <v>0</v>
      </c>
      <c r="AX43" s="78" t="s">
        <v>1734</v>
      </c>
      <c r="AY43" s="82" t="s">
        <v>1775</v>
      </c>
      <c r="AZ43" s="78" t="s">
        <v>66</v>
      </c>
      <c r="BA43" s="78" t="str">
        <f>REPLACE(INDEX(GroupVertices[Group],MATCH(Vertices[[#This Row],[Vertex]],GroupVertices[Vertex],0)),1,1,"")</f>
        <v>3</v>
      </c>
      <c r="BB43" s="48" t="s">
        <v>420</v>
      </c>
      <c r="BC43" s="48" t="s">
        <v>420</v>
      </c>
      <c r="BD43" s="48" t="s">
        <v>488</v>
      </c>
      <c r="BE43" s="48" t="s">
        <v>488</v>
      </c>
      <c r="BF43" s="48" t="s">
        <v>529</v>
      </c>
      <c r="BG43" s="48" t="s">
        <v>529</v>
      </c>
      <c r="BH43" s="119" t="s">
        <v>2503</v>
      </c>
      <c r="BI43" s="119" t="s">
        <v>2503</v>
      </c>
      <c r="BJ43" s="119" t="s">
        <v>2568</v>
      </c>
      <c r="BK43" s="119" t="s">
        <v>2568</v>
      </c>
      <c r="BL43" s="119">
        <v>2</v>
      </c>
      <c r="BM43" s="123">
        <v>5.128205128205129</v>
      </c>
      <c r="BN43" s="119">
        <v>0</v>
      </c>
      <c r="BO43" s="123">
        <v>0</v>
      </c>
      <c r="BP43" s="119">
        <v>0</v>
      </c>
      <c r="BQ43" s="123">
        <v>0</v>
      </c>
      <c r="BR43" s="119">
        <v>37</v>
      </c>
      <c r="BS43" s="123">
        <v>94.87179487179488</v>
      </c>
      <c r="BT43" s="119">
        <v>39</v>
      </c>
      <c r="BU43" s="2"/>
      <c r="BV43" s="3"/>
      <c r="BW43" s="3"/>
      <c r="BX43" s="3"/>
      <c r="BY43" s="3"/>
    </row>
    <row r="44" spans="1:77" ht="41.45" customHeight="1">
      <c r="A44" s="64" t="s">
        <v>293</v>
      </c>
      <c r="C44" s="65"/>
      <c r="D44" s="65" t="s">
        <v>64</v>
      </c>
      <c r="E44" s="66">
        <v>1000</v>
      </c>
      <c r="F44" s="68">
        <v>70</v>
      </c>
      <c r="G44" s="102" t="s">
        <v>1696</v>
      </c>
      <c r="H44" s="65"/>
      <c r="I44" s="69" t="s">
        <v>293</v>
      </c>
      <c r="J44" s="70"/>
      <c r="K44" s="70"/>
      <c r="L44" s="69" t="s">
        <v>1891</v>
      </c>
      <c r="M44" s="73">
        <v>9999</v>
      </c>
      <c r="N44" s="74">
        <v>3780.88330078125</v>
      </c>
      <c r="O44" s="74">
        <v>5080.6298828125</v>
      </c>
      <c r="P44" s="75"/>
      <c r="Q44" s="76"/>
      <c r="R44" s="76"/>
      <c r="S44" s="88"/>
      <c r="T44" s="48">
        <v>3</v>
      </c>
      <c r="U44" s="48">
        <v>0</v>
      </c>
      <c r="V44" s="49">
        <v>0.666667</v>
      </c>
      <c r="W44" s="49">
        <v>0.005618</v>
      </c>
      <c r="X44" s="49">
        <v>0</v>
      </c>
      <c r="Y44" s="49">
        <v>0.855467</v>
      </c>
      <c r="Z44" s="49">
        <v>0.3333333333333333</v>
      </c>
      <c r="AA44" s="49">
        <v>0</v>
      </c>
      <c r="AB44" s="71">
        <v>44</v>
      </c>
      <c r="AC44" s="71"/>
      <c r="AD44" s="72"/>
      <c r="AE44" s="78" t="s">
        <v>1209</v>
      </c>
      <c r="AF44" s="78">
        <v>35</v>
      </c>
      <c r="AG44" s="78">
        <v>56600488</v>
      </c>
      <c r="AH44" s="78">
        <v>11532</v>
      </c>
      <c r="AI44" s="78">
        <v>6210</v>
      </c>
      <c r="AJ44" s="78"/>
      <c r="AK44" s="78" t="s">
        <v>1320</v>
      </c>
      <c r="AL44" s="78" t="s">
        <v>1421</v>
      </c>
      <c r="AM44" s="82" t="s">
        <v>1505</v>
      </c>
      <c r="AN44" s="78"/>
      <c r="AO44" s="80">
        <v>39133.60826388889</v>
      </c>
      <c r="AP44" s="82" t="s">
        <v>1601</v>
      </c>
      <c r="AQ44" s="78" t="b">
        <v>0</v>
      </c>
      <c r="AR44" s="78" t="b">
        <v>0</v>
      </c>
      <c r="AS44" s="78" t="b">
        <v>1</v>
      </c>
      <c r="AT44" s="78"/>
      <c r="AU44" s="78">
        <v>90743</v>
      </c>
      <c r="AV44" s="82" t="s">
        <v>1673</v>
      </c>
      <c r="AW44" s="78" t="b">
        <v>1</v>
      </c>
      <c r="AX44" s="78" t="s">
        <v>1734</v>
      </c>
      <c r="AY44" s="82" t="s">
        <v>1776</v>
      </c>
      <c r="AZ44" s="78" t="s">
        <v>65</v>
      </c>
      <c r="BA44" s="78" t="str">
        <f>REPLACE(INDEX(GroupVertices[Group],MATCH(Vertices[[#This Row],[Vertex]],GroupVertices[Vertex],0)),1,1,"")</f>
        <v>3</v>
      </c>
      <c r="BB44" s="48"/>
      <c r="BC44" s="48"/>
      <c r="BD44" s="48"/>
      <c r="BE44" s="48"/>
      <c r="BF44" s="48"/>
      <c r="BG44" s="48"/>
      <c r="BH44" s="48"/>
      <c r="BI44" s="48"/>
      <c r="BJ44" s="48"/>
      <c r="BK44" s="48"/>
      <c r="BL44" s="48"/>
      <c r="BM44" s="49"/>
      <c r="BN44" s="48"/>
      <c r="BO44" s="49"/>
      <c r="BP44" s="48"/>
      <c r="BQ44" s="49"/>
      <c r="BR44" s="48"/>
      <c r="BS44" s="49"/>
      <c r="BT44" s="48"/>
      <c r="BU44" s="2"/>
      <c r="BV44" s="3"/>
      <c r="BW44" s="3"/>
      <c r="BX44" s="3"/>
      <c r="BY44" s="3"/>
    </row>
    <row r="45" spans="1:77" ht="41.45" customHeight="1">
      <c r="A45" s="64" t="s">
        <v>231</v>
      </c>
      <c r="C45" s="65"/>
      <c r="D45" s="65" t="s">
        <v>64</v>
      </c>
      <c r="E45" s="66">
        <v>162.50317967925878</v>
      </c>
      <c r="F45" s="68">
        <v>99.99900619217364</v>
      </c>
      <c r="G45" s="102" t="s">
        <v>626</v>
      </c>
      <c r="H45" s="65"/>
      <c r="I45" s="69" t="s">
        <v>231</v>
      </c>
      <c r="J45" s="70"/>
      <c r="K45" s="70"/>
      <c r="L45" s="69" t="s">
        <v>1892</v>
      </c>
      <c r="M45" s="73">
        <v>1.3312030215998167</v>
      </c>
      <c r="N45" s="74">
        <v>4189.05859375</v>
      </c>
      <c r="O45" s="74">
        <v>5011.263671875</v>
      </c>
      <c r="P45" s="75"/>
      <c r="Q45" s="76"/>
      <c r="R45" s="76"/>
      <c r="S45" s="88"/>
      <c r="T45" s="48">
        <v>0</v>
      </c>
      <c r="U45" s="48">
        <v>3</v>
      </c>
      <c r="V45" s="49">
        <v>17.333333</v>
      </c>
      <c r="W45" s="49">
        <v>0.006536</v>
      </c>
      <c r="X45" s="49">
        <v>0</v>
      </c>
      <c r="Y45" s="49">
        <v>0.865381</v>
      </c>
      <c r="Z45" s="49">
        <v>0.3333333333333333</v>
      </c>
      <c r="AA45" s="49">
        <v>0</v>
      </c>
      <c r="AB45" s="71">
        <v>45</v>
      </c>
      <c r="AC45" s="71"/>
      <c r="AD45" s="72"/>
      <c r="AE45" s="78" t="s">
        <v>1210</v>
      </c>
      <c r="AF45" s="78">
        <v>4998</v>
      </c>
      <c r="AG45" s="78">
        <v>1883</v>
      </c>
      <c r="AH45" s="78">
        <v>7983</v>
      </c>
      <c r="AI45" s="78">
        <v>23636</v>
      </c>
      <c r="AJ45" s="78"/>
      <c r="AK45" s="78" t="s">
        <v>1321</v>
      </c>
      <c r="AL45" s="78" t="s">
        <v>1422</v>
      </c>
      <c r="AM45" s="82" t="s">
        <v>1506</v>
      </c>
      <c r="AN45" s="78"/>
      <c r="AO45" s="80">
        <v>39511.6944212963</v>
      </c>
      <c r="AP45" s="82" t="s">
        <v>1602</v>
      </c>
      <c r="AQ45" s="78" t="b">
        <v>0</v>
      </c>
      <c r="AR45" s="78" t="b">
        <v>0</v>
      </c>
      <c r="AS45" s="78" t="b">
        <v>1</v>
      </c>
      <c r="AT45" s="78"/>
      <c r="AU45" s="78">
        <v>206</v>
      </c>
      <c r="AV45" s="82" t="s">
        <v>1674</v>
      </c>
      <c r="AW45" s="78" t="b">
        <v>0</v>
      </c>
      <c r="AX45" s="78" t="s">
        <v>1734</v>
      </c>
      <c r="AY45" s="82" t="s">
        <v>1777</v>
      </c>
      <c r="AZ45" s="78" t="s">
        <v>66</v>
      </c>
      <c r="BA45" s="78" t="str">
        <f>REPLACE(INDEX(GroupVertices[Group],MATCH(Vertices[[#This Row],[Vertex]],GroupVertices[Vertex],0)),1,1,"")</f>
        <v>3</v>
      </c>
      <c r="BB45" s="48" t="s">
        <v>420</v>
      </c>
      <c r="BC45" s="48" t="s">
        <v>420</v>
      </c>
      <c r="BD45" s="48" t="s">
        <v>488</v>
      </c>
      <c r="BE45" s="48" t="s">
        <v>488</v>
      </c>
      <c r="BF45" s="48" t="s">
        <v>529</v>
      </c>
      <c r="BG45" s="48" t="s">
        <v>529</v>
      </c>
      <c r="BH45" s="119" t="s">
        <v>2503</v>
      </c>
      <c r="BI45" s="119" t="s">
        <v>2503</v>
      </c>
      <c r="BJ45" s="119" t="s">
        <v>2568</v>
      </c>
      <c r="BK45" s="119" t="s">
        <v>2568</v>
      </c>
      <c r="BL45" s="119">
        <v>2</v>
      </c>
      <c r="BM45" s="123">
        <v>5.128205128205129</v>
      </c>
      <c r="BN45" s="119">
        <v>0</v>
      </c>
      <c r="BO45" s="123">
        <v>0</v>
      </c>
      <c r="BP45" s="119">
        <v>0</v>
      </c>
      <c r="BQ45" s="123">
        <v>0</v>
      </c>
      <c r="BR45" s="119">
        <v>37</v>
      </c>
      <c r="BS45" s="123">
        <v>94.87179487179488</v>
      </c>
      <c r="BT45" s="119">
        <v>39</v>
      </c>
      <c r="BU45" s="2"/>
      <c r="BV45" s="3"/>
      <c r="BW45" s="3"/>
      <c r="BX45" s="3"/>
      <c r="BY45" s="3"/>
    </row>
    <row r="46" spans="1:77" ht="41.45" customHeight="1">
      <c r="A46" s="64" t="s">
        <v>232</v>
      </c>
      <c r="C46" s="65"/>
      <c r="D46" s="65" t="s">
        <v>64</v>
      </c>
      <c r="E46" s="66">
        <v>162.16826328474414</v>
      </c>
      <c r="F46" s="68">
        <v>99.99966767066286</v>
      </c>
      <c r="G46" s="102" t="s">
        <v>627</v>
      </c>
      <c r="H46" s="65"/>
      <c r="I46" s="69" t="s">
        <v>232</v>
      </c>
      <c r="J46" s="70"/>
      <c r="K46" s="70"/>
      <c r="L46" s="69" t="s">
        <v>1893</v>
      </c>
      <c r="M46" s="73">
        <v>1.1107542904229788</v>
      </c>
      <c r="N46" s="74">
        <v>8191.82080078125</v>
      </c>
      <c r="O46" s="74">
        <v>8081.8017578125</v>
      </c>
      <c r="P46" s="75"/>
      <c r="Q46" s="76"/>
      <c r="R46" s="76"/>
      <c r="S46" s="88"/>
      <c r="T46" s="48">
        <v>1</v>
      </c>
      <c r="U46" s="48">
        <v>2</v>
      </c>
      <c r="V46" s="49">
        <v>94</v>
      </c>
      <c r="W46" s="49">
        <v>0.00641</v>
      </c>
      <c r="X46" s="49">
        <v>0.004454</v>
      </c>
      <c r="Y46" s="49">
        <v>0.832911</v>
      </c>
      <c r="Z46" s="49">
        <v>0</v>
      </c>
      <c r="AA46" s="49">
        <v>0.5</v>
      </c>
      <c r="AB46" s="71">
        <v>46</v>
      </c>
      <c r="AC46" s="71"/>
      <c r="AD46" s="72"/>
      <c r="AE46" s="78" t="s">
        <v>1211</v>
      </c>
      <c r="AF46" s="78">
        <v>2408</v>
      </c>
      <c r="AG46" s="78">
        <v>635</v>
      </c>
      <c r="AH46" s="78">
        <v>9304</v>
      </c>
      <c r="AI46" s="78">
        <v>3783</v>
      </c>
      <c r="AJ46" s="78"/>
      <c r="AK46" s="78" t="s">
        <v>1322</v>
      </c>
      <c r="AL46" s="78"/>
      <c r="AM46" s="82" t="s">
        <v>1507</v>
      </c>
      <c r="AN46" s="78"/>
      <c r="AO46" s="80">
        <v>40021.639548611114</v>
      </c>
      <c r="AP46" s="82" t="s">
        <v>1603</v>
      </c>
      <c r="AQ46" s="78" t="b">
        <v>1</v>
      </c>
      <c r="AR46" s="78" t="b">
        <v>0</v>
      </c>
      <c r="AS46" s="78" t="b">
        <v>0</v>
      </c>
      <c r="AT46" s="78"/>
      <c r="AU46" s="78">
        <v>143</v>
      </c>
      <c r="AV46" s="82" t="s">
        <v>1662</v>
      </c>
      <c r="AW46" s="78" t="b">
        <v>0</v>
      </c>
      <c r="AX46" s="78" t="s">
        <v>1734</v>
      </c>
      <c r="AY46" s="82" t="s">
        <v>1778</v>
      </c>
      <c r="AZ46" s="78" t="s">
        <v>66</v>
      </c>
      <c r="BA46" s="78" t="str">
        <f>REPLACE(INDEX(GroupVertices[Group],MATCH(Vertices[[#This Row],[Vertex]],GroupVertices[Vertex],0)),1,1,"")</f>
        <v>5</v>
      </c>
      <c r="BB46" s="48" t="s">
        <v>421</v>
      </c>
      <c r="BC46" s="48" t="s">
        <v>421</v>
      </c>
      <c r="BD46" s="48" t="s">
        <v>489</v>
      </c>
      <c r="BE46" s="48" t="s">
        <v>489</v>
      </c>
      <c r="BF46" s="48" t="s">
        <v>532</v>
      </c>
      <c r="BG46" s="48" t="s">
        <v>2475</v>
      </c>
      <c r="BH46" s="119" t="s">
        <v>2504</v>
      </c>
      <c r="BI46" s="119" t="s">
        <v>2504</v>
      </c>
      <c r="BJ46" s="119" t="s">
        <v>2569</v>
      </c>
      <c r="BK46" s="119" t="s">
        <v>2569</v>
      </c>
      <c r="BL46" s="119">
        <v>1</v>
      </c>
      <c r="BM46" s="123">
        <v>4</v>
      </c>
      <c r="BN46" s="119">
        <v>0</v>
      </c>
      <c r="BO46" s="123">
        <v>0</v>
      </c>
      <c r="BP46" s="119">
        <v>0</v>
      </c>
      <c r="BQ46" s="123">
        <v>0</v>
      </c>
      <c r="BR46" s="119">
        <v>24</v>
      </c>
      <c r="BS46" s="123">
        <v>96</v>
      </c>
      <c r="BT46" s="119">
        <v>25</v>
      </c>
      <c r="BU46" s="2"/>
      <c r="BV46" s="3"/>
      <c r="BW46" s="3"/>
      <c r="BX46" s="3"/>
      <c r="BY46" s="3"/>
    </row>
    <row r="47" spans="1:77" ht="41.45" customHeight="1">
      <c r="A47" s="64" t="s">
        <v>268</v>
      </c>
      <c r="C47" s="65"/>
      <c r="D47" s="65" t="s">
        <v>64</v>
      </c>
      <c r="E47" s="66">
        <v>165.8445611120327</v>
      </c>
      <c r="F47" s="68">
        <v>99.99240677817573</v>
      </c>
      <c r="G47" s="102" t="s">
        <v>661</v>
      </c>
      <c r="H47" s="65"/>
      <c r="I47" s="69" t="s">
        <v>268</v>
      </c>
      <c r="J47" s="70"/>
      <c r="K47" s="70"/>
      <c r="L47" s="69" t="s">
        <v>1894</v>
      </c>
      <c r="M47" s="73">
        <v>3.5305677266341204</v>
      </c>
      <c r="N47" s="74">
        <v>8683.44140625</v>
      </c>
      <c r="O47" s="74">
        <v>8297.8974609375</v>
      </c>
      <c r="P47" s="75"/>
      <c r="Q47" s="76"/>
      <c r="R47" s="76"/>
      <c r="S47" s="88"/>
      <c r="T47" s="48">
        <v>7</v>
      </c>
      <c r="U47" s="48">
        <v>1</v>
      </c>
      <c r="V47" s="49">
        <v>604</v>
      </c>
      <c r="W47" s="49">
        <v>0.009009</v>
      </c>
      <c r="X47" s="49">
        <v>0.033348</v>
      </c>
      <c r="Y47" s="49">
        <v>2.096068</v>
      </c>
      <c r="Z47" s="49">
        <v>0.06666666666666667</v>
      </c>
      <c r="AA47" s="49">
        <v>0</v>
      </c>
      <c r="AB47" s="71">
        <v>47</v>
      </c>
      <c r="AC47" s="71"/>
      <c r="AD47" s="72"/>
      <c r="AE47" s="78" t="s">
        <v>1212</v>
      </c>
      <c r="AF47" s="78">
        <v>3482</v>
      </c>
      <c r="AG47" s="78">
        <v>14334</v>
      </c>
      <c r="AH47" s="78">
        <v>90377</v>
      </c>
      <c r="AI47" s="78">
        <v>8203</v>
      </c>
      <c r="AJ47" s="78"/>
      <c r="AK47" s="78" t="s">
        <v>1323</v>
      </c>
      <c r="AL47" s="78" t="s">
        <v>1423</v>
      </c>
      <c r="AM47" s="82" t="s">
        <v>1508</v>
      </c>
      <c r="AN47" s="78"/>
      <c r="AO47" s="80">
        <v>39089.32020833333</v>
      </c>
      <c r="AP47" s="82" t="s">
        <v>1604</v>
      </c>
      <c r="AQ47" s="78" t="b">
        <v>0</v>
      </c>
      <c r="AR47" s="78" t="b">
        <v>0</v>
      </c>
      <c r="AS47" s="78" t="b">
        <v>1</v>
      </c>
      <c r="AT47" s="78"/>
      <c r="AU47" s="78">
        <v>864</v>
      </c>
      <c r="AV47" s="82" t="s">
        <v>1662</v>
      </c>
      <c r="AW47" s="78" t="b">
        <v>0</v>
      </c>
      <c r="AX47" s="78" t="s">
        <v>1734</v>
      </c>
      <c r="AY47" s="82" t="s">
        <v>1779</v>
      </c>
      <c r="AZ47" s="78" t="s">
        <v>66</v>
      </c>
      <c r="BA47" s="78" t="str">
        <f>REPLACE(INDEX(GroupVertices[Group],MATCH(Vertices[[#This Row],[Vertex]],GroupVertices[Vertex],0)),1,1,"")</f>
        <v>5</v>
      </c>
      <c r="BB47" s="48" t="s">
        <v>423</v>
      </c>
      <c r="BC47" s="48" t="s">
        <v>423</v>
      </c>
      <c r="BD47" s="48" t="s">
        <v>491</v>
      </c>
      <c r="BE47" s="48" t="s">
        <v>491</v>
      </c>
      <c r="BF47" s="48" t="s">
        <v>534</v>
      </c>
      <c r="BG47" s="48" t="s">
        <v>534</v>
      </c>
      <c r="BH47" s="119" t="s">
        <v>2505</v>
      </c>
      <c r="BI47" s="119" t="s">
        <v>2505</v>
      </c>
      <c r="BJ47" s="119" t="s">
        <v>2570</v>
      </c>
      <c r="BK47" s="119" t="s">
        <v>2570</v>
      </c>
      <c r="BL47" s="119">
        <v>1</v>
      </c>
      <c r="BM47" s="123">
        <v>7.142857142857143</v>
      </c>
      <c r="BN47" s="119">
        <v>1</v>
      </c>
      <c r="BO47" s="123">
        <v>7.142857142857143</v>
      </c>
      <c r="BP47" s="119">
        <v>0</v>
      </c>
      <c r="BQ47" s="123">
        <v>0</v>
      </c>
      <c r="BR47" s="119">
        <v>12</v>
      </c>
      <c r="BS47" s="123">
        <v>85.71428571428571</v>
      </c>
      <c r="BT47" s="119">
        <v>14</v>
      </c>
      <c r="BU47" s="2"/>
      <c r="BV47" s="3"/>
      <c r="BW47" s="3"/>
      <c r="BX47" s="3"/>
      <c r="BY47" s="3"/>
    </row>
    <row r="48" spans="1:77" ht="41.45" customHeight="1">
      <c r="A48" s="64" t="s">
        <v>233</v>
      </c>
      <c r="C48" s="65"/>
      <c r="D48" s="65" t="s">
        <v>64</v>
      </c>
      <c r="E48" s="66">
        <v>162.1427688476617</v>
      </c>
      <c r="F48" s="68">
        <v>99.99971802359273</v>
      </c>
      <c r="G48" s="102" t="s">
        <v>628</v>
      </c>
      <c r="H48" s="65"/>
      <c r="I48" s="69" t="s">
        <v>233</v>
      </c>
      <c r="J48" s="70"/>
      <c r="K48" s="70"/>
      <c r="L48" s="69" t="s">
        <v>1895</v>
      </c>
      <c r="M48" s="73">
        <v>1.093973337328588</v>
      </c>
      <c r="N48" s="74">
        <v>7738.017578125</v>
      </c>
      <c r="O48" s="74">
        <v>8079.22119140625</v>
      </c>
      <c r="P48" s="75"/>
      <c r="Q48" s="76"/>
      <c r="R48" s="76"/>
      <c r="S48" s="88"/>
      <c r="T48" s="48">
        <v>1</v>
      </c>
      <c r="U48" s="48">
        <v>1</v>
      </c>
      <c r="V48" s="49">
        <v>0</v>
      </c>
      <c r="W48" s="49">
        <v>0.004926</v>
      </c>
      <c r="X48" s="49">
        <v>0.000585</v>
      </c>
      <c r="Y48" s="49">
        <v>0.503987</v>
      </c>
      <c r="Z48" s="49">
        <v>0</v>
      </c>
      <c r="AA48" s="49">
        <v>1</v>
      </c>
      <c r="AB48" s="71">
        <v>48</v>
      </c>
      <c r="AC48" s="71"/>
      <c r="AD48" s="72"/>
      <c r="AE48" s="78" t="s">
        <v>1213</v>
      </c>
      <c r="AF48" s="78">
        <v>1459</v>
      </c>
      <c r="AG48" s="78">
        <v>540</v>
      </c>
      <c r="AH48" s="78">
        <v>2848</v>
      </c>
      <c r="AI48" s="78">
        <v>586</v>
      </c>
      <c r="AJ48" s="78"/>
      <c r="AK48" s="78" t="s">
        <v>1324</v>
      </c>
      <c r="AL48" s="78" t="s">
        <v>1424</v>
      </c>
      <c r="AM48" s="82" t="s">
        <v>1509</v>
      </c>
      <c r="AN48" s="78"/>
      <c r="AO48" s="80">
        <v>41655.995625</v>
      </c>
      <c r="AP48" s="82" t="s">
        <v>1605</v>
      </c>
      <c r="AQ48" s="78" t="b">
        <v>1</v>
      </c>
      <c r="AR48" s="78" t="b">
        <v>0</v>
      </c>
      <c r="AS48" s="78" t="b">
        <v>0</v>
      </c>
      <c r="AT48" s="78"/>
      <c r="AU48" s="78">
        <v>139</v>
      </c>
      <c r="AV48" s="82" t="s">
        <v>1662</v>
      </c>
      <c r="AW48" s="78" t="b">
        <v>0</v>
      </c>
      <c r="AX48" s="78" t="s">
        <v>1734</v>
      </c>
      <c r="AY48" s="82" t="s">
        <v>1780</v>
      </c>
      <c r="AZ48" s="78" t="s">
        <v>66</v>
      </c>
      <c r="BA48" s="78" t="str">
        <f>REPLACE(INDEX(GroupVertices[Group],MATCH(Vertices[[#This Row],[Vertex]],GroupVertices[Vertex],0)),1,1,"")</f>
        <v>5</v>
      </c>
      <c r="BB48" s="48"/>
      <c r="BC48" s="48"/>
      <c r="BD48" s="48"/>
      <c r="BE48" s="48"/>
      <c r="BF48" s="48" t="s">
        <v>532</v>
      </c>
      <c r="BG48" s="48" t="s">
        <v>532</v>
      </c>
      <c r="BH48" s="119" t="s">
        <v>2504</v>
      </c>
      <c r="BI48" s="119" t="s">
        <v>2504</v>
      </c>
      <c r="BJ48" s="119" t="s">
        <v>2569</v>
      </c>
      <c r="BK48" s="119" t="s">
        <v>2569</v>
      </c>
      <c r="BL48" s="119">
        <v>0</v>
      </c>
      <c r="BM48" s="123">
        <v>0</v>
      </c>
      <c r="BN48" s="119">
        <v>0</v>
      </c>
      <c r="BO48" s="123">
        <v>0</v>
      </c>
      <c r="BP48" s="119">
        <v>0</v>
      </c>
      <c r="BQ48" s="123">
        <v>0</v>
      </c>
      <c r="BR48" s="119">
        <v>14</v>
      </c>
      <c r="BS48" s="123">
        <v>100</v>
      </c>
      <c r="BT48" s="119">
        <v>14</v>
      </c>
      <c r="BU48" s="2"/>
      <c r="BV48" s="3"/>
      <c r="BW48" s="3"/>
      <c r="BX48" s="3"/>
      <c r="BY48" s="3"/>
    </row>
    <row r="49" spans="1:77" ht="41.45" customHeight="1">
      <c r="A49" s="64" t="s">
        <v>234</v>
      </c>
      <c r="C49" s="65"/>
      <c r="D49" s="65" t="s">
        <v>64</v>
      </c>
      <c r="E49" s="66">
        <v>162.29841909511242</v>
      </c>
      <c r="F49" s="68">
        <v>99.99941060570511</v>
      </c>
      <c r="G49" s="102" t="s">
        <v>629</v>
      </c>
      <c r="H49" s="65"/>
      <c r="I49" s="69" t="s">
        <v>234</v>
      </c>
      <c r="J49" s="70"/>
      <c r="K49" s="70"/>
      <c r="L49" s="69" t="s">
        <v>1896</v>
      </c>
      <c r="M49" s="73">
        <v>1.1964254720101313</v>
      </c>
      <c r="N49" s="74">
        <v>9440.6083984375</v>
      </c>
      <c r="O49" s="74">
        <v>8205.9970703125</v>
      </c>
      <c r="P49" s="75"/>
      <c r="Q49" s="76"/>
      <c r="R49" s="76"/>
      <c r="S49" s="88"/>
      <c r="T49" s="48">
        <v>0</v>
      </c>
      <c r="U49" s="48">
        <v>1</v>
      </c>
      <c r="V49" s="49">
        <v>0</v>
      </c>
      <c r="W49" s="49">
        <v>0.005952</v>
      </c>
      <c r="X49" s="49">
        <v>0.001159</v>
      </c>
      <c r="Y49" s="49">
        <v>0.420883</v>
      </c>
      <c r="Z49" s="49">
        <v>0</v>
      </c>
      <c r="AA49" s="49">
        <v>0</v>
      </c>
      <c r="AB49" s="71">
        <v>49</v>
      </c>
      <c r="AC49" s="71"/>
      <c r="AD49" s="72"/>
      <c r="AE49" s="78" t="s">
        <v>1214</v>
      </c>
      <c r="AF49" s="78">
        <v>1121</v>
      </c>
      <c r="AG49" s="78">
        <v>1120</v>
      </c>
      <c r="AH49" s="78">
        <v>11102</v>
      </c>
      <c r="AI49" s="78">
        <v>2503</v>
      </c>
      <c r="AJ49" s="78"/>
      <c r="AK49" s="78" t="s">
        <v>1325</v>
      </c>
      <c r="AL49" s="78" t="s">
        <v>1425</v>
      </c>
      <c r="AM49" s="82" t="s">
        <v>1510</v>
      </c>
      <c r="AN49" s="78"/>
      <c r="AO49" s="80">
        <v>40406.01510416667</v>
      </c>
      <c r="AP49" s="82" t="s">
        <v>1606</v>
      </c>
      <c r="AQ49" s="78" t="b">
        <v>1</v>
      </c>
      <c r="AR49" s="78" t="b">
        <v>0</v>
      </c>
      <c r="AS49" s="78" t="b">
        <v>0</v>
      </c>
      <c r="AT49" s="78"/>
      <c r="AU49" s="78">
        <v>125</v>
      </c>
      <c r="AV49" s="82" t="s">
        <v>1662</v>
      </c>
      <c r="AW49" s="78" t="b">
        <v>0</v>
      </c>
      <c r="AX49" s="78" t="s">
        <v>1734</v>
      </c>
      <c r="AY49" s="82" t="s">
        <v>1781</v>
      </c>
      <c r="AZ49" s="78" t="s">
        <v>66</v>
      </c>
      <c r="BA49" s="78" t="str">
        <f>REPLACE(INDEX(GroupVertices[Group],MATCH(Vertices[[#This Row],[Vertex]],GroupVertices[Vertex],0)),1,1,"")</f>
        <v>5</v>
      </c>
      <c r="BB49" s="48" t="s">
        <v>422</v>
      </c>
      <c r="BC49" s="48" t="s">
        <v>422</v>
      </c>
      <c r="BD49" s="48" t="s">
        <v>490</v>
      </c>
      <c r="BE49" s="48" t="s">
        <v>490</v>
      </c>
      <c r="BF49" s="48" t="s">
        <v>533</v>
      </c>
      <c r="BG49" s="48" t="s">
        <v>533</v>
      </c>
      <c r="BH49" s="119" t="s">
        <v>2506</v>
      </c>
      <c r="BI49" s="119" t="s">
        <v>2506</v>
      </c>
      <c r="BJ49" s="119" t="s">
        <v>2571</v>
      </c>
      <c r="BK49" s="119" t="s">
        <v>2571</v>
      </c>
      <c r="BL49" s="119">
        <v>0</v>
      </c>
      <c r="BM49" s="123">
        <v>0</v>
      </c>
      <c r="BN49" s="119">
        <v>1</v>
      </c>
      <c r="BO49" s="123">
        <v>9.090909090909092</v>
      </c>
      <c r="BP49" s="119">
        <v>0</v>
      </c>
      <c r="BQ49" s="123">
        <v>0</v>
      </c>
      <c r="BR49" s="119">
        <v>10</v>
      </c>
      <c r="BS49" s="123">
        <v>90.9090909090909</v>
      </c>
      <c r="BT49" s="119">
        <v>11</v>
      </c>
      <c r="BU49" s="2"/>
      <c r="BV49" s="3"/>
      <c r="BW49" s="3"/>
      <c r="BX49" s="3"/>
      <c r="BY49" s="3"/>
    </row>
    <row r="50" spans="1:77" ht="41.45" customHeight="1">
      <c r="A50" s="64" t="s">
        <v>267</v>
      </c>
      <c r="C50" s="65"/>
      <c r="D50" s="65" t="s">
        <v>64</v>
      </c>
      <c r="E50" s="66">
        <v>165.31051974577937</v>
      </c>
      <c r="F50" s="68">
        <v>99.99346153954878</v>
      </c>
      <c r="G50" s="102" t="s">
        <v>660</v>
      </c>
      <c r="H50" s="65"/>
      <c r="I50" s="69" t="s">
        <v>267</v>
      </c>
      <c r="J50" s="70"/>
      <c r="K50" s="70"/>
      <c r="L50" s="69" t="s">
        <v>1897</v>
      </c>
      <c r="M50" s="73">
        <v>3.179050919709515</v>
      </c>
      <c r="N50" s="74">
        <v>9019.603515625</v>
      </c>
      <c r="O50" s="74">
        <v>7354.56103515625</v>
      </c>
      <c r="P50" s="75"/>
      <c r="Q50" s="76"/>
      <c r="R50" s="76"/>
      <c r="S50" s="88"/>
      <c r="T50" s="48">
        <v>4</v>
      </c>
      <c r="U50" s="48">
        <v>4</v>
      </c>
      <c r="V50" s="49">
        <v>567.333333</v>
      </c>
      <c r="W50" s="49">
        <v>0.008264</v>
      </c>
      <c r="X50" s="49">
        <v>0.008828</v>
      </c>
      <c r="Y50" s="49">
        <v>2.230806</v>
      </c>
      <c r="Z50" s="49">
        <v>0.03333333333333333</v>
      </c>
      <c r="AA50" s="49">
        <v>0</v>
      </c>
      <c r="AB50" s="71">
        <v>50</v>
      </c>
      <c r="AC50" s="71"/>
      <c r="AD50" s="72"/>
      <c r="AE50" s="78" t="s">
        <v>1215</v>
      </c>
      <c r="AF50" s="78">
        <v>592</v>
      </c>
      <c r="AG50" s="78">
        <v>12344</v>
      </c>
      <c r="AH50" s="78">
        <v>44083</v>
      </c>
      <c r="AI50" s="78">
        <v>0</v>
      </c>
      <c r="AJ50" s="78"/>
      <c r="AK50" s="78" t="s">
        <v>1326</v>
      </c>
      <c r="AL50" s="78" t="s">
        <v>1426</v>
      </c>
      <c r="AM50" s="82" t="s">
        <v>1511</v>
      </c>
      <c r="AN50" s="78"/>
      <c r="AO50" s="80">
        <v>39863.053449074076</v>
      </c>
      <c r="AP50" s="78"/>
      <c r="AQ50" s="78" t="b">
        <v>0</v>
      </c>
      <c r="AR50" s="78" t="b">
        <v>0</v>
      </c>
      <c r="AS50" s="78" t="b">
        <v>1</v>
      </c>
      <c r="AT50" s="78"/>
      <c r="AU50" s="78">
        <v>702</v>
      </c>
      <c r="AV50" s="82" t="s">
        <v>1670</v>
      </c>
      <c r="AW50" s="78" t="b">
        <v>0</v>
      </c>
      <c r="AX50" s="78" t="s">
        <v>1734</v>
      </c>
      <c r="AY50" s="82" t="s">
        <v>1782</v>
      </c>
      <c r="AZ50" s="78" t="s">
        <v>66</v>
      </c>
      <c r="BA50" s="78" t="str">
        <f>REPLACE(INDEX(GroupVertices[Group],MATCH(Vertices[[#This Row],[Vertex]],GroupVertices[Vertex],0)),1,1,"")</f>
        <v>5</v>
      </c>
      <c r="BB50" s="48" t="s">
        <v>2435</v>
      </c>
      <c r="BC50" s="48" t="s">
        <v>2435</v>
      </c>
      <c r="BD50" s="48" t="s">
        <v>2446</v>
      </c>
      <c r="BE50" s="48" t="s">
        <v>2446</v>
      </c>
      <c r="BF50" s="48" t="s">
        <v>2458</v>
      </c>
      <c r="BG50" s="48" t="s">
        <v>2476</v>
      </c>
      <c r="BH50" s="119" t="s">
        <v>2507</v>
      </c>
      <c r="BI50" s="119" t="s">
        <v>2539</v>
      </c>
      <c r="BJ50" s="119" t="s">
        <v>2572</v>
      </c>
      <c r="BK50" s="119" t="s">
        <v>2572</v>
      </c>
      <c r="BL50" s="119">
        <v>13</v>
      </c>
      <c r="BM50" s="123">
        <v>7.975460122699387</v>
      </c>
      <c r="BN50" s="119">
        <v>16</v>
      </c>
      <c r="BO50" s="123">
        <v>9.815950920245399</v>
      </c>
      <c r="BP50" s="119">
        <v>0</v>
      </c>
      <c r="BQ50" s="123">
        <v>0</v>
      </c>
      <c r="BR50" s="119">
        <v>134</v>
      </c>
      <c r="BS50" s="123">
        <v>82.20858895705521</v>
      </c>
      <c r="BT50" s="119">
        <v>163</v>
      </c>
      <c r="BU50" s="2"/>
      <c r="BV50" s="3"/>
      <c r="BW50" s="3"/>
      <c r="BX50" s="3"/>
      <c r="BY50" s="3"/>
    </row>
    <row r="51" spans="1:77" ht="41.45" customHeight="1">
      <c r="A51" s="64" t="s">
        <v>235</v>
      </c>
      <c r="C51" s="65"/>
      <c r="D51" s="65" t="s">
        <v>64</v>
      </c>
      <c r="E51" s="66">
        <v>162.00322034994727</v>
      </c>
      <c r="F51" s="68">
        <v>99.9999936396299</v>
      </c>
      <c r="G51" s="102" t="s">
        <v>630</v>
      </c>
      <c r="H51" s="65"/>
      <c r="I51" s="69" t="s">
        <v>235</v>
      </c>
      <c r="J51" s="70"/>
      <c r="K51" s="70"/>
      <c r="L51" s="69" t="s">
        <v>1898</v>
      </c>
      <c r="M51" s="73">
        <v>1.0021196993382389</v>
      </c>
      <c r="N51" s="74">
        <v>8885.546875</v>
      </c>
      <c r="O51" s="74">
        <v>9646.09375</v>
      </c>
      <c r="P51" s="75"/>
      <c r="Q51" s="76"/>
      <c r="R51" s="76"/>
      <c r="S51" s="88"/>
      <c r="T51" s="48">
        <v>0</v>
      </c>
      <c r="U51" s="48">
        <v>1</v>
      </c>
      <c r="V51" s="49">
        <v>0</v>
      </c>
      <c r="W51" s="49">
        <v>0.006329</v>
      </c>
      <c r="X51" s="49">
        <v>0.004378</v>
      </c>
      <c r="Y51" s="49">
        <v>0.404522</v>
      </c>
      <c r="Z51" s="49">
        <v>0</v>
      </c>
      <c r="AA51" s="49">
        <v>0</v>
      </c>
      <c r="AB51" s="71">
        <v>51</v>
      </c>
      <c r="AC51" s="71"/>
      <c r="AD51" s="72"/>
      <c r="AE51" s="78" t="s">
        <v>1216</v>
      </c>
      <c r="AF51" s="78">
        <v>79</v>
      </c>
      <c r="AG51" s="78">
        <v>20</v>
      </c>
      <c r="AH51" s="78">
        <v>8</v>
      </c>
      <c r="AI51" s="78">
        <v>106</v>
      </c>
      <c r="AJ51" s="78"/>
      <c r="AK51" s="78"/>
      <c r="AL51" s="78"/>
      <c r="AM51" s="78"/>
      <c r="AN51" s="78"/>
      <c r="AO51" s="80">
        <v>42121.7634375</v>
      </c>
      <c r="AP51" s="78"/>
      <c r="AQ51" s="78" t="b">
        <v>1</v>
      </c>
      <c r="AR51" s="78" t="b">
        <v>0</v>
      </c>
      <c r="AS51" s="78" t="b">
        <v>0</v>
      </c>
      <c r="AT51" s="78"/>
      <c r="AU51" s="78">
        <v>3</v>
      </c>
      <c r="AV51" s="82" t="s">
        <v>1662</v>
      </c>
      <c r="AW51" s="78" t="b">
        <v>0</v>
      </c>
      <c r="AX51" s="78" t="s">
        <v>1734</v>
      </c>
      <c r="AY51" s="82" t="s">
        <v>1783</v>
      </c>
      <c r="AZ51" s="78" t="s">
        <v>66</v>
      </c>
      <c r="BA51" s="78" t="str">
        <f>REPLACE(INDEX(GroupVertices[Group],MATCH(Vertices[[#This Row],[Vertex]],GroupVertices[Vertex],0)),1,1,"")</f>
        <v>5</v>
      </c>
      <c r="BB51" s="48" t="s">
        <v>423</v>
      </c>
      <c r="BC51" s="48" t="s">
        <v>423</v>
      </c>
      <c r="BD51" s="48" t="s">
        <v>491</v>
      </c>
      <c r="BE51" s="48" t="s">
        <v>491</v>
      </c>
      <c r="BF51" s="48" t="s">
        <v>534</v>
      </c>
      <c r="BG51" s="48" t="s">
        <v>534</v>
      </c>
      <c r="BH51" s="119" t="s">
        <v>2505</v>
      </c>
      <c r="BI51" s="119" t="s">
        <v>2505</v>
      </c>
      <c r="BJ51" s="119" t="s">
        <v>2570</v>
      </c>
      <c r="BK51" s="119" t="s">
        <v>2570</v>
      </c>
      <c r="BL51" s="119">
        <v>1</v>
      </c>
      <c r="BM51" s="123">
        <v>7.142857142857143</v>
      </c>
      <c r="BN51" s="119">
        <v>1</v>
      </c>
      <c r="BO51" s="123">
        <v>7.142857142857143</v>
      </c>
      <c r="BP51" s="119">
        <v>0</v>
      </c>
      <c r="BQ51" s="123">
        <v>0</v>
      </c>
      <c r="BR51" s="119">
        <v>12</v>
      </c>
      <c r="BS51" s="123">
        <v>85.71428571428571</v>
      </c>
      <c r="BT51" s="119">
        <v>14</v>
      </c>
      <c r="BU51" s="2"/>
      <c r="BV51" s="3"/>
      <c r="BW51" s="3"/>
      <c r="BX51" s="3"/>
      <c r="BY51" s="3"/>
    </row>
    <row r="52" spans="1:77" ht="41.45" customHeight="1">
      <c r="A52" s="64" t="s">
        <v>236</v>
      </c>
      <c r="C52" s="65"/>
      <c r="D52" s="65" t="s">
        <v>64</v>
      </c>
      <c r="E52" s="66">
        <v>163.32490564080032</v>
      </c>
      <c r="F52" s="68">
        <v>99.99738323773933</v>
      </c>
      <c r="G52" s="102" t="s">
        <v>631</v>
      </c>
      <c r="H52" s="65"/>
      <c r="I52" s="69" t="s">
        <v>236</v>
      </c>
      <c r="J52" s="70"/>
      <c r="K52" s="70"/>
      <c r="L52" s="69" t="s">
        <v>1899</v>
      </c>
      <c r="M52" s="73">
        <v>1.8720796360737577</v>
      </c>
      <c r="N52" s="74">
        <v>689.33740234375</v>
      </c>
      <c r="O52" s="74">
        <v>2106.535400390625</v>
      </c>
      <c r="P52" s="75"/>
      <c r="Q52" s="76"/>
      <c r="R52" s="76"/>
      <c r="S52" s="88"/>
      <c r="T52" s="48">
        <v>0</v>
      </c>
      <c r="U52" s="48">
        <v>13</v>
      </c>
      <c r="V52" s="49">
        <v>710.866667</v>
      </c>
      <c r="W52" s="49">
        <v>0.009804</v>
      </c>
      <c r="X52" s="49">
        <v>0.081734</v>
      </c>
      <c r="Y52" s="49">
        <v>2.75391</v>
      </c>
      <c r="Z52" s="49">
        <v>0.1346153846153846</v>
      </c>
      <c r="AA52" s="49">
        <v>0</v>
      </c>
      <c r="AB52" s="71">
        <v>52</v>
      </c>
      <c r="AC52" s="71"/>
      <c r="AD52" s="72"/>
      <c r="AE52" s="78" t="s">
        <v>1217</v>
      </c>
      <c r="AF52" s="78">
        <v>271</v>
      </c>
      <c r="AG52" s="78">
        <v>4945</v>
      </c>
      <c r="AH52" s="78">
        <v>80618</v>
      </c>
      <c r="AI52" s="78">
        <v>227</v>
      </c>
      <c r="AJ52" s="78"/>
      <c r="AK52" s="78" t="s">
        <v>1327</v>
      </c>
      <c r="AL52" s="78" t="s">
        <v>1427</v>
      </c>
      <c r="AM52" s="82" t="s">
        <v>1512</v>
      </c>
      <c r="AN52" s="78"/>
      <c r="AO52" s="80">
        <v>42628.702893518515</v>
      </c>
      <c r="AP52" s="82" t="s">
        <v>1607</v>
      </c>
      <c r="AQ52" s="78" t="b">
        <v>0</v>
      </c>
      <c r="AR52" s="78" t="b">
        <v>0</v>
      </c>
      <c r="AS52" s="78" t="b">
        <v>0</v>
      </c>
      <c r="AT52" s="78"/>
      <c r="AU52" s="78">
        <v>1356</v>
      </c>
      <c r="AV52" s="82" t="s">
        <v>1662</v>
      </c>
      <c r="AW52" s="78" t="b">
        <v>0</v>
      </c>
      <c r="AX52" s="78" t="s">
        <v>1734</v>
      </c>
      <c r="AY52" s="82" t="s">
        <v>1784</v>
      </c>
      <c r="AZ52" s="78" t="s">
        <v>66</v>
      </c>
      <c r="BA52" s="78" t="str">
        <f>REPLACE(INDEX(GroupVertices[Group],MATCH(Vertices[[#This Row],[Vertex]],GroupVertices[Vertex],0)),1,1,"")</f>
        <v>2</v>
      </c>
      <c r="BB52" s="48" t="s">
        <v>418</v>
      </c>
      <c r="BC52" s="48" t="s">
        <v>418</v>
      </c>
      <c r="BD52" s="48" t="s">
        <v>486</v>
      </c>
      <c r="BE52" s="48" t="s">
        <v>486</v>
      </c>
      <c r="BF52" s="48" t="s">
        <v>2459</v>
      </c>
      <c r="BG52" s="48" t="s">
        <v>2459</v>
      </c>
      <c r="BH52" s="119" t="s">
        <v>2508</v>
      </c>
      <c r="BI52" s="119" t="s">
        <v>2540</v>
      </c>
      <c r="BJ52" s="119" t="s">
        <v>2573</v>
      </c>
      <c r="BK52" s="119" t="s">
        <v>2598</v>
      </c>
      <c r="BL52" s="119">
        <v>3</v>
      </c>
      <c r="BM52" s="123">
        <v>2.6548672566371683</v>
      </c>
      <c r="BN52" s="119">
        <v>1</v>
      </c>
      <c r="BO52" s="123">
        <v>0.8849557522123894</v>
      </c>
      <c r="BP52" s="119">
        <v>0</v>
      </c>
      <c r="BQ52" s="123">
        <v>0</v>
      </c>
      <c r="BR52" s="119">
        <v>109</v>
      </c>
      <c r="BS52" s="123">
        <v>96.46017699115045</v>
      </c>
      <c r="BT52" s="119">
        <v>113</v>
      </c>
      <c r="BU52" s="2"/>
      <c r="BV52" s="3"/>
      <c r="BW52" s="3"/>
      <c r="BX52" s="3"/>
      <c r="BY52" s="3"/>
    </row>
    <row r="53" spans="1:77" ht="41.45" customHeight="1">
      <c r="A53" s="64" t="s">
        <v>261</v>
      </c>
      <c r="C53" s="65"/>
      <c r="D53" s="65" t="s">
        <v>64</v>
      </c>
      <c r="E53" s="66">
        <v>162.51337745409177</v>
      </c>
      <c r="F53" s="68">
        <v>99.9989860510017</v>
      </c>
      <c r="G53" s="102" t="s">
        <v>654</v>
      </c>
      <c r="H53" s="65"/>
      <c r="I53" s="69" t="s">
        <v>261</v>
      </c>
      <c r="J53" s="70"/>
      <c r="K53" s="70"/>
      <c r="L53" s="69" t="s">
        <v>1900</v>
      </c>
      <c r="M53" s="73">
        <v>1.337915402837573</v>
      </c>
      <c r="N53" s="74">
        <v>1664.7464599609375</v>
      </c>
      <c r="O53" s="74">
        <v>6884.669921875</v>
      </c>
      <c r="P53" s="75"/>
      <c r="Q53" s="76"/>
      <c r="R53" s="76"/>
      <c r="S53" s="88"/>
      <c r="T53" s="48">
        <v>5</v>
      </c>
      <c r="U53" s="48">
        <v>19</v>
      </c>
      <c r="V53" s="49">
        <v>1080.644444</v>
      </c>
      <c r="W53" s="49">
        <v>0.010204</v>
      </c>
      <c r="X53" s="49">
        <v>0.116269</v>
      </c>
      <c r="Y53" s="49">
        <v>4.892901</v>
      </c>
      <c r="Z53" s="49">
        <v>0.07105263157894737</v>
      </c>
      <c r="AA53" s="49">
        <v>0.1</v>
      </c>
      <c r="AB53" s="71">
        <v>53</v>
      </c>
      <c r="AC53" s="71"/>
      <c r="AD53" s="72"/>
      <c r="AE53" s="78" t="s">
        <v>1218</v>
      </c>
      <c r="AF53" s="78">
        <v>4984</v>
      </c>
      <c r="AG53" s="78">
        <v>1921</v>
      </c>
      <c r="AH53" s="78">
        <v>10869</v>
      </c>
      <c r="AI53" s="78">
        <v>9285</v>
      </c>
      <c r="AJ53" s="78"/>
      <c r="AK53" s="78" t="s">
        <v>1328</v>
      </c>
      <c r="AL53" s="78" t="s">
        <v>1428</v>
      </c>
      <c r="AM53" s="78"/>
      <c r="AN53" s="78"/>
      <c r="AO53" s="80">
        <v>42639.26744212963</v>
      </c>
      <c r="AP53" s="78"/>
      <c r="AQ53" s="78" t="b">
        <v>1</v>
      </c>
      <c r="AR53" s="78" t="b">
        <v>0</v>
      </c>
      <c r="AS53" s="78" t="b">
        <v>0</v>
      </c>
      <c r="AT53" s="78"/>
      <c r="AU53" s="78">
        <v>106</v>
      </c>
      <c r="AV53" s="78"/>
      <c r="AW53" s="78" t="b">
        <v>0</v>
      </c>
      <c r="AX53" s="78" t="s">
        <v>1734</v>
      </c>
      <c r="AY53" s="82" t="s">
        <v>1785</v>
      </c>
      <c r="AZ53" s="78" t="s">
        <v>66</v>
      </c>
      <c r="BA53" s="78" t="str">
        <f>REPLACE(INDEX(GroupVertices[Group],MATCH(Vertices[[#This Row],[Vertex]],GroupVertices[Vertex],0)),1,1,"")</f>
        <v>1</v>
      </c>
      <c r="BB53" s="48" t="s">
        <v>2436</v>
      </c>
      <c r="BC53" s="48" t="s">
        <v>2436</v>
      </c>
      <c r="BD53" s="48" t="s">
        <v>2447</v>
      </c>
      <c r="BE53" s="48" t="s">
        <v>2451</v>
      </c>
      <c r="BF53" s="48" t="s">
        <v>2460</v>
      </c>
      <c r="BG53" s="48" t="s">
        <v>2477</v>
      </c>
      <c r="BH53" s="119" t="s">
        <v>2509</v>
      </c>
      <c r="BI53" s="119" t="s">
        <v>2541</v>
      </c>
      <c r="BJ53" s="119" t="s">
        <v>2574</v>
      </c>
      <c r="BK53" s="119" t="s">
        <v>2599</v>
      </c>
      <c r="BL53" s="119">
        <v>7</v>
      </c>
      <c r="BM53" s="123">
        <v>0.7238883143743536</v>
      </c>
      <c r="BN53" s="119">
        <v>4</v>
      </c>
      <c r="BO53" s="123">
        <v>0.4136504653567735</v>
      </c>
      <c r="BP53" s="119">
        <v>0</v>
      </c>
      <c r="BQ53" s="123">
        <v>0</v>
      </c>
      <c r="BR53" s="119">
        <v>956</v>
      </c>
      <c r="BS53" s="123">
        <v>98.86246122026887</v>
      </c>
      <c r="BT53" s="119">
        <v>967</v>
      </c>
      <c r="BU53" s="2"/>
      <c r="BV53" s="3"/>
      <c r="BW53" s="3"/>
      <c r="BX53" s="3"/>
      <c r="BY53" s="3"/>
    </row>
    <row r="54" spans="1:77" ht="41.45" customHeight="1">
      <c r="A54" s="64" t="s">
        <v>294</v>
      </c>
      <c r="C54" s="65"/>
      <c r="D54" s="65" t="s">
        <v>64</v>
      </c>
      <c r="E54" s="66">
        <v>162.41032625577955</v>
      </c>
      <c r="F54" s="68">
        <v>99.99918958284452</v>
      </c>
      <c r="G54" s="102" t="s">
        <v>1697</v>
      </c>
      <c r="H54" s="65"/>
      <c r="I54" s="69" t="s">
        <v>294</v>
      </c>
      <c r="J54" s="70"/>
      <c r="K54" s="70"/>
      <c r="L54" s="69" t="s">
        <v>1901</v>
      </c>
      <c r="M54" s="73">
        <v>1.2700850240139308</v>
      </c>
      <c r="N54" s="74">
        <v>229.7357177734375</v>
      </c>
      <c r="O54" s="74">
        <v>1110.2635498046875</v>
      </c>
      <c r="P54" s="75"/>
      <c r="Q54" s="76"/>
      <c r="R54" s="76"/>
      <c r="S54" s="88"/>
      <c r="T54" s="48">
        <v>2</v>
      </c>
      <c r="U54" s="48">
        <v>0</v>
      </c>
      <c r="V54" s="49">
        <v>0</v>
      </c>
      <c r="W54" s="49">
        <v>0.007634</v>
      </c>
      <c r="X54" s="49">
        <v>0.025992</v>
      </c>
      <c r="Y54" s="49">
        <v>0.528109</v>
      </c>
      <c r="Z54" s="49">
        <v>0.5</v>
      </c>
      <c r="AA54" s="49">
        <v>0</v>
      </c>
      <c r="AB54" s="71">
        <v>54</v>
      </c>
      <c r="AC54" s="71"/>
      <c r="AD54" s="72"/>
      <c r="AE54" s="78" t="s">
        <v>1219</v>
      </c>
      <c r="AF54" s="78">
        <v>723</v>
      </c>
      <c r="AG54" s="78">
        <v>1537</v>
      </c>
      <c r="AH54" s="78">
        <v>1543</v>
      </c>
      <c r="AI54" s="78">
        <v>531</v>
      </c>
      <c r="AJ54" s="78"/>
      <c r="AK54" s="78" t="s">
        <v>1329</v>
      </c>
      <c r="AL54" s="78" t="s">
        <v>1429</v>
      </c>
      <c r="AM54" s="82" t="s">
        <v>1513</v>
      </c>
      <c r="AN54" s="78"/>
      <c r="AO54" s="80">
        <v>40564.91559027778</v>
      </c>
      <c r="AP54" s="82" t="s">
        <v>1608</v>
      </c>
      <c r="AQ54" s="78" t="b">
        <v>0</v>
      </c>
      <c r="AR54" s="78" t="b">
        <v>0</v>
      </c>
      <c r="AS54" s="78" t="b">
        <v>1</v>
      </c>
      <c r="AT54" s="78"/>
      <c r="AU54" s="78">
        <v>106</v>
      </c>
      <c r="AV54" s="82" t="s">
        <v>1662</v>
      </c>
      <c r="AW54" s="78" t="b">
        <v>0</v>
      </c>
      <c r="AX54" s="78" t="s">
        <v>1734</v>
      </c>
      <c r="AY54" s="82" t="s">
        <v>1786</v>
      </c>
      <c r="AZ54" s="78" t="s">
        <v>65</v>
      </c>
      <c r="BA54" s="78" t="str">
        <f>REPLACE(INDEX(GroupVertices[Group],MATCH(Vertices[[#This Row],[Vertex]],GroupVertices[Vertex],0)),1,1,"")</f>
        <v>2</v>
      </c>
      <c r="BB54" s="48"/>
      <c r="BC54" s="48"/>
      <c r="BD54" s="48"/>
      <c r="BE54" s="48"/>
      <c r="BF54" s="48"/>
      <c r="BG54" s="48"/>
      <c r="BH54" s="48"/>
      <c r="BI54" s="48"/>
      <c r="BJ54" s="48"/>
      <c r="BK54" s="48"/>
      <c r="BL54" s="48"/>
      <c r="BM54" s="49"/>
      <c r="BN54" s="48"/>
      <c r="BO54" s="49"/>
      <c r="BP54" s="48"/>
      <c r="BQ54" s="49"/>
      <c r="BR54" s="48"/>
      <c r="BS54" s="49"/>
      <c r="BT54" s="48"/>
      <c r="BU54" s="2"/>
      <c r="BV54" s="3"/>
      <c r="BW54" s="3"/>
      <c r="BX54" s="3"/>
      <c r="BY54" s="3"/>
    </row>
    <row r="55" spans="1:77" ht="41.45" customHeight="1">
      <c r="A55" s="64" t="s">
        <v>295</v>
      </c>
      <c r="C55" s="65"/>
      <c r="D55" s="65" t="s">
        <v>64</v>
      </c>
      <c r="E55" s="66">
        <v>162.07111606133523</v>
      </c>
      <c r="F55" s="68">
        <v>99.9998595418272</v>
      </c>
      <c r="G55" s="102" t="s">
        <v>1698</v>
      </c>
      <c r="H55" s="65"/>
      <c r="I55" s="69" t="s">
        <v>295</v>
      </c>
      <c r="J55" s="70"/>
      <c r="K55" s="70"/>
      <c r="L55" s="69" t="s">
        <v>1902</v>
      </c>
      <c r="M55" s="73">
        <v>1.046810027052774</v>
      </c>
      <c r="N55" s="74">
        <v>194.9122772216797</v>
      </c>
      <c r="O55" s="74">
        <v>2968.968505859375</v>
      </c>
      <c r="P55" s="75"/>
      <c r="Q55" s="76"/>
      <c r="R55" s="76"/>
      <c r="S55" s="88"/>
      <c r="T55" s="48">
        <v>2</v>
      </c>
      <c r="U55" s="48">
        <v>0</v>
      </c>
      <c r="V55" s="49">
        <v>0</v>
      </c>
      <c r="W55" s="49">
        <v>0.007634</v>
      </c>
      <c r="X55" s="49">
        <v>0.025992</v>
      </c>
      <c r="Y55" s="49">
        <v>0.528109</v>
      </c>
      <c r="Z55" s="49">
        <v>0.5</v>
      </c>
      <c r="AA55" s="49">
        <v>0</v>
      </c>
      <c r="AB55" s="71">
        <v>55</v>
      </c>
      <c r="AC55" s="71"/>
      <c r="AD55" s="72"/>
      <c r="AE55" s="78" t="s">
        <v>1220</v>
      </c>
      <c r="AF55" s="78">
        <v>28</v>
      </c>
      <c r="AG55" s="78">
        <v>273</v>
      </c>
      <c r="AH55" s="78">
        <v>585</v>
      </c>
      <c r="AI55" s="78">
        <v>57</v>
      </c>
      <c r="AJ55" s="78"/>
      <c r="AK55" s="78" t="s">
        <v>1330</v>
      </c>
      <c r="AL55" s="78" t="s">
        <v>1399</v>
      </c>
      <c r="AM55" s="82" t="s">
        <v>1514</v>
      </c>
      <c r="AN55" s="78"/>
      <c r="AO55" s="80">
        <v>43087.657997685186</v>
      </c>
      <c r="AP55" s="82" t="s">
        <v>1609</v>
      </c>
      <c r="AQ55" s="78" t="b">
        <v>0</v>
      </c>
      <c r="AR55" s="78" t="b">
        <v>0</v>
      </c>
      <c r="AS55" s="78" t="b">
        <v>0</v>
      </c>
      <c r="AT55" s="78"/>
      <c r="AU55" s="78">
        <v>18</v>
      </c>
      <c r="AV55" s="82" t="s">
        <v>1662</v>
      </c>
      <c r="AW55" s="78" t="b">
        <v>0</v>
      </c>
      <c r="AX55" s="78" t="s">
        <v>1734</v>
      </c>
      <c r="AY55" s="82" t="s">
        <v>1787</v>
      </c>
      <c r="AZ55" s="78" t="s">
        <v>65</v>
      </c>
      <c r="BA55" s="78" t="str">
        <f>REPLACE(INDEX(GroupVertices[Group],MATCH(Vertices[[#This Row],[Vertex]],GroupVertices[Vertex],0)),1,1,"")</f>
        <v>2</v>
      </c>
      <c r="BB55" s="48"/>
      <c r="BC55" s="48"/>
      <c r="BD55" s="48"/>
      <c r="BE55" s="48"/>
      <c r="BF55" s="48"/>
      <c r="BG55" s="48"/>
      <c r="BH55" s="48"/>
      <c r="BI55" s="48"/>
      <c r="BJ55" s="48"/>
      <c r="BK55" s="48"/>
      <c r="BL55" s="48"/>
      <c r="BM55" s="49"/>
      <c r="BN55" s="48"/>
      <c r="BO55" s="49"/>
      <c r="BP55" s="48"/>
      <c r="BQ55" s="49"/>
      <c r="BR55" s="48"/>
      <c r="BS55" s="49"/>
      <c r="BT55" s="48"/>
      <c r="BU55" s="2"/>
      <c r="BV55" s="3"/>
      <c r="BW55" s="3"/>
      <c r="BX55" s="3"/>
      <c r="BY55" s="3"/>
    </row>
    <row r="56" spans="1:77" ht="41.45" customHeight="1">
      <c r="A56" s="64" t="s">
        <v>296</v>
      </c>
      <c r="C56" s="65"/>
      <c r="D56" s="65" t="s">
        <v>64</v>
      </c>
      <c r="E56" s="66">
        <v>162.1999300592255</v>
      </c>
      <c r="F56" s="68">
        <v>99.99960512702366</v>
      </c>
      <c r="G56" s="102" t="s">
        <v>1699</v>
      </c>
      <c r="H56" s="65"/>
      <c r="I56" s="69" t="s">
        <v>296</v>
      </c>
      <c r="J56" s="70"/>
      <c r="K56" s="70"/>
      <c r="L56" s="69" t="s">
        <v>1903</v>
      </c>
      <c r="M56" s="73">
        <v>1.1315980005823272</v>
      </c>
      <c r="N56" s="74">
        <v>1312.80419921875</v>
      </c>
      <c r="O56" s="74">
        <v>5117.12109375</v>
      </c>
      <c r="P56" s="75"/>
      <c r="Q56" s="76"/>
      <c r="R56" s="76"/>
      <c r="S56" s="88"/>
      <c r="T56" s="48">
        <v>3</v>
      </c>
      <c r="U56" s="48">
        <v>0</v>
      </c>
      <c r="V56" s="49">
        <v>3.111111</v>
      </c>
      <c r="W56" s="49">
        <v>0.007692</v>
      </c>
      <c r="X56" s="49">
        <v>0.035244</v>
      </c>
      <c r="Y56" s="49">
        <v>0.701483</v>
      </c>
      <c r="Z56" s="49">
        <v>0.3333333333333333</v>
      </c>
      <c r="AA56" s="49">
        <v>0</v>
      </c>
      <c r="AB56" s="71">
        <v>56</v>
      </c>
      <c r="AC56" s="71"/>
      <c r="AD56" s="72"/>
      <c r="AE56" s="78" t="s">
        <v>1221</v>
      </c>
      <c r="AF56" s="78">
        <v>189</v>
      </c>
      <c r="AG56" s="78">
        <v>753</v>
      </c>
      <c r="AH56" s="78">
        <v>487</v>
      </c>
      <c r="AI56" s="78">
        <v>743</v>
      </c>
      <c r="AJ56" s="78"/>
      <c r="AK56" s="78" t="s">
        <v>1331</v>
      </c>
      <c r="AL56" s="78" t="s">
        <v>1430</v>
      </c>
      <c r="AM56" s="82" t="s">
        <v>1515</v>
      </c>
      <c r="AN56" s="78"/>
      <c r="AO56" s="80">
        <v>43272.43614583334</v>
      </c>
      <c r="AP56" s="82" t="s">
        <v>1610</v>
      </c>
      <c r="AQ56" s="78" t="b">
        <v>1</v>
      </c>
      <c r="AR56" s="78" t="b">
        <v>0</v>
      </c>
      <c r="AS56" s="78" t="b">
        <v>0</v>
      </c>
      <c r="AT56" s="78"/>
      <c r="AU56" s="78">
        <v>15</v>
      </c>
      <c r="AV56" s="78"/>
      <c r="AW56" s="78" t="b">
        <v>0</v>
      </c>
      <c r="AX56" s="78" t="s">
        <v>1734</v>
      </c>
      <c r="AY56" s="82" t="s">
        <v>1788</v>
      </c>
      <c r="AZ56" s="78" t="s">
        <v>65</v>
      </c>
      <c r="BA56" s="78" t="str">
        <f>REPLACE(INDEX(GroupVertices[Group],MATCH(Vertices[[#This Row],[Vertex]],GroupVertices[Vertex],0)),1,1,"")</f>
        <v>1</v>
      </c>
      <c r="BB56" s="48"/>
      <c r="BC56" s="48"/>
      <c r="BD56" s="48"/>
      <c r="BE56" s="48"/>
      <c r="BF56" s="48"/>
      <c r="BG56" s="48"/>
      <c r="BH56" s="48"/>
      <c r="BI56" s="48"/>
      <c r="BJ56" s="48"/>
      <c r="BK56" s="48"/>
      <c r="BL56" s="48"/>
      <c r="BM56" s="49"/>
      <c r="BN56" s="48"/>
      <c r="BO56" s="49"/>
      <c r="BP56" s="48"/>
      <c r="BQ56" s="49"/>
      <c r="BR56" s="48"/>
      <c r="BS56" s="49"/>
      <c r="BT56" s="48"/>
      <c r="BU56" s="2"/>
      <c r="BV56" s="3"/>
      <c r="BW56" s="3"/>
      <c r="BX56" s="3"/>
      <c r="BY56" s="3"/>
    </row>
    <row r="57" spans="1:77" ht="41.45" customHeight="1">
      <c r="A57" s="64" t="s">
        <v>297</v>
      </c>
      <c r="C57" s="65"/>
      <c r="D57" s="65" t="s">
        <v>64</v>
      </c>
      <c r="E57" s="66">
        <v>167.30874688805184</v>
      </c>
      <c r="F57" s="68">
        <v>99.98951492990872</v>
      </c>
      <c r="G57" s="102" t="s">
        <v>1700</v>
      </c>
      <c r="H57" s="65"/>
      <c r="I57" s="69" t="s">
        <v>297</v>
      </c>
      <c r="J57" s="70"/>
      <c r="K57" s="70"/>
      <c r="L57" s="69" t="s">
        <v>1904</v>
      </c>
      <c r="M57" s="73">
        <v>4.494324359086708</v>
      </c>
      <c r="N57" s="74">
        <v>851.8495483398438</v>
      </c>
      <c r="O57" s="74">
        <v>5542.32421875</v>
      </c>
      <c r="P57" s="75"/>
      <c r="Q57" s="76"/>
      <c r="R57" s="76"/>
      <c r="S57" s="88"/>
      <c r="T57" s="48">
        <v>3</v>
      </c>
      <c r="U57" s="48">
        <v>0</v>
      </c>
      <c r="V57" s="49">
        <v>3.111111</v>
      </c>
      <c r="W57" s="49">
        <v>0.007692</v>
      </c>
      <c r="X57" s="49">
        <v>0.035244</v>
      </c>
      <c r="Y57" s="49">
        <v>0.701483</v>
      </c>
      <c r="Z57" s="49">
        <v>0.3333333333333333</v>
      </c>
      <c r="AA57" s="49">
        <v>0</v>
      </c>
      <c r="AB57" s="71">
        <v>57</v>
      </c>
      <c r="AC57" s="71"/>
      <c r="AD57" s="72"/>
      <c r="AE57" s="78" t="s">
        <v>1222</v>
      </c>
      <c r="AF57" s="78">
        <v>4108</v>
      </c>
      <c r="AG57" s="78">
        <v>19790</v>
      </c>
      <c r="AH57" s="78">
        <v>24714</v>
      </c>
      <c r="AI57" s="78">
        <v>7715</v>
      </c>
      <c r="AJ57" s="78"/>
      <c r="AK57" s="78" t="s">
        <v>1332</v>
      </c>
      <c r="AL57" s="78" t="s">
        <v>1431</v>
      </c>
      <c r="AM57" s="82" t="s">
        <v>1516</v>
      </c>
      <c r="AN57" s="78"/>
      <c r="AO57" s="80">
        <v>41232.88885416667</v>
      </c>
      <c r="AP57" s="82" t="s">
        <v>1611</v>
      </c>
      <c r="AQ57" s="78" t="b">
        <v>0</v>
      </c>
      <c r="AR57" s="78" t="b">
        <v>0</v>
      </c>
      <c r="AS57" s="78" t="b">
        <v>1</v>
      </c>
      <c r="AT57" s="78"/>
      <c r="AU57" s="78">
        <v>1006</v>
      </c>
      <c r="AV57" s="82" t="s">
        <v>1662</v>
      </c>
      <c r="AW57" s="78" t="b">
        <v>0</v>
      </c>
      <c r="AX57" s="78" t="s">
        <v>1734</v>
      </c>
      <c r="AY57" s="82" t="s">
        <v>1789</v>
      </c>
      <c r="AZ57" s="78" t="s">
        <v>65</v>
      </c>
      <c r="BA57" s="78" t="str">
        <f>REPLACE(INDEX(GroupVertices[Group],MATCH(Vertices[[#This Row],[Vertex]],GroupVertices[Vertex],0)),1,1,"")</f>
        <v>1</v>
      </c>
      <c r="BB57" s="48"/>
      <c r="BC57" s="48"/>
      <c r="BD57" s="48"/>
      <c r="BE57" s="48"/>
      <c r="BF57" s="48"/>
      <c r="BG57" s="48"/>
      <c r="BH57" s="48"/>
      <c r="BI57" s="48"/>
      <c r="BJ57" s="48"/>
      <c r="BK57" s="48"/>
      <c r="BL57" s="48"/>
      <c r="BM57" s="49"/>
      <c r="BN57" s="48"/>
      <c r="BO57" s="49"/>
      <c r="BP57" s="48"/>
      <c r="BQ57" s="49"/>
      <c r="BR57" s="48"/>
      <c r="BS57" s="49"/>
      <c r="BT57" s="48"/>
      <c r="BU57" s="2"/>
      <c r="BV57" s="3"/>
      <c r="BW57" s="3"/>
      <c r="BX57" s="3"/>
      <c r="BY57" s="3"/>
    </row>
    <row r="58" spans="1:77" ht="41.45" customHeight="1">
      <c r="A58" s="64" t="s">
        <v>298</v>
      </c>
      <c r="C58" s="65"/>
      <c r="D58" s="65" t="s">
        <v>64</v>
      </c>
      <c r="E58" s="66">
        <v>162.09553704843526</v>
      </c>
      <c r="F58" s="68">
        <v>99.9998113090207</v>
      </c>
      <c r="G58" s="102" t="s">
        <v>1701</v>
      </c>
      <c r="H58" s="65"/>
      <c r="I58" s="69" t="s">
        <v>298</v>
      </c>
      <c r="J58" s="70"/>
      <c r="K58" s="70"/>
      <c r="L58" s="69" t="s">
        <v>1905</v>
      </c>
      <c r="M58" s="73">
        <v>1.0628844137010853</v>
      </c>
      <c r="N58" s="74">
        <v>1799.7427978515625</v>
      </c>
      <c r="O58" s="74">
        <v>5781.56396484375</v>
      </c>
      <c r="P58" s="75"/>
      <c r="Q58" s="76"/>
      <c r="R58" s="76"/>
      <c r="S58" s="88"/>
      <c r="T58" s="48">
        <v>3</v>
      </c>
      <c r="U58" s="48">
        <v>0</v>
      </c>
      <c r="V58" s="49">
        <v>3.111111</v>
      </c>
      <c r="W58" s="49">
        <v>0.007692</v>
      </c>
      <c r="X58" s="49">
        <v>0.035244</v>
      </c>
      <c r="Y58" s="49">
        <v>0.701483</v>
      </c>
      <c r="Z58" s="49">
        <v>0.3333333333333333</v>
      </c>
      <c r="AA58" s="49">
        <v>0</v>
      </c>
      <c r="AB58" s="71">
        <v>58</v>
      </c>
      <c r="AC58" s="71"/>
      <c r="AD58" s="72"/>
      <c r="AE58" s="78" t="s">
        <v>1223</v>
      </c>
      <c r="AF58" s="78">
        <v>547</v>
      </c>
      <c r="AG58" s="78">
        <v>364</v>
      </c>
      <c r="AH58" s="78">
        <v>316</v>
      </c>
      <c r="AI58" s="78">
        <v>373</v>
      </c>
      <c r="AJ58" s="78"/>
      <c r="AK58" s="78" t="s">
        <v>1333</v>
      </c>
      <c r="AL58" s="78" t="s">
        <v>1432</v>
      </c>
      <c r="AM58" s="82" t="s">
        <v>1517</v>
      </c>
      <c r="AN58" s="78"/>
      <c r="AO58" s="80">
        <v>42797.416608796295</v>
      </c>
      <c r="AP58" s="82" t="s">
        <v>1612</v>
      </c>
      <c r="AQ58" s="78" t="b">
        <v>0</v>
      </c>
      <c r="AR58" s="78" t="b">
        <v>0</v>
      </c>
      <c r="AS58" s="78" t="b">
        <v>0</v>
      </c>
      <c r="AT58" s="78"/>
      <c r="AU58" s="78">
        <v>5</v>
      </c>
      <c r="AV58" s="82" t="s">
        <v>1662</v>
      </c>
      <c r="AW58" s="78" t="b">
        <v>0</v>
      </c>
      <c r="AX58" s="78" t="s">
        <v>1734</v>
      </c>
      <c r="AY58" s="82" t="s">
        <v>1790</v>
      </c>
      <c r="AZ58" s="78" t="s">
        <v>65</v>
      </c>
      <c r="BA58" s="78" t="str">
        <f>REPLACE(INDEX(GroupVertices[Group],MATCH(Vertices[[#This Row],[Vertex]],GroupVertices[Vertex],0)),1,1,"")</f>
        <v>1</v>
      </c>
      <c r="BB58" s="48"/>
      <c r="BC58" s="48"/>
      <c r="BD58" s="48"/>
      <c r="BE58" s="48"/>
      <c r="BF58" s="48"/>
      <c r="BG58" s="48"/>
      <c r="BH58" s="48"/>
      <c r="BI58" s="48"/>
      <c r="BJ58" s="48"/>
      <c r="BK58" s="48"/>
      <c r="BL58" s="48"/>
      <c r="BM58" s="49"/>
      <c r="BN58" s="48"/>
      <c r="BO58" s="49"/>
      <c r="BP58" s="48"/>
      <c r="BQ58" s="49"/>
      <c r="BR58" s="48"/>
      <c r="BS58" s="49"/>
      <c r="BT58" s="48"/>
      <c r="BU58" s="2"/>
      <c r="BV58" s="3"/>
      <c r="BW58" s="3"/>
      <c r="BX58" s="3"/>
      <c r="BY58" s="3"/>
    </row>
    <row r="59" spans="1:77" ht="41.45" customHeight="1">
      <c r="A59" s="64" t="s">
        <v>299</v>
      </c>
      <c r="C59" s="65"/>
      <c r="D59" s="65" t="s">
        <v>64</v>
      </c>
      <c r="E59" s="66">
        <v>162.36819334396964</v>
      </c>
      <c r="F59" s="68">
        <v>99.99927279768652</v>
      </c>
      <c r="G59" s="102" t="s">
        <v>1702</v>
      </c>
      <c r="H59" s="65"/>
      <c r="I59" s="69" t="s">
        <v>299</v>
      </c>
      <c r="J59" s="70"/>
      <c r="K59" s="70"/>
      <c r="L59" s="69" t="s">
        <v>1906</v>
      </c>
      <c r="M59" s="73">
        <v>1.242352291005306</v>
      </c>
      <c r="N59" s="74">
        <v>1679.5711669921875</v>
      </c>
      <c r="O59" s="74">
        <v>8116.32763671875</v>
      </c>
      <c r="P59" s="75"/>
      <c r="Q59" s="76"/>
      <c r="R59" s="76"/>
      <c r="S59" s="88"/>
      <c r="T59" s="48">
        <v>5</v>
      </c>
      <c r="U59" s="48">
        <v>0</v>
      </c>
      <c r="V59" s="49">
        <v>3.111111</v>
      </c>
      <c r="W59" s="49">
        <v>0.007874</v>
      </c>
      <c r="X59" s="49">
        <v>0.054946</v>
      </c>
      <c r="Y59" s="49">
        <v>1.054905</v>
      </c>
      <c r="Z59" s="49">
        <v>0.6</v>
      </c>
      <c r="AA59" s="49">
        <v>0</v>
      </c>
      <c r="AB59" s="71">
        <v>59</v>
      </c>
      <c r="AC59" s="71"/>
      <c r="AD59" s="72"/>
      <c r="AE59" s="78" t="s">
        <v>1224</v>
      </c>
      <c r="AF59" s="78">
        <v>468</v>
      </c>
      <c r="AG59" s="78">
        <v>1380</v>
      </c>
      <c r="AH59" s="78">
        <v>2322</v>
      </c>
      <c r="AI59" s="78">
        <v>391</v>
      </c>
      <c r="AJ59" s="78"/>
      <c r="AK59" s="78" t="s">
        <v>1334</v>
      </c>
      <c r="AL59" s="78"/>
      <c r="AM59" s="82" t="s">
        <v>1518</v>
      </c>
      <c r="AN59" s="78"/>
      <c r="AO59" s="80">
        <v>39821.89875</v>
      </c>
      <c r="AP59" s="82" t="s">
        <v>1613</v>
      </c>
      <c r="AQ59" s="78" t="b">
        <v>1</v>
      </c>
      <c r="AR59" s="78" t="b">
        <v>0</v>
      </c>
      <c r="AS59" s="78" t="b">
        <v>0</v>
      </c>
      <c r="AT59" s="78"/>
      <c r="AU59" s="78">
        <v>44</v>
      </c>
      <c r="AV59" s="82" t="s">
        <v>1662</v>
      </c>
      <c r="AW59" s="78" t="b">
        <v>0</v>
      </c>
      <c r="AX59" s="78" t="s">
        <v>1734</v>
      </c>
      <c r="AY59" s="82" t="s">
        <v>1791</v>
      </c>
      <c r="AZ59" s="78" t="s">
        <v>65</v>
      </c>
      <c r="BA59" s="78" t="str">
        <f>REPLACE(INDEX(GroupVertices[Group],MATCH(Vertices[[#This Row],[Vertex]],GroupVertices[Vertex],0)),1,1,"")</f>
        <v>1</v>
      </c>
      <c r="BB59" s="48"/>
      <c r="BC59" s="48"/>
      <c r="BD59" s="48"/>
      <c r="BE59" s="48"/>
      <c r="BF59" s="48"/>
      <c r="BG59" s="48"/>
      <c r="BH59" s="48"/>
      <c r="BI59" s="48"/>
      <c r="BJ59" s="48"/>
      <c r="BK59" s="48"/>
      <c r="BL59" s="48"/>
      <c r="BM59" s="49"/>
      <c r="BN59" s="48"/>
      <c r="BO59" s="49"/>
      <c r="BP59" s="48"/>
      <c r="BQ59" s="49"/>
      <c r="BR59" s="48"/>
      <c r="BS59" s="49"/>
      <c r="BT59" s="48"/>
      <c r="BU59" s="2"/>
      <c r="BV59" s="3"/>
      <c r="BW59" s="3"/>
      <c r="BX59" s="3"/>
      <c r="BY59" s="3"/>
    </row>
    <row r="60" spans="1:77" ht="41.45" customHeight="1">
      <c r="A60" s="64" t="s">
        <v>300</v>
      </c>
      <c r="C60" s="65"/>
      <c r="D60" s="65" t="s">
        <v>64</v>
      </c>
      <c r="E60" s="66">
        <v>162.83380227384376</v>
      </c>
      <c r="F60" s="68">
        <v>99.99835319417785</v>
      </c>
      <c r="G60" s="102" t="s">
        <v>1703</v>
      </c>
      <c r="H60" s="65"/>
      <c r="I60" s="69" t="s">
        <v>300</v>
      </c>
      <c r="J60" s="70"/>
      <c r="K60" s="70"/>
      <c r="L60" s="69" t="s">
        <v>1907</v>
      </c>
      <c r="M60" s="73">
        <v>1.5488254869923366</v>
      </c>
      <c r="N60" s="74">
        <v>458.7532043457031</v>
      </c>
      <c r="O60" s="74">
        <v>7339.2939453125</v>
      </c>
      <c r="P60" s="75"/>
      <c r="Q60" s="76"/>
      <c r="R60" s="76"/>
      <c r="S60" s="88"/>
      <c r="T60" s="48">
        <v>5</v>
      </c>
      <c r="U60" s="48">
        <v>0</v>
      </c>
      <c r="V60" s="49">
        <v>3.111111</v>
      </c>
      <c r="W60" s="49">
        <v>0.007874</v>
      </c>
      <c r="X60" s="49">
        <v>0.054946</v>
      </c>
      <c r="Y60" s="49">
        <v>1.054905</v>
      </c>
      <c r="Z60" s="49">
        <v>0.6</v>
      </c>
      <c r="AA60" s="49">
        <v>0</v>
      </c>
      <c r="AB60" s="71">
        <v>60</v>
      </c>
      <c r="AC60" s="71"/>
      <c r="AD60" s="72"/>
      <c r="AE60" s="78" t="s">
        <v>1225</v>
      </c>
      <c r="AF60" s="78">
        <v>347</v>
      </c>
      <c r="AG60" s="78">
        <v>3115</v>
      </c>
      <c r="AH60" s="78">
        <v>2985</v>
      </c>
      <c r="AI60" s="78">
        <v>73</v>
      </c>
      <c r="AJ60" s="78"/>
      <c r="AK60" s="78" t="s">
        <v>1335</v>
      </c>
      <c r="AL60" s="78"/>
      <c r="AM60" s="82" t="s">
        <v>1519</v>
      </c>
      <c r="AN60" s="78"/>
      <c r="AO60" s="80">
        <v>39867.90275462963</v>
      </c>
      <c r="AP60" s="82" t="s">
        <v>1614</v>
      </c>
      <c r="AQ60" s="78" t="b">
        <v>0</v>
      </c>
      <c r="AR60" s="78" t="b">
        <v>0</v>
      </c>
      <c r="AS60" s="78" t="b">
        <v>1</v>
      </c>
      <c r="AT60" s="78"/>
      <c r="AU60" s="78">
        <v>177</v>
      </c>
      <c r="AV60" s="82" t="s">
        <v>1661</v>
      </c>
      <c r="AW60" s="78" t="b">
        <v>0</v>
      </c>
      <c r="AX60" s="78" t="s">
        <v>1734</v>
      </c>
      <c r="AY60" s="82" t="s">
        <v>1792</v>
      </c>
      <c r="AZ60" s="78" t="s">
        <v>65</v>
      </c>
      <c r="BA60" s="78" t="str">
        <f>REPLACE(INDEX(GroupVertices[Group],MATCH(Vertices[[#This Row],[Vertex]],GroupVertices[Vertex],0)),1,1,"")</f>
        <v>1</v>
      </c>
      <c r="BB60" s="48"/>
      <c r="BC60" s="48"/>
      <c r="BD60" s="48"/>
      <c r="BE60" s="48"/>
      <c r="BF60" s="48"/>
      <c r="BG60" s="48"/>
      <c r="BH60" s="48"/>
      <c r="BI60" s="48"/>
      <c r="BJ60" s="48"/>
      <c r="BK60" s="48"/>
      <c r="BL60" s="48"/>
      <c r="BM60" s="49"/>
      <c r="BN60" s="48"/>
      <c r="BO60" s="49"/>
      <c r="BP60" s="48"/>
      <c r="BQ60" s="49"/>
      <c r="BR60" s="48"/>
      <c r="BS60" s="49"/>
      <c r="BT60" s="48"/>
      <c r="BU60" s="2"/>
      <c r="BV60" s="3"/>
      <c r="BW60" s="3"/>
      <c r="BX60" s="3"/>
      <c r="BY60" s="3"/>
    </row>
    <row r="61" spans="1:77" ht="41.45" customHeight="1">
      <c r="A61" s="64" t="s">
        <v>301</v>
      </c>
      <c r="C61" s="65"/>
      <c r="D61" s="65" t="s">
        <v>64</v>
      </c>
      <c r="E61" s="66">
        <v>162.05608776158138</v>
      </c>
      <c r="F61" s="68">
        <v>99.99988922355429</v>
      </c>
      <c r="G61" s="102" t="s">
        <v>1704</v>
      </c>
      <c r="H61" s="65"/>
      <c r="I61" s="69" t="s">
        <v>301</v>
      </c>
      <c r="J61" s="70"/>
      <c r="K61" s="70"/>
      <c r="L61" s="69" t="s">
        <v>1908</v>
      </c>
      <c r="M61" s="73">
        <v>1.0369180968076597</v>
      </c>
      <c r="N61" s="74">
        <v>1396.5433349609375</v>
      </c>
      <c r="O61" s="74">
        <v>8694.083984375</v>
      </c>
      <c r="P61" s="75"/>
      <c r="Q61" s="76"/>
      <c r="R61" s="76"/>
      <c r="S61" s="88"/>
      <c r="T61" s="48">
        <v>5</v>
      </c>
      <c r="U61" s="48">
        <v>0</v>
      </c>
      <c r="V61" s="49">
        <v>3.111111</v>
      </c>
      <c r="W61" s="49">
        <v>0.007874</v>
      </c>
      <c r="X61" s="49">
        <v>0.054946</v>
      </c>
      <c r="Y61" s="49">
        <v>1.054905</v>
      </c>
      <c r="Z61" s="49">
        <v>0.6</v>
      </c>
      <c r="AA61" s="49">
        <v>0</v>
      </c>
      <c r="AB61" s="71">
        <v>61</v>
      </c>
      <c r="AC61" s="71"/>
      <c r="AD61" s="72"/>
      <c r="AE61" s="78" t="s">
        <v>1226</v>
      </c>
      <c r="AF61" s="78">
        <v>636</v>
      </c>
      <c r="AG61" s="78">
        <v>217</v>
      </c>
      <c r="AH61" s="78">
        <v>946</v>
      </c>
      <c r="AI61" s="78">
        <v>1789</v>
      </c>
      <c r="AJ61" s="78"/>
      <c r="AK61" s="78" t="s">
        <v>1336</v>
      </c>
      <c r="AL61" s="78" t="s">
        <v>1433</v>
      </c>
      <c r="AM61" s="78"/>
      <c r="AN61" s="78"/>
      <c r="AO61" s="80">
        <v>39908.619155092594</v>
      </c>
      <c r="AP61" s="82" t="s">
        <v>1615</v>
      </c>
      <c r="AQ61" s="78" t="b">
        <v>0</v>
      </c>
      <c r="AR61" s="78" t="b">
        <v>0</v>
      </c>
      <c r="AS61" s="78" t="b">
        <v>0</v>
      </c>
      <c r="AT61" s="78"/>
      <c r="AU61" s="78">
        <v>5</v>
      </c>
      <c r="AV61" s="82" t="s">
        <v>1661</v>
      </c>
      <c r="AW61" s="78" t="b">
        <v>0</v>
      </c>
      <c r="AX61" s="78" t="s">
        <v>1734</v>
      </c>
      <c r="AY61" s="82" t="s">
        <v>1793</v>
      </c>
      <c r="AZ61" s="78" t="s">
        <v>65</v>
      </c>
      <c r="BA61" s="78" t="str">
        <f>REPLACE(INDEX(GroupVertices[Group],MATCH(Vertices[[#This Row],[Vertex]],GroupVertices[Vertex],0)),1,1,"")</f>
        <v>1</v>
      </c>
      <c r="BB61" s="48"/>
      <c r="BC61" s="48"/>
      <c r="BD61" s="48"/>
      <c r="BE61" s="48"/>
      <c r="BF61" s="48"/>
      <c r="BG61" s="48"/>
      <c r="BH61" s="48"/>
      <c r="BI61" s="48"/>
      <c r="BJ61" s="48"/>
      <c r="BK61" s="48"/>
      <c r="BL61" s="48"/>
      <c r="BM61" s="49"/>
      <c r="BN61" s="48"/>
      <c r="BO61" s="49"/>
      <c r="BP61" s="48"/>
      <c r="BQ61" s="49"/>
      <c r="BR61" s="48"/>
      <c r="BS61" s="49"/>
      <c r="BT61" s="48"/>
      <c r="BU61" s="2"/>
      <c r="BV61" s="3"/>
      <c r="BW61" s="3"/>
      <c r="BX61" s="3"/>
      <c r="BY61" s="3"/>
    </row>
    <row r="62" spans="1:77" ht="41.45" customHeight="1">
      <c r="A62" s="64" t="s">
        <v>262</v>
      </c>
      <c r="C62" s="65"/>
      <c r="D62" s="65" t="s">
        <v>64</v>
      </c>
      <c r="E62" s="66">
        <v>162.2122747340233</v>
      </c>
      <c r="F62" s="68">
        <v>99.99958074560499</v>
      </c>
      <c r="G62" s="102" t="s">
        <v>655</v>
      </c>
      <c r="H62" s="65"/>
      <c r="I62" s="69" t="s">
        <v>262</v>
      </c>
      <c r="J62" s="70"/>
      <c r="K62" s="70"/>
      <c r="L62" s="69" t="s">
        <v>1909</v>
      </c>
      <c r="M62" s="73">
        <v>1.1397235147122426</v>
      </c>
      <c r="N62" s="74">
        <v>1084.643798828125</v>
      </c>
      <c r="O62" s="74">
        <v>7867.5419921875</v>
      </c>
      <c r="P62" s="75"/>
      <c r="Q62" s="76"/>
      <c r="R62" s="76"/>
      <c r="S62" s="88"/>
      <c r="T62" s="48">
        <v>4</v>
      </c>
      <c r="U62" s="48">
        <v>5</v>
      </c>
      <c r="V62" s="49">
        <v>4.311111</v>
      </c>
      <c r="W62" s="49">
        <v>0.008</v>
      </c>
      <c r="X62" s="49">
        <v>0.067697</v>
      </c>
      <c r="Y62" s="49">
        <v>1.420426</v>
      </c>
      <c r="Z62" s="49">
        <v>0.42857142857142855</v>
      </c>
      <c r="AA62" s="49">
        <v>0.2857142857142857</v>
      </c>
      <c r="AB62" s="71">
        <v>62</v>
      </c>
      <c r="AC62" s="71"/>
      <c r="AD62" s="72"/>
      <c r="AE62" s="78" t="s">
        <v>1227</v>
      </c>
      <c r="AF62" s="78">
        <v>963</v>
      </c>
      <c r="AG62" s="78">
        <v>799</v>
      </c>
      <c r="AH62" s="78">
        <v>1772</v>
      </c>
      <c r="AI62" s="78">
        <v>2814</v>
      </c>
      <c r="AJ62" s="78"/>
      <c r="AK62" s="78" t="s">
        <v>1337</v>
      </c>
      <c r="AL62" s="78" t="s">
        <v>1433</v>
      </c>
      <c r="AM62" s="82" t="s">
        <v>1520</v>
      </c>
      <c r="AN62" s="78"/>
      <c r="AO62" s="80">
        <v>39393.14493055556</v>
      </c>
      <c r="AP62" s="82" t="s">
        <v>1616</v>
      </c>
      <c r="AQ62" s="78" t="b">
        <v>1</v>
      </c>
      <c r="AR62" s="78" t="b">
        <v>0</v>
      </c>
      <c r="AS62" s="78" t="b">
        <v>1</v>
      </c>
      <c r="AT62" s="78"/>
      <c r="AU62" s="78">
        <v>55</v>
      </c>
      <c r="AV62" s="82" t="s">
        <v>1662</v>
      </c>
      <c r="AW62" s="78" t="b">
        <v>0</v>
      </c>
      <c r="AX62" s="78" t="s">
        <v>1734</v>
      </c>
      <c r="AY62" s="82" t="s">
        <v>1794</v>
      </c>
      <c r="AZ62" s="78" t="s">
        <v>66</v>
      </c>
      <c r="BA62" s="78" t="str">
        <f>REPLACE(INDEX(GroupVertices[Group],MATCH(Vertices[[#This Row],[Vertex]],GroupVertices[Vertex],0)),1,1,"")</f>
        <v>1</v>
      </c>
      <c r="BB62" s="48"/>
      <c r="BC62" s="48"/>
      <c r="BD62" s="48"/>
      <c r="BE62" s="48"/>
      <c r="BF62" s="48" t="s">
        <v>2461</v>
      </c>
      <c r="BG62" s="48" t="s">
        <v>2461</v>
      </c>
      <c r="BH62" s="119" t="s">
        <v>2510</v>
      </c>
      <c r="BI62" s="119" t="s">
        <v>2542</v>
      </c>
      <c r="BJ62" s="119" t="s">
        <v>2575</v>
      </c>
      <c r="BK62" s="119" t="s">
        <v>2575</v>
      </c>
      <c r="BL62" s="119">
        <v>1</v>
      </c>
      <c r="BM62" s="123">
        <v>1.408450704225352</v>
      </c>
      <c r="BN62" s="119">
        <v>0</v>
      </c>
      <c r="BO62" s="123">
        <v>0</v>
      </c>
      <c r="BP62" s="119">
        <v>0</v>
      </c>
      <c r="BQ62" s="123">
        <v>0</v>
      </c>
      <c r="BR62" s="119">
        <v>70</v>
      </c>
      <c r="BS62" s="123">
        <v>98.59154929577464</v>
      </c>
      <c r="BT62" s="119">
        <v>71</v>
      </c>
      <c r="BU62" s="2"/>
      <c r="BV62" s="3"/>
      <c r="BW62" s="3"/>
      <c r="BX62" s="3"/>
      <c r="BY62" s="3"/>
    </row>
    <row r="63" spans="1:77" ht="41.45" customHeight="1">
      <c r="A63" s="64" t="s">
        <v>237</v>
      </c>
      <c r="C63" s="65"/>
      <c r="D63" s="65" t="s">
        <v>64</v>
      </c>
      <c r="E63" s="66">
        <v>162.1827548595068</v>
      </c>
      <c r="F63" s="68">
        <v>99.99963904899747</v>
      </c>
      <c r="G63" s="102" t="s">
        <v>632</v>
      </c>
      <c r="H63" s="65"/>
      <c r="I63" s="69" t="s">
        <v>237</v>
      </c>
      <c r="J63" s="70"/>
      <c r="K63" s="70"/>
      <c r="L63" s="69" t="s">
        <v>1910</v>
      </c>
      <c r="M63" s="73">
        <v>1.1202929374450534</v>
      </c>
      <c r="N63" s="74">
        <v>6777.53271484375</v>
      </c>
      <c r="O63" s="74">
        <v>1852.755859375</v>
      </c>
      <c r="P63" s="75"/>
      <c r="Q63" s="76"/>
      <c r="R63" s="76"/>
      <c r="S63" s="88"/>
      <c r="T63" s="48">
        <v>1</v>
      </c>
      <c r="U63" s="48">
        <v>1</v>
      </c>
      <c r="V63" s="49">
        <v>0</v>
      </c>
      <c r="W63" s="49">
        <v>0</v>
      </c>
      <c r="X63" s="49">
        <v>0</v>
      </c>
      <c r="Y63" s="49">
        <v>0.999996</v>
      </c>
      <c r="Z63" s="49">
        <v>0</v>
      </c>
      <c r="AA63" s="49" t="s">
        <v>2033</v>
      </c>
      <c r="AB63" s="71">
        <v>63</v>
      </c>
      <c r="AC63" s="71"/>
      <c r="AD63" s="72"/>
      <c r="AE63" s="78" t="s">
        <v>1228</v>
      </c>
      <c r="AF63" s="78">
        <v>253</v>
      </c>
      <c r="AG63" s="78">
        <v>689</v>
      </c>
      <c r="AH63" s="78">
        <v>3754</v>
      </c>
      <c r="AI63" s="78">
        <v>1199</v>
      </c>
      <c r="AJ63" s="78"/>
      <c r="AK63" s="78" t="s">
        <v>1338</v>
      </c>
      <c r="AL63" s="78" t="s">
        <v>1434</v>
      </c>
      <c r="AM63" s="82" t="s">
        <v>1521</v>
      </c>
      <c r="AN63" s="78"/>
      <c r="AO63" s="80">
        <v>39960.74681712963</v>
      </c>
      <c r="AP63" s="82" t="s">
        <v>1617</v>
      </c>
      <c r="AQ63" s="78" t="b">
        <v>0</v>
      </c>
      <c r="AR63" s="78" t="b">
        <v>0</v>
      </c>
      <c r="AS63" s="78" t="b">
        <v>0</v>
      </c>
      <c r="AT63" s="78"/>
      <c r="AU63" s="78">
        <v>62</v>
      </c>
      <c r="AV63" s="82" t="s">
        <v>1662</v>
      </c>
      <c r="AW63" s="78" t="b">
        <v>0</v>
      </c>
      <c r="AX63" s="78" t="s">
        <v>1734</v>
      </c>
      <c r="AY63" s="82" t="s">
        <v>1795</v>
      </c>
      <c r="AZ63" s="78" t="s">
        <v>66</v>
      </c>
      <c r="BA63" s="78" t="str">
        <f>REPLACE(INDEX(GroupVertices[Group],MATCH(Vertices[[#This Row],[Vertex]],GroupVertices[Vertex],0)),1,1,"")</f>
        <v>9</v>
      </c>
      <c r="BB63" s="48" t="s">
        <v>2437</v>
      </c>
      <c r="BC63" s="48" t="s">
        <v>2437</v>
      </c>
      <c r="BD63" s="48" t="s">
        <v>492</v>
      </c>
      <c r="BE63" s="48" t="s">
        <v>492</v>
      </c>
      <c r="BF63" s="48" t="s">
        <v>538</v>
      </c>
      <c r="BG63" s="48" t="s">
        <v>538</v>
      </c>
      <c r="BH63" s="119" t="s">
        <v>2511</v>
      </c>
      <c r="BI63" s="119" t="s">
        <v>2511</v>
      </c>
      <c r="BJ63" s="119" t="s">
        <v>2364</v>
      </c>
      <c r="BK63" s="119" t="s">
        <v>2364</v>
      </c>
      <c r="BL63" s="119">
        <v>8</v>
      </c>
      <c r="BM63" s="123">
        <v>11.428571428571429</v>
      </c>
      <c r="BN63" s="119">
        <v>0</v>
      </c>
      <c r="BO63" s="123">
        <v>0</v>
      </c>
      <c r="BP63" s="119">
        <v>0</v>
      </c>
      <c r="BQ63" s="123">
        <v>0</v>
      </c>
      <c r="BR63" s="119">
        <v>62</v>
      </c>
      <c r="BS63" s="123">
        <v>88.57142857142857</v>
      </c>
      <c r="BT63" s="119">
        <v>70</v>
      </c>
      <c r="BU63" s="2"/>
      <c r="BV63" s="3"/>
      <c r="BW63" s="3"/>
      <c r="BX63" s="3"/>
      <c r="BY63" s="3"/>
    </row>
    <row r="64" spans="1:77" ht="41.45" customHeight="1">
      <c r="A64" s="64" t="s">
        <v>238</v>
      </c>
      <c r="C64" s="65"/>
      <c r="D64" s="65" t="s">
        <v>64</v>
      </c>
      <c r="E64" s="66">
        <v>169.53051998916303</v>
      </c>
      <c r="F64" s="68">
        <v>99.98512680457834</v>
      </c>
      <c r="G64" s="102" t="s">
        <v>633</v>
      </c>
      <c r="H64" s="65"/>
      <c r="I64" s="69" t="s">
        <v>238</v>
      </c>
      <c r="J64" s="70"/>
      <c r="K64" s="70"/>
      <c r="L64" s="69" t="s">
        <v>1911</v>
      </c>
      <c r="M64" s="73">
        <v>5.956740260859979</v>
      </c>
      <c r="N64" s="74">
        <v>9349.2919921875</v>
      </c>
      <c r="O64" s="74">
        <v>2117.435302734375</v>
      </c>
      <c r="P64" s="75"/>
      <c r="Q64" s="76"/>
      <c r="R64" s="76"/>
      <c r="S64" s="88"/>
      <c r="T64" s="48">
        <v>0</v>
      </c>
      <c r="U64" s="48">
        <v>1</v>
      </c>
      <c r="V64" s="49">
        <v>0</v>
      </c>
      <c r="W64" s="49">
        <v>1</v>
      </c>
      <c r="X64" s="49">
        <v>0</v>
      </c>
      <c r="Y64" s="49">
        <v>0.999996</v>
      </c>
      <c r="Z64" s="49">
        <v>0</v>
      </c>
      <c r="AA64" s="49">
        <v>0</v>
      </c>
      <c r="AB64" s="71">
        <v>64</v>
      </c>
      <c r="AC64" s="71"/>
      <c r="AD64" s="72"/>
      <c r="AE64" s="78" t="s">
        <v>1229</v>
      </c>
      <c r="AF64" s="78">
        <v>26564</v>
      </c>
      <c r="AG64" s="78">
        <v>28069</v>
      </c>
      <c r="AH64" s="78">
        <v>19920</v>
      </c>
      <c r="AI64" s="78">
        <v>21789</v>
      </c>
      <c r="AJ64" s="78"/>
      <c r="AK64" s="78" t="s">
        <v>1339</v>
      </c>
      <c r="AL64" s="78" t="s">
        <v>1435</v>
      </c>
      <c r="AM64" s="82" t="s">
        <v>1522</v>
      </c>
      <c r="AN64" s="78"/>
      <c r="AO64" s="80">
        <v>39637.814363425925</v>
      </c>
      <c r="AP64" s="82" t="s">
        <v>1618</v>
      </c>
      <c r="AQ64" s="78" t="b">
        <v>0</v>
      </c>
      <c r="AR64" s="78" t="b">
        <v>0</v>
      </c>
      <c r="AS64" s="78" t="b">
        <v>0</v>
      </c>
      <c r="AT64" s="78"/>
      <c r="AU64" s="78">
        <v>1462</v>
      </c>
      <c r="AV64" s="82" t="s">
        <v>1665</v>
      </c>
      <c r="AW64" s="78" t="b">
        <v>0</v>
      </c>
      <c r="AX64" s="78" t="s">
        <v>1734</v>
      </c>
      <c r="AY64" s="82" t="s">
        <v>1796</v>
      </c>
      <c r="AZ64" s="78" t="s">
        <v>66</v>
      </c>
      <c r="BA64" s="78" t="str">
        <f>REPLACE(INDEX(GroupVertices[Group],MATCH(Vertices[[#This Row],[Vertex]],GroupVertices[Vertex],0)),1,1,"")</f>
        <v>14</v>
      </c>
      <c r="BB64" s="48" t="s">
        <v>426</v>
      </c>
      <c r="BC64" s="48" t="s">
        <v>426</v>
      </c>
      <c r="BD64" s="48" t="s">
        <v>493</v>
      </c>
      <c r="BE64" s="48" t="s">
        <v>493</v>
      </c>
      <c r="BF64" s="48" t="s">
        <v>2160</v>
      </c>
      <c r="BG64" s="48" t="s">
        <v>2160</v>
      </c>
      <c r="BH64" s="119" t="s">
        <v>2512</v>
      </c>
      <c r="BI64" s="119" t="s">
        <v>2512</v>
      </c>
      <c r="BJ64" s="119" t="s">
        <v>2576</v>
      </c>
      <c r="BK64" s="119" t="s">
        <v>2576</v>
      </c>
      <c r="BL64" s="119">
        <v>3</v>
      </c>
      <c r="BM64" s="123">
        <v>6.382978723404255</v>
      </c>
      <c r="BN64" s="119">
        <v>2</v>
      </c>
      <c r="BO64" s="123">
        <v>4.25531914893617</v>
      </c>
      <c r="BP64" s="119">
        <v>0</v>
      </c>
      <c r="BQ64" s="123">
        <v>0</v>
      </c>
      <c r="BR64" s="119">
        <v>42</v>
      </c>
      <c r="BS64" s="123">
        <v>89.36170212765957</v>
      </c>
      <c r="BT64" s="119">
        <v>47</v>
      </c>
      <c r="BU64" s="2"/>
      <c r="BV64" s="3"/>
      <c r="BW64" s="3"/>
      <c r="BX64" s="3"/>
      <c r="BY64" s="3"/>
    </row>
    <row r="65" spans="1:77" ht="41.45" customHeight="1">
      <c r="A65" s="64" t="s">
        <v>302</v>
      </c>
      <c r="C65" s="65"/>
      <c r="D65" s="65" t="s">
        <v>64</v>
      </c>
      <c r="E65" s="66">
        <v>165.58344440380935</v>
      </c>
      <c r="F65" s="68">
        <v>99.99292249818376</v>
      </c>
      <c r="G65" s="102" t="s">
        <v>1705</v>
      </c>
      <c r="H65" s="65"/>
      <c r="I65" s="69" t="s">
        <v>302</v>
      </c>
      <c r="J65" s="70"/>
      <c r="K65" s="70"/>
      <c r="L65" s="69" t="s">
        <v>1912</v>
      </c>
      <c r="M65" s="73">
        <v>3.3586954386252557</v>
      </c>
      <c r="N65" s="74">
        <v>9349.2919921875</v>
      </c>
      <c r="O65" s="74">
        <v>2682.084716796875</v>
      </c>
      <c r="P65" s="75"/>
      <c r="Q65" s="76"/>
      <c r="R65" s="76"/>
      <c r="S65" s="88"/>
      <c r="T65" s="48">
        <v>1</v>
      </c>
      <c r="U65" s="48">
        <v>0</v>
      </c>
      <c r="V65" s="49">
        <v>0</v>
      </c>
      <c r="W65" s="49">
        <v>1</v>
      </c>
      <c r="X65" s="49">
        <v>0</v>
      </c>
      <c r="Y65" s="49">
        <v>0.999996</v>
      </c>
      <c r="Z65" s="49">
        <v>0</v>
      </c>
      <c r="AA65" s="49">
        <v>0</v>
      </c>
      <c r="AB65" s="71">
        <v>65</v>
      </c>
      <c r="AC65" s="71"/>
      <c r="AD65" s="72"/>
      <c r="AE65" s="78" t="s">
        <v>1230</v>
      </c>
      <c r="AF65" s="78">
        <v>1533</v>
      </c>
      <c r="AG65" s="78">
        <v>13361</v>
      </c>
      <c r="AH65" s="78">
        <v>37737</v>
      </c>
      <c r="AI65" s="78">
        <v>26414</v>
      </c>
      <c r="AJ65" s="78"/>
      <c r="AK65" s="78" t="s">
        <v>1340</v>
      </c>
      <c r="AL65" s="78" t="s">
        <v>1436</v>
      </c>
      <c r="AM65" s="82" t="s">
        <v>1523</v>
      </c>
      <c r="AN65" s="78"/>
      <c r="AO65" s="80">
        <v>39596.734988425924</v>
      </c>
      <c r="AP65" s="82" t="s">
        <v>1619</v>
      </c>
      <c r="AQ65" s="78" t="b">
        <v>0</v>
      </c>
      <c r="AR65" s="78" t="b">
        <v>0</v>
      </c>
      <c r="AS65" s="78" t="b">
        <v>0</v>
      </c>
      <c r="AT65" s="78"/>
      <c r="AU65" s="78">
        <v>615</v>
      </c>
      <c r="AV65" s="82" t="s">
        <v>1662</v>
      </c>
      <c r="AW65" s="78" t="b">
        <v>0</v>
      </c>
      <c r="AX65" s="78" t="s">
        <v>1734</v>
      </c>
      <c r="AY65" s="82" t="s">
        <v>1797</v>
      </c>
      <c r="AZ65" s="78" t="s">
        <v>65</v>
      </c>
      <c r="BA65" s="78" t="str">
        <f>REPLACE(INDEX(GroupVertices[Group],MATCH(Vertices[[#This Row],[Vertex]],GroupVertices[Vertex],0)),1,1,"")</f>
        <v>14</v>
      </c>
      <c r="BB65" s="48"/>
      <c r="BC65" s="48"/>
      <c r="BD65" s="48"/>
      <c r="BE65" s="48"/>
      <c r="BF65" s="48"/>
      <c r="BG65" s="48"/>
      <c r="BH65" s="48"/>
      <c r="BI65" s="48"/>
      <c r="BJ65" s="48"/>
      <c r="BK65" s="48"/>
      <c r="BL65" s="48"/>
      <c r="BM65" s="49"/>
      <c r="BN65" s="48"/>
      <c r="BO65" s="49"/>
      <c r="BP65" s="48"/>
      <c r="BQ65" s="49"/>
      <c r="BR65" s="48"/>
      <c r="BS65" s="49"/>
      <c r="BT65" s="48"/>
      <c r="BU65" s="2"/>
      <c r="BV65" s="3"/>
      <c r="BW65" s="3"/>
      <c r="BX65" s="3"/>
      <c r="BY65" s="3"/>
    </row>
    <row r="66" spans="1:77" ht="41.45" customHeight="1">
      <c r="A66" s="64" t="s">
        <v>239</v>
      </c>
      <c r="C66" s="65"/>
      <c r="D66" s="65" t="s">
        <v>64</v>
      </c>
      <c r="E66" s="66">
        <v>162.0228108121264</v>
      </c>
      <c r="F66" s="68">
        <v>99.99995494737854</v>
      </c>
      <c r="G66" s="102" t="s">
        <v>634</v>
      </c>
      <c r="H66" s="65"/>
      <c r="I66" s="69" t="s">
        <v>239</v>
      </c>
      <c r="J66" s="70"/>
      <c r="K66" s="70"/>
      <c r="L66" s="69" t="s">
        <v>1913</v>
      </c>
      <c r="M66" s="73">
        <v>1.0150145369791916</v>
      </c>
      <c r="N66" s="74">
        <v>1081.9075927734375</v>
      </c>
      <c r="O66" s="74">
        <v>6902.087890625</v>
      </c>
      <c r="P66" s="75"/>
      <c r="Q66" s="76"/>
      <c r="R66" s="76"/>
      <c r="S66" s="88"/>
      <c r="T66" s="48">
        <v>0</v>
      </c>
      <c r="U66" s="48">
        <v>9</v>
      </c>
      <c r="V66" s="49">
        <v>15.2</v>
      </c>
      <c r="W66" s="49">
        <v>0.007353</v>
      </c>
      <c r="X66" s="49">
        <v>0.070482</v>
      </c>
      <c r="Y66" s="49">
        <v>1.835729</v>
      </c>
      <c r="Z66" s="49">
        <v>0.25</v>
      </c>
      <c r="AA66" s="49">
        <v>0</v>
      </c>
      <c r="AB66" s="71">
        <v>66</v>
      </c>
      <c r="AC66" s="71"/>
      <c r="AD66" s="72"/>
      <c r="AE66" s="78" t="s">
        <v>1231</v>
      </c>
      <c r="AF66" s="78">
        <v>76</v>
      </c>
      <c r="AG66" s="78">
        <v>93</v>
      </c>
      <c r="AH66" s="78">
        <v>8635</v>
      </c>
      <c r="AI66" s="78">
        <v>2991</v>
      </c>
      <c r="AJ66" s="78"/>
      <c r="AK66" s="78" t="s">
        <v>1341</v>
      </c>
      <c r="AL66" s="78" t="s">
        <v>1437</v>
      </c>
      <c r="AM66" s="78"/>
      <c r="AN66" s="78"/>
      <c r="AO66" s="80">
        <v>42548.68646990741</v>
      </c>
      <c r="AP66" s="78"/>
      <c r="AQ66" s="78" t="b">
        <v>0</v>
      </c>
      <c r="AR66" s="78" t="b">
        <v>0</v>
      </c>
      <c r="AS66" s="78" t="b">
        <v>0</v>
      </c>
      <c r="AT66" s="78"/>
      <c r="AU66" s="78">
        <v>2</v>
      </c>
      <c r="AV66" s="82" t="s">
        <v>1662</v>
      </c>
      <c r="AW66" s="78" t="b">
        <v>0</v>
      </c>
      <c r="AX66" s="78" t="s">
        <v>1734</v>
      </c>
      <c r="AY66" s="82" t="s">
        <v>1798</v>
      </c>
      <c r="AZ66" s="78" t="s">
        <v>66</v>
      </c>
      <c r="BA66" s="78" t="str">
        <f>REPLACE(INDEX(GroupVertices[Group],MATCH(Vertices[[#This Row],[Vertex]],GroupVertices[Vertex],0)),1,1,"")</f>
        <v>1</v>
      </c>
      <c r="BB66" s="48"/>
      <c r="BC66" s="48"/>
      <c r="BD66" s="48"/>
      <c r="BE66" s="48"/>
      <c r="BF66" s="48" t="s">
        <v>2462</v>
      </c>
      <c r="BG66" s="48" t="s">
        <v>2462</v>
      </c>
      <c r="BH66" s="119" t="s">
        <v>2513</v>
      </c>
      <c r="BI66" s="119" t="s">
        <v>2543</v>
      </c>
      <c r="BJ66" s="119" t="s">
        <v>2577</v>
      </c>
      <c r="BK66" s="119" t="s">
        <v>2600</v>
      </c>
      <c r="BL66" s="119">
        <v>0</v>
      </c>
      <c r="BM66" s="123">
        <v>0</v>
      </c>
      <c r="BN66" s="119">
        <v>0</v>
      </c>
      <c r="BO66" s="123">
        <v>0</v>
      </c>
      <c r="BP66" s="119">
        <v>0</v>
      </c>
      <c r="BQ66" s="123">
        <v>0</v>
      </c>
      <c r="BR66" s="119">
        <v>59</v>
      </c>
      <c r="BS66" s="123">
        <v>100</v>
      </c>
      <c r="BT66" s="119">
        <v>59</v>
      </c>
      <c r="BU66" s="2"/>
      <c r="BV66" s="3"/>
      <c r="BW66" s="3"/>
      <c r="BX66" s="3"/>
      <c r="BY66" s="3"/>
    </row>
    <row r="67" spans="1:77" ht="41.45" customHeight="1">
      <c r="A67" s="64" t="s">
        <v>240</v>
      </c>
      <c r="C67" s="65"/>
      <c r="D67" s="65" t="s">
        <v>64</v>
      </c>
      <c r="E67" s="66">
        <v>162</v>
      </c>
      <c r="F67" s="68">
        <v>100</v>
      </c>
      <c r="G67" s="102" t="s">
        <v>635</v>
      </c>
      <c r="H67" s="65"/>
      <c r="I67" s="69" t="s">
        <v>240</v>
      </c>
      <c r="J67" s="70"/>
      <c r="K67" s="70"/>
      <c r="L67" s="69" t="s">
        <v>1914</v>
      </c>
      <c r="M67" s="73">
        <v>1</v>
      </c>
      <c r="N67" s="74">
        <v>7036.33349609375</v>
      </c>
      <c r="O67" s="74">
        <v>3672.15478515625</v>
      </c>
      <c r="P67" s="75"/>
      <c r="Q67" s="76"/>
      <c r="R67" s="76"/>
      <c r="S67" s="88"/>
      <c r="T67" s="48">
        <v>1</v>
      </c>
      <c r="U67" s="48">
        <v>2</v>
      </c>
      <c r="V67" s="49">
        <v>0.666667</v>
      </c>
      <c r="W67" s="49">
        <v>0.004975</v>
      </c>
      <c r="X67" s="49">
        <v>0</v>
      </c>
      <c r="Y67" s="49">
        <v>0.910436</v>
      </c>
      <c r="Z67" s="49">
        <v>0.3333333333333333</v>
      </c>
      <c r="AA67" s="49">
        <v>0</v>
      </c>
      <c r="AB67" s="71">
        <v>67</v>
      </c>
      <c r="AC67" s="71"/>
      <c r="AD67" s="72"/>
      <c r="AE67" s="78" t="s">
        <v>1232</v>
      </c>
      <c r="AF67" s="78">
        <v>32</v>
      </c>
      <c r="AG67" s="78">
        <v>8</v>
      </c>
      <c r="AH67" s="78">
        <v>181</v>
      </c>
      <c r="AI67" s="78">
        <v>100</v>
      </c>
      <c r="AJ67" s="78"/>
      <c r="AK67" s="78" t="s">
        <v>1342</v>
      </c>
      <c r="AL67" s="78" t="s">
        <v>1438</v>
      </c>
      <c r="AM67" s="82" t="s">
        <v>1524</v>
      </c>
      <c r="AN67" s="78"/>
      <c r="AO67" s="80">
        <v>43432.78696759259</v>
      </c>
      <c r="AP67" s="82" t="s">
        <v>1620</v>
      </c>
      <c r="AQ67" s="78" t="b">
        <v>1</v>
      </c>
      <c r="AR67" s="78" t="b">
        <v>0</v>
      </c>
      <c r="AS67" s="78" t="b">
        <v>0</v>
      </c>
      <c r="AT67" s="78"/>
      <c r="AU67" s="78">
        <v>0</v>
      </c>
      <c r="AV67" s="78"/>
      <c r="AW67" s="78" t="b">
        <v>0</v>
      </c>
      <c r="AX67" s="78" t="s">
        <v>1734</v>
      </c>
      <c r="AY67" s="82" t="s">
        <v>1799</v>
      </c>
      <c r="AZ67" s="78" t="s">
        <v>66</v>
      </c>
      <c r="BA67" s="78" t="str">
        <f>REPLACE(INDEX(GroupVertices[Group],MATCH(Vertices[[#This Row],[Vertex]],GroupVertices[Vertex],0)),1,1,"")</f>
        <v>7</v>
      </c>
      <c r="BB67" s="48" t="s">
        <v>427</v>
      </c>
      <c r="BC67" s="48" t="s">
        <v>427</v>
      </c>
      <c r="BD67" s="48" t="s">
        <v>494</v>
      </c>
      <c r="BE67" s="48" t="s">
        <v>494</v>
      </c>
      <c r="BF67" s="48" t="s">
        <v>540</v>
      </c>
      <c r="BG67" s="48" t="s">
        <v>540</v>
      </c>
      <c r="BH67" s="119" t="s">
        <v>2514</v>
      </c>
      <c r="BI67" s="119" t="s">
        <v>2514</v>
      </c>
      <c r="BJ67" s="119" t="s">
        <v>2578</v>
      </c>
      <c r="BK67" s="119" t="s">
        <v>2578</v>
      </c>
      <c r="BL67" s="119">
        <v>1</v>
      </c>
      <c r="BM67" s="123">
        <v>4.3478260869565215</v>
      </c>
      <c r="BN67" s="119">
        <v>1</v>
      </c>
      <c r="BO67" s="123">
        <v>4.3478260869565215</v>
      </c>
      <c r="BP67" s="119">
        <v>0</v>
      </c>
      <c r="BQ67" s="123">
        <v>0</v>
      </c>
      <c r="BR67" s="119">
        <v>21</v>
      </c>
      <c r="BS67" s="123">
        <v>91.30434782608695</v>
      </c>
      <c r="BT67" s="119">
        <v>23</v>
      </c>
      <c r="BU67" s="2"/>
      <c r="BV67" s="3"/>
      <c r="BW67" s="3"/>
      <c r="BX67" s="3"/>
      <c r="BY67" s="3"/>
    </row>
    <row r="68" spans="1:77" ht="41.45" customHeight="1">
      <c r="A68" s="64" t="s">
        <v>303</v>
      </c>
      <c r="C68" s="65"/>
      <c r="D68" s="65" t="s">
        <v>64</v>
      </c>
      <c r="E68" s="66">
        <v>241.11594732921674</v>
      </c>
      <c r="F68" s="68">
        <v>99.84374160784502</v>
      </c>
      <c r="G68" s="102" t="s">
        <v>1706</v>
      </c>
      <c r="H68" s="65"/>
      <c r="I68" s="69" t="s">
        <v>303</v>
      </c>
      <c r="J68" s="70"/>
      <c r="K68" s="70"/>
      <c r="L68" s="69" t="s">
        <v>1915</v>
      </c>
      <c r="M68" s="73">
        <v>53.0757134921824</v>
      </c>
      <c r="N68" s="74">
        <v>5483.5322265625</v>
      </c>
      <c r="O68" s="74">
        <v>4110.8974609375</v>
      </c>
      <c r="P68" s="75"/>
      <c r="Q68" s="76"/>
      <c r="R68" s="76"/>
      <c r="S68" s="88"/>
      <c r="T68" s="48">
        <v>3</v>
      </c>
      <c r="U68" s="48">
        <v>0</v>
      </c>
      <c r="V68" s="49">
        <v>86</v>
      </c>
      <c r="W68" s="49">
        <v>0.005</v>
      </c>
      <c r="X68" s="49">
        <v>0</v>
      </c>
      <c r="Y68" s="49">
        <v>0.938593</v>
      </c>
      <c r="Z68" s="49">
        <v>0.16666666666666666</v>
      </c>
      <c r="AA68" s="49">
        <v>0</v>
      </c>
      <c r="AB68" s="71">
        <v>68</v>
      </c>
      <c r="AC68" s="71"/>
      <c r="AD68" s="72"/>
      <c r="AE68" s="78" t="s">
        <v>1233</v>
      </c>
      <c r="AF68" s="78">
        <v>697</v>
      </c>
      <c r="AG68" s="78">
        <v>294818</v>
      </c>
      <c r="AH68" s="78">
        <v>96409</v>
      </c>
      <c r="AI68" s="78">
        <v>2221</v>
      </c>
      <c r="AJ68" s="78"/>
      <c r="AK68" s="78" t="s">
        <v>1343</v>
      </c>
      <c r="AL68" s="78" t="s">
        <v>1439</v>
      </c>
      <c r="AM68" s="82" t="s">
        <v>1525</v>
      </c>
      <c r="AN68" s="78"/>
      <c r="AO68" s="80">
        <v>39338.83155092593</v>
      </c>
      <c r="AP68" s="82" t="s">
        <v>1621</v>
      </c>
      <c r="AQ68" s="78" t="b">
        <v>0</v>
      </c>
      <c r="AR68" s="78" t="b">
        <v>0</v>
      </c>
      <c r="AS68" s="78" t="b">
        <v>1</v>
      </c>
      <c r="AT68" s="78"/>
      <c r="AU68" s="78">
        <v>1871</v>
      </c>
      <c r="AV68" s="82" t="s">
        <v>1670</v>
      </c>
      <c r="AW68" s="78" t="b">
        <v>1</v>
      </c>
      <c r="AX68" s="78" t="s">
        <v>1734</v>
      </c>
      <c r="AY68" s="82" t="s">
        <v>1800</v>
      </c>
      <c r="AZ68" s="78" t="s">
        <v>65</v>
      </c>
      <c r="BA68" s="78" t="str">
        <f>REPLACE(INDEX(GroupVertices[Group],MATCH(Vertices[[#This Row],[Vertex]],GroupVertices[Vertex],0)),1,1,"")</f>
        <v>7</v>
      </c>
      <c r="BB68" s="48"/>
      <c r="BC68" s="48"/>
      <c r="BD68" s="48"/>
      <c r="BE68" s="48"/>
      <c r="BF68" s="48"/>
      <c r="BG68" s="48"/>
      <c r="BH68" s="48"/>
      <c r="BI68" s="48"/>
      <c r="BJ68" s="48"/>
      <c r="BK68" s="48"/>
      <c r="BL68" s="48"/>
      <c r="BM68" s="49"/>
      <c r="BN68" s="48"/>
      <c r="BO68" s="49"/>
      <c r="BP68" s="48"/>
      <c r="BQ68" s="49"/>
      <c r="BR68" s="48"/>
      <c r="BS68" s="49"/>
      <c r="BT68" s="48"/>
      <c r="BU68" s="2"/>
      <c r="BV68" s="3"/>
      <c r="BW68" s="3"/>
      <c r="BX68" s="3"/>
      <c r="BY68" s="3"/>
    </row>
    <row r="69" spans="1:77" ht="41.45" customHeight="1">
      <c r="A69" s="64" t="s">
        <v>304</v>
      </c>
      <c r="C69" s="65"/>
      <c r="D69" s="65" t="s">
        <v>64</v>
      </c>
      <c r="E69" s="66">
        <v>162.2120063715277</v>
      </c>
      <c r="F69" s="68">
        <v>99.99958127563582</v>
      </c>
      <c r="G69" s="102" t="s">
        <v>1707</v>
      </c>
      <c r="H69" s="65"/>
      <c r="I69" s="69" t="s">
        <v>304</v>
      </c>
      <c r="J69" s="70"/>
      <c r="K69" s="70"/>
      <c r="L69" s="69" t="s">
        <v>1916</v>
      </c>
      <c r="M69" s="73">
        <v>1.1395468731007228</v>
      </c>
      <c r="N69" s="74">
        <v>7007.17822265625</v>
      </c>
      <c r="O69" s="74">
        <v>4271.7939453125</v>
      </c>
      <c r="P69" s="75"/>
      <c r="Q69" s="76"/>
      <c r="R69" s="76"/>
      <c r="S69" s="88"/>
      <c r="T69" s="48">
        <v>3</v>
      </c>
      <c r="U69" s="48">
        <v>0</v>
      </c>
      <c r="V69" s="49">
        <v>86</v>
      </c>
      <c r="W69" s="49">
        <v>0.005</v>
      </c>
      <c r="X69" s="49">
        <v>0</v>
      </c>
      <c r="Y69" s="49">
        <v>0.938593</v>
      </c>
      <c r="Z69" s="49">
        <v>0.16666666666666666</v>
      </c>
      <c r="AA69" s="49">
        <v>0</v>
      </c>
      <c r="AB69" s="71">
        <v>69</v>
      </c>
      <c r="AC69" s="71"/>
      <c r="AD69" s="72"/>
      <c r="AE69" s="78" t="s">
        <v>1234</v>
      </c>
      <c r="AF69" s="78">
        <v>195</v>
      </c>
      <c r="AG69" s="78">
        <v>798</v>
      </c>
      <c r="AH69" s="78">
        <v>780</v>
      </c>
      <c r="AI69" s="78">
        <v>35</v>
      </c>
      <c r="AJ69" s="78"/>
      <c r="AK69" s="78" t="s">
        <v>1344</v>
      </c>
      <c r="AL69" s="78"/>
      <c r="AM69" s="78"/>
      <c r="AN69" s="78"/>
      <c r="AO69" s="80">
        <v>39785.833032407405</v>
      </c>
      <c r="AP69" s="78"/>
      <c r="AQ69" s="78" t="b">
        <v>1</v>
      </c>
      <c r="AR69" s="78" t="b">
        <v>0</v>
      </c>
      <c r="AS69" s="78" t="b">
        <v>0</v>
      </c>
      <c r="AT69" s="78"/>
      <c r="AU69" s="78">
        <v>37</v>
      </c>
      <c r="AV69" s="82" t="s">
        <v>1662</v>
      </c>
      <c r="AW69" s="78" t="b">
        <v>0</v>
      </c>
      <c r="AX69" s="78" t="s">
        <v>1734</v>
      </c>
      <c r="AY69" s="82" t="s">
        <v>1801</v>
      </c>
      <c r="AZ69" s="78" t="s">
        <v>65</v>
      </c>
      <c r="BA69" s="78" t="str">
        <f>REPLACE(INDEX(GroupVertices[Group],MATCH(Vertices[[#This Row],[Vertex]],GroupVertices[Vertex],0)),1,1,"")</f>
        <v>7</v>
      </c>
      <c r="BB69" s="48"/>
      <c r="BC69" s="48"/>
      <c r="BD69" s="48"/>
      <c r="BE69" s="48"/>
      <c r="BF69" s="48"/>
      <c r="BG69" s="48"/>
      <c r="BH69" s="48"/>
      <c r="BI69" s="48"/>
      <c r="BJ69" s="48"/>
      <c r="BK69" s="48"/>
      <c r="BL69" s="48"/>
      <c r="BM69" s="49"/>
      <c r="BN69" s="48"/>
      <c r="BO69" s="49"/>
      <c r="BP69" s="48"/>
      <c r="BQ69" s="49"/>
      <c r="BR69" s="48"/>
      <c r="BS69" s="49"/>
      <c r="BT69" s="48"/>
      <c r="BU69" s="2"/>
      <c r="BV69" s="3"/>
      <c r="BW69" s="3"/>
      <c r="BX69" s="3"/>
      <c r="BY69" s="3"/>
    </row>
    <row r="70" spans="1:77" ht="41.45" customHeight="1">
      <c r="A70" s="64" t="s">
        <v>241</v>
      </c>
      <c r="C70" s="65"/>
      <c r="D70" s="65" t="s">
        <v>64</v>
      </c>
      <c r="E70" s="66">
        <v>162.03918092435828</v>
      </c>
      <c r="F70" s="68">
        <v>99.99992261549725</v>
      </c>
      <c r="G70" s="102" t="s">
        <v>636</v>
      </c>
      <c r="H70" s="65"/>
      <c r="I70" s="69" t="s">
        <v>241</v>
      </c>
      <c r="J70" s="70"/>
      <c r="K70" s="70"/>
      <c r="L70" s="69" t="s">
        <v>1917</v>
      </c>
      <c r="M70" s="73">
        <v>1.0257896752819058</v>
      </c>
      <c r="N70" s="74">
        <v>6070.775390625</v>
      </c>
      <c r="O70" s="74">
        <v>3476.0810546875</v>
      </c>
      <c r="P70" s="75"/>
      <c r="Q70" s="76"/>
      <c r="R70" s="76"/>
      <c r="S70" s="88"/>
      <c r="T70" s="48">
        <v>0</v>
      </c>
      <c r="U70" s="48">
        <v>7</v>
      </c>
      <c r="V70" s="49">
        <v>490.666667</v>
      </c>
      <c r="W70" s="49">
        <v>0.00625</v>
      </c>
      <c r="X70" s="49">
        <v>0</v>
      </c>
      <c r="Y70" s="49">
        <v>1.882317</v>
      </c>
      <c r="Z70" s="49">
        <v>0.14285714285714285</v>
      </c>
      <c r="AA70" s="49">
        <v>0</v>
      </c>
      <c r="AB70" s="71">
        <v>70</v>
      </c>
      <c r="AC70" s="71"/>
      <c r="AD70" s="72"/>
      <c r="AE70" s="78" t="s">
        <v>1235</v>
      </c>
      <c r="AF70" s="78">
        <v>0</v>
      </c>
      <c r="AG70" s="78">
        <v>154</v>
      </c>
      <c r="AH70" s="78">
        <v>14429</v>
      </c>
      <c r="AI70" s="78">
        <v>0</v>
      </c>
      <c r="AJ70" s="78"/>
      <c r="AK70" s="78" t="s">
        <v>1345</v>
      </c>
      <c r="AL70" s="78" t="s">
        <v>1440</v>
      </c>
      <c r="AM70" s="82" t="s">
        <v>1526</v>
      </c>
      <c r="AN70" s="78"/>
      <c r="AO70" s="80">
        <v>43392.49591435185</v>
      </c>
      <c r="AP70" s="82" t="s">
        <v>1622</v>
      </c>
      <c r="AQ70" s="78" t="b">
        <v>0</v>
      </c>
      <c r="AR70" s="78" t="b">
        <v>0</v>
      </c>
      <c r="AS70" s="78" t="b">
        <v>0</v>
      </c>
      <c r="AT70" s="78"/>
      <c r="AU70" s="78">
        <v>8</v>
      </c>
      <c r="AV70" s="82" t="s">
        <v>1662</v>
      </c>
      <c r="AW70" s="78" t="b">
        <v>0</v>
      </c>
      <c r="AX70" s="78" t="s">
        <v>1734</v>
      </c>
      <c r="AY70" s="82" t="s">
        <v>1802</v>
      </c>
      <c r="AZ70" s="78" t="s">
        <v>66</v>
      </c>
      <c r="BA70" s="78" t="str">
        <f>REPLACE(INDEX(GroupVertices[Group],MATCH(Vertices[[#This Row],[Vertex]],GroupVertices[Vertex],0)),1,1,"")</f>
        <v>7</v>
      </c>
      <c r="BB70" s="48" t="s">
        <v>429</v>
      </c>
      <c r="BC70" s="48" t="s">
        <v>429</v>
      </c>
      <c r="BD70" s="48" t="s">
        <v>495</v>
      </c>
      <c r="BE70" s="48" t="s">
        <v>495</v>
      </c>
      <c r="BF70" s="48" t="s">
        <v>2463</v>
      </c>
      <c r="BG70" s="48" t="s">
        <v>2478</v>
      </c>
      <c r="BH70" s="119" t="s">
        <v>2515</v>
      </c>
      <c r="BI70" s="119" t="s">
        <v>2544</v>
      </c>
      <c r="BJ70" s="119" t="s">
        <v>2579</v>
      </c>
      <c r="BK70" s="119" t="s">
        <v>2601</v>
      </c>
      <c r="BL70" s="119">
        <v>2</v>
      </c>
      <c r="BM70" s="123">
        <v>2.6315789473684212</v>
      </c>
      <c r="BN70" s="119">
        <v>3</v>
      </c>
      <c r="BO70" s="123">
        <v>3.9473684210526314</v>
      </c>
      <c r="BP70" s="119">
        <v>0</v>
      </c>
      <c r="BQ70" s="123">
        <v>0</v>
      </c>
      <c r="BR70" s="119">
        <v>71</v>
      </c>
      <c r="BS70" s="123">
        <v>93.42105263157895</v>
      </c>
      <c r="BT70" s="119">
        <v>76</v>
      </c>
      <c r="BU70" s="2"/>
      <c r="BV70" s="3"/>
      <c r="BW70" s="3"/>
      <c r="BX70" s="3"/>
      <c r="BY70" s="3"/>
    </row>
    <row r="71" spans="1:77" ht="41.45" customHeight="1">
      <c r="A71" s="64" t="s">
        <v>242</v>
      </c>
      <c r="C71" s="65"/>
      <c r="D71" s="65" t="s">
        <v>64</v>
      </c>
      <c r="E71" s="66">
        <v>162.84561022365037</v>
      </c>
      <c r="F71" s="68">
        <v>99.99832987282086</v>
      </c>
      <c r="G71" s="102" t="s">
        <v>1708</v>
      </c>
      <c r="H71" s="65"/>
      <c r="I71" s="69" t="s">
        <v>242</v>
      </c>
      <c r="J71" s="70"/>
      <c r="K71" s="70"/>
      <c r="L71" s="69" t="s">
        <v>1918</v>
      </c>
      <c r="M71" s="73">
        <v>1.556597717899212</v>
      </c>
      <c r="N71" s="74">
        <v>5687.1181640625</v>
      </c>
      <c r="O71" s="74">
        <v>2705.61181640625</v>
      </c>
      <c r="P71" s="75"/>
      <c r="Q71" s="76"/>
      <c r="R71" s="76"/>
      <c r="S71" s="88"/>
      <c r="T71" s="48">
        <v>2</v>
      </c>
      <c r="U71" s="48">
        <v>1</v>
      </c>
      <c r="V71" s="49">
        <v>0</v>
      </c>
      <c r="W71" s="49">
        <v>0.004878</v>
      </c>
      <c r="X71" s="49">
        <v>0</v>
      </c>
      <c r="Y71" s="49">
        <v>0.658377</v>
      </c>
      <c r="Z71" s="49">
        <v>0</v>
      </c>
      <c r="AA71" s="49">
        <v>0</v>
      </c>
      <c r="AB71" s="71">
        <v>71</v>
      </c>
      <c r="AC71" s="71"/>
      <c r="AD71" s="72"/>
      <c r="AE71" s="78" t="s">
        <v>1236</v>
      </c>
      <c r="AF71" s="78">
        <v>892</v>
      </c>
      <c r="AG71" s="78">
        <v>3159</v>
      </c>
      <c r="AH71" s="78">
        <v>7022</v>
      </c>
      <c r="AI71" s="78">
        <v>566</v>
      </c>
      <c r="AJ71" s="78"/>
      <c r="AK71" s="78" t="s">
        <v>1346</v>
      </c>
      <c r="AL71" s="78" t="s">
        <v>1441</v>
      </c>
      <c r="AM71" s="78"/>
      <c r="AN71" s="78"/>
      <c r="AO71" s="80">
        <v>40073.80840277778</v>
      </c>
      <c r="AP71" s="82" t="s">
        <v>1623</v>
      </c>
      <c r="AQ71" s="78" t="b">
        <v>0</v>
      </c>
      <c r="AR71" s="78" t="b">
        <v>0</v>
      </c>
      <c r="AS71" s="78" t="b">
        <v>1</v>
      </c>
      <c r="AT71" s="78"/>
      <c r="AU71" s="78">
        <v>253</v>
      </c>
      <c r="AV71" s="82" t="s">
        <v>1662</v>
      </c>
      <c r="AW71" s="78" t="b">
        <v>0</v>
      </c>
      <c r="AX71" s="78" t="s">
        <v>1734</v>
      </c>
      <c r="AY71" s="82" t="s">
        <v>1803</v>
      </c>
      <c r="AZ71" s="78" t="s">
        <v>66</v>
      </c>
      <c r="BA71" s="78" t="str">
        <f>REPLACE(INDEX(GroupVertices[Group],MATCH(Vertices[[#This Row],[Vertex]],GroupVertices[Vertex],0)),1,1,"")</f>
        <v>7</v>
      </c>
      <c r="BB71" s="48" t="s">
        <v>2438</v>
      </c>
      <c r="BC71" s="48" t="s">
        <v>2438</v>
      </c>
      <c r="BD71" s="48" t="s">
        <v>495</v>
      </c>
      <c r="BE71" s="48" t="s">
        <v>495</v>
      </c>
      <c r="BF71" s="48" t="s">
        <v>2464</v>
      </c>
      <c r="BG71" s="48" t="s">
        <v>2479</v>
      </c>
      <c r="BH71" s="119" t="s">
        <v>2516</v>
      </c>
      <c r="BI71" s="119" t="s">
        <v>2545</v>
      </c>
      <c r="BJ71" s="119" t="s">
        <v>2580</v>
      </c>
      <c r="BK71" s="119" t="s">
        <v>2602</v>
      </c>
      <c r="BL71" s="119">
        <v>1</v>
      </c>
      <c r="BM71" s="123">
        <v>2.2222222222222223</v>
      </c>
      <c r="BN71" s="119">
        <v>0</v>
      </c>
      <c r="BO71" s="123">
        <v>0</v>
      </c>
      <c r="BP71" s="119">
        <v>0</v>
      </c>
      <c r="BQ71" s="123">
        <v>0</v>
      </c>
      <c r="BR71" s="119">
        <v>44</v>
      </c>
      <c r="BS71" s="123">
        <v>97.77777777777777</v>
      </c>
      <c r="BT71" s="119">
        <v>45</v>
      </c>
      <c r="BU71" s="2"/>
      <c r="BV71" s="3"/>
      <c r="BW71" s="3"/>
      <c r="BX71" s="3"/>
      <c r="BY71" s="3"/>
    </row>
    <row r="72" spans="1:77" ht="41.45" customHeight="1">
      <c r="A72" s="64" t="s">
        <v>243</v>
      </c>
      <c r="C72" s="65"/>
      <c r="D72" s="65" t="s">
        <v>64</v>
      </c>
      <c r="E72" s="66">
        <v>162.16316439732765</v>
      </c>
      <c r="F72" s="68">
        <v>99.99967774124883</v>
      </c>
      <c r="G72" s="102" t="s">
        <v>637</v>
      </c>
      <c r="H72" s="65"/>
      <c r="I72" s="69" t="s">
        <v>243</v>
      </c>
      <c r="J72" s="70"/>
      <c r="K72" s="70"/>
      <c r="L72" s="69" t="s">
        <v>1919</v>
      </c>
      <c r="M72" s="73">
        <v>1.1073980998041006</v>
      </c>
      <c r="N72" s="74">
        <v>5288.6201171875</v>
      </c>
      <c r="O72" s="74">
        <v>9646.09375</v>
      </c>
      <c r="P72" s="75"/>
      <c r="Q72" s="76"/>
      <c r="R72" s="76"/>
      <c r="S72" s="88"/>
      <c r="T72" s="48">
        <v>0</v>
      </c>
      <c r="U72" s="48">
        <v>1</v>
      </c>
      <c r="V72" s="49">
        <v>0</v>
      </c>
      <c r="W72" s="49">
        <v>0.004065</v>
      </c>
      <c r="X72" s="49">
        <v>0</v>
      </c>
      <c r="Y72" s="49">
        <v>0.487267</v>
      </c>
      <c r="Z72" s="49">
        <v>0</v>
      </c>
      <c r="AA72" s="49">
        <v>0</v>
      </c>
      <c r="AB72" s="71">
        <v>72</v>
      </c>
      <c r="AC72" s="71"/>
      <c r="AD72" s="72"/>
      <c r="AE72" s="78" t="s">
        <v>1237</v>
      </c>
      <c r="AF72" s="78">
        <v>1183</v>
      </c>
      <c r="AG72" s="78">
        <v>616</v>
      </c>
      <c r="AH72" s="78">
        <v>5683</v>
      </c>
      <c r="AI72" s="78">
        <v>4183</v>
      </c>
      <c r="AJ72" s="78"/>
      <c r="AK72" s="78" t="s">
        <v>1347</v>
      </c>
      <c r="AL72" s="78" t="s">
        <v>1442</v>
      </c>
      <c r="AM72" s="82" t="s">
        <v>1502</v>
      </c>
      <c r="AN72" s="78"/>
      <c r="AO72" s="80">
        <v>39857.480844907404</v>
      </c>
      <c r="AP72" s="78"/>
      <c r="AQ72" s="78" t="b">
        <v>0</v>
      </c>
      <c r="AR72" s="78" t="b">
        <v>0</v>
      </c>
      <c r="AS72" s="78" t="b">
        <v>0</v>
      </c>
      <c r="AT72" s="78"/>
      <c r="AU72" s="78">
        <v>29</v>
      </c>
      <c r="AV72" s="82" t="s">
        <v>1668</v>
      </c>
      <c r="AW72" s="78" t="b">
        <v>0</v>
      </c>
      <c r="AX72" s="78" t="s">
        <v>1734</v>
      </c>
      <c r="AY72" s="82" t="s">
        <v>1804</v>
      </c>
      <c r="AZ72" s="78" t="s">
        <v>66</v>
      </c>
      <c r="BA72" s="78" t="str">
        <f>REPLACE(INDEX(GroupVertices[Group],MATCH(Vertices[[#This Row],[Vertex]],GroupVertices[Vertex],0)),1,1,"")</f>
        <v>3</v>
      </c>
      <c r="BB72" s="48" t="s">
        <v>430</v>
      </c>
      <c r="BC72" s="48" t="s">
        <v>430</v>
      </c>
      <c r="BD72" s="48" t="s">
        <v>496</v>
      </c>
      <c r="BE72" s="48" t="s">
        <v>496</v>
      </c>
      <c r="BF72" s="48" t="s">
        <v>544</v>
      </c>
      <c r="BG72" s="48" t="s">
        <v>544</v>
      </c>
      <c r="BH72" s="119" t="s">
        <v>2517</v>
      </c>
      <c r="BI72" s="119" t="s">
        <v>2517</v>
      </c>
      <c r="BJ72" s="119" t="s">
        <v>2581</v>
      </c>
      <c r="BK72" s="119" t="s">
        <v>2581</v>
      </c>
      <c r="BL72" s="119">
        <v>2</v>
      </c>
      <c r="BM72" s="123">
        <v>6.25</v>
      </c>
      <c r="BN72" s="119">
        <v>1</v>
      </c>
      <c r="BO72" s="123">
        <v>3.125</v>
      </c>
      <c r="BP72" s="119">
        <v>0</v>
      </c>
      <c r="BQ72" s="123">
        <v>0</v>
      </c>
      <c r="BR72" s="119">
        <v>29</v>
      </c>
      <c r="BS72" s="123">
        <v>90.625</v>
      </c>
      <c r="BT72" s="119">
        <v>32</v>
      </c>
      <c r="BU72" s="2"/>
      <c r="BV72" s="3"/>
      <c r="BW72" s="3"/>
      <c r="BX72" s="3"/>
      <c r="BY72" s="3"/>
    </row>
    <row r="73" spans="1:77" ht="41.45" customHeight="1">
      <c r="A73" s="64" t="s">
        <v>305</v>
      </c>
      <c r="C73" s="65"/>
      <c r="D73" s="65" t="s">
        <v>64</v>
      </c>
      <c r="E73" s="66">
        <v>162.0469634367308</v>
      </c>
      <c r="F73" s="68">
        <v>99.99990724460287</v>
      </c>
      <c r="G73" s="102" t="s">
        <v>1709</v>
      </c>
      <c r="H73" s="65"/>
      <c r="I73" s="69" t="s">
        <v>305</v>
      </c>
      <c r="J73" s="70"/>
      <c r="K73" s="70"/>
      <c r="L73" s="69" t="s">
        <v>1920</v>
      </c>
      <c r="M73" s="73">
        <v>1.0309122820159828</v>
      </c>
      <c r="N73" s="74">
        <v>4728.7041015625</v>
      </c>
      <c r="O73" s="74">
        <v>8703.05078125</v>
      </c>
      <c r="P73" s="75"/>
      <c r="Q73" s="76"/>
      <c r="R73" s="76"/>
      <c r="S73" s="88"/>
      <c r="T73" s="48">
        <v>2</v>
      </c>
      <c r="U73" s="48">
        <v>0</v>
      </c>
      <c r="V73" s="49">
        <v>90</v>
      </c>
      <c r="W73" s="49">
        <v>0.004975</v>
      </c>
      <c r="X73" s="49">
        <v>0</v>
      </c>
      <c r="Y73" s="49">
        <v>0.793569</v>
      </c>
      <c r="Z73" s="49">
        <v>0</v>
      </c>
      <c r="AA73" s="49">
        <v>0</v>
      </c>
      <c r="AB73" s="71">
        <v>73</v>
      </c>
      <c r="AC73" s="71"/>
      <c r="AD73" s="72"/>
      <c r="AE73" s="78" t="s">
        <v>1238</v>
      </c>
      <c r="AF73" s="78">
        <v>24</v>
      </c>
      <c r="AG73" s="78">
        <v>183</v>
      </c>
      <c r="AH73" s="78">
        <v>130</v>
      </c>
      <c r="AI73" s="78">
        <v>3</v>
      </c>
      <c r="AJ73" s="78"/>
      <c r="AK73" s="78" t="s">
        <v>1348</v>
      </c>
      <c r="AL73" s="78" t="s">
        <v>1443</v>
      </c>
      <c r="AM73" s="82" t="s">
        <v>1527</v>
      </c>
      <c r="AN73" s="78"/>
      <c r="AO73" s="80">
        <v>40478.81858796296</v>
      </c>
      <c r="AP73" s="78"/>
      <c r="AQ73" s="78" t="b">
        <v>1</v>
      </c>
      <c r="AR73" s="78" t="b">
        <v>0</v>
      </c>
      <c r="AS73" s="78" t="b">
        <v>1</v>
      </c>
      <c r="AT73" s="78"/>
      <c r="AU73" s="78">
        <v>6</v>
      </c>
      <c r="AV73" s="82" t="s">
        <v>1662</v>
      </c>
      <c r="AW73" s="78" t="b">
        <v>0</v>
      </c>
      <c r="AX73" s="78" t="s">
        <v>1734</v>
      </c>
      <c r="AY73" s="82" t="s">
        <v>1805</v>
      </c>
      <c r="AZ73" s="78" t="s">
        <v>65</v>
      </c>
      <c r="BA73" s="78" t="str">
        <f>REPLACE(INDEX(GroupVertices[Group],MATCH(Vertices[[#This Row],[Vertex]],GroupVertices[Vertex],0)),1,1,"")</f>
        <v>3</v>
      </c>
      <c r="BB73" s="48"/>
      <c r="BC73" s="48"/>
      <c r="BD73" s="48"/>
      <c r="BE73" s="48"/>
      <c r="BF73" s="48"/>
      <c r="BG73" s="48"/>
      <c r="BH73" s="48"/>
      <c r="BI73" s="48"/>
      <c r="BJ73" s="48"/>
      <c r="BK73" s="48"/>
      <c r="BL73" s="48"/>
      <c r="BM73" s="49"/>
      <c r="BN73" s="48"/>
      <c r="BO73" s="49"/>
      <c r="BP73" s="48"/>
      <c r="BQ73" s="49"/>
      <c r="BR73" s="48"/>
      <c r="BS73" s="49"/>
      <c r="BT73" s="48"/>
      <c r="BU73" s="2"/>
      <c r="BV73" s="3"/>
      <c r="BW73" s="3"/>
      <c r="BX73" s="3"/>
      <c r="BY73" s="3"/>
    </row>
    <row r="74" spans="1:77" ht="41.45" customHeight="1">
      <c r="A74" s="64" t="s">
        <v>244</v>
      </c>
      <c r="C74" s="65"/>
      <c r="D74" s="65" t="s">
        <v>64</v>
      </c>
      <c r="E74" s="66">
        <v>162.2058340341288</v>
      </c>
      <c r="F74" s="68">
        <v>99.99959346634516</v>
      </c>
      <c r="G74" s="102" t="s">
        <v>638</v>
      </c>
      <c r="H74" s="65"/>
      <c r="I74" s="69" t="s">
        <v>244</v>
      </c>
      <c r="J74" s="70"/>
      <c r="K74" s="70"/>
      <c r="L74" s="69" t="s">
        <v>1921</v>
      </c>
      <c r="M74" s="73">
        <v>1.1354841160357652</v>
      </c>
      <c r="N74" s="74">
        <v>8497.576171875</v>
      </c>
      <c r="O74" s="74">
        <v>9427.68359375</v>
      </c>
      <c r="P74" s="75"/>
      <c r="Q74" s="76"/>
      <c r="R74" s="76"/>
      <c r="S74" s="88"/>
      <c r="T74" s="48">
        <v>0</v>
      </c>
      <c r="U74" s="48">
        <v>1</v>
      </c>
      <c r="V74" s="49">
        <v>0</v>
      </c>
      <c r="W74" s="49">
        <v>0.006329</v>
      </c>
      <c r="X74" s="49">
        <v>0.004378</v>
      </c>
      <c r="Y74" s="49">
        <v>0.404522</v>
      </c>
      <c r="Z74" s="49">
        <v>0</v>
      </c>
      <c r="AA74" s="49">
        <v>0</v>
      </c>
      <c r="AB74" s="71">
        <v>74</v>
      </c>
      <c r="AC74" s="71"/>
      <c r="AD74" s="72"/>
      <c r="AE74" s="78" t="s">
        <v>1239</v>
      </c>
      <c r="AF74" s="78">
        <v>369</v>
      </c>
      <c r="AG74" s="78">
        <v>775</v>
      </c>
      <c r="AH74" s="78">
        <v>12967</v>
      </c>
      <c r="AI74" s="78">
        <v>6272</v>
      </c>
      <c r="AJ74" s="78"/>
      <c r="AK74" s="78" t="s">
        <v>1349</v>
      </c>
      <c r="AL74" s="78"/>
      <c r="AM74" s="82" t="s">
        <v>1528</v>
      </c>
      <c r="AN74" s="78"/>
      <c r="AO74" s="80">
        <v>40786.08865740741</v>
      </c>
      <c r="AP74" s="82" t="s">
        <v>1624</v>
      </c>
      <c r="AQ74" s="78" t="b">
        <v>1</v>
      </c>
      <c r="AR74" s="78" t="b">
        <v>0</v>
      </c>
      <c r="AS74" s="78" t="b">
        <v>0</v>
      </c>
      <c r="AT74" s="78"/>
      <c r="AU74" s="78">
        <v>213</v>
      </c>
      <c r="AV74" s="82" t="s">
        <v>1662</v>
      </c>
      <c r="AW74" s="78" t="b">
        <v>0</v>
      </c>
      <c r="AX74" s="78" t="s">
        <v>1734</v>
      </c>
      <c r="AY74" s="82" t="s">
        <v>1806</v>
      </c>
      <c r="AZ74" s="78" t="s">
        <v>66</v>
      </c>
      <c r="BA74" s="78" t="str">
        <f>REPLACE(INDEX(GroupVertices[Group],MATCH(Vertices[[#This Row],[Vertex]],GroupVertices[Vertex],0)),1,1,"")</f>
        <v>5</v>
      </c>
      <c r="BB74" s="48"/>
      <c r="BC74" s="48"/>
      <c r="BD74" s="48"/>
      <c r="BE74" s="48"/>
      <c r="BF74" s="48" t="s">
        <v>527</v>
      </c>
      <c r="BG74" s="48" t="s">
        <v>527</v>
      </c>
      <c r="BH74" s="119" t="s">
        <v>2518</v>
      </c>
      <c r="BI74" s="119" t="s">
        <v>2518</v>
      </c>
      <c r="BJ74" s="119" t="s">
        <v>2582</v>
      </c>
      <c r="BK74" s="119" t="s">
        <v>2582</v>
      </c>
      <c r="BL74" s="119">
        <v>0</v>
      </c>
      <c r="BM74" s="123">
        <v>0</v>
      </c>
      <c r="BN74" s="119">
        <v>0</v>
      </c>
      <c r="BO74" s="123">
        <v>0</v>
      </c>
      <c r="BP74" s="119">
        <v>0</v>
      </c>
      <c r="BQ74" s="123">
        <v>0</v>
      </c>
      <c r="BR74" s="119">
        <v>52</v>
      </c>
      <c r="BS74" s="123">
        <v>100</v>
      </c>
      <c r="BT74" s="119">
        <v>52</v>
      </c>
      <c r="BU74" s="2"/>
      <c r="BV74" s="3"/>
      <c r="BW74" s="3"/>
      <c r="BX74" s="3"/>
      <c r="BY74" s="3"/>
    </row>
    <row r="75" spans="1:77" ht="41.45" customHeight="1">
      <c r="A75" s="64" t="s">
        <v>245</v>
      </c>
      <c r="C75" s="65"/>
      <c r="D75" s="65" t="s">
        <v>64</v>
      </c>
      <c r="E75" s="66">
        <v>162.56946521567315</v>
      </c>
      <c r="F75" s="68">
        <v>99.99887527455597</v>
      </c>
      <c r="G75" s="102" t="s">
        <v>639</v>
      </c>
      <c r="H75" s="65"/>
      <c r="I75" s="69" t="s">
        <v>245</v>
      </c>
      <c r="J75" s="70"/>
      <c r="K75" s="70"/>
      <c r="L75" s="69" t="s">
        <v>1922</v>
      </c>
      <c r="M75" s="73">
        <v>1.3748334996452327</v>
      </c>
      <c r="N75" s="74">
        <v>8381.228515625</v>
      </c>
      <c r="O75" s="74">
        <v>788.156494140625</v>
      </c>
      <c r="P75" s="75"/>
      <c r="Q75" s="76"/>
      <c r="R75" s="76"/>
      <c r="S75" s="88"/>
      <c r="T75" s="48">
        <v>0</v>
      </c>
      <c r="U75" s="48">
        <v>1</v>
      </c>
      <c r="V75" s="49">
        <v>0</v>
      </c>
      <c r="W75" s="49">
        <v>0.333333</v>
      </c>
      <c r="X75" s="49">
        <v>0</v>
      </c>
      <c r="Y75" s="49">
        <v>0.638295</v>
      </c>
      <c r="Z75" s="49">
        <v>0</v>
      </c>
      <c r="AA75" s="49">
        <v>0</v>
      </c>
      <c r="AB75" s="71">
        <v>75</v>
      </c>
      <c r="AC75" s="71"/>
      <c r="AD75" s="72"/>
      <c r="AE75" s="78" t="s">
        <v>1240</v>
      </c>
      <c r="AF75" s="78">
        <v>2414</v>
      </c>
      <c r="AG75" s="78">
        <v>2130</v>
      </c>
      <c r="AH75" s="78">
        <v>37571</v>
      </c>
      <c r="AI75" s="78">
        <v>41</v>
      </c>
      <c r="AJ75" s="78"/>
      <c r="AK75" s="78" t="s">
        <v>1350</v>
      </c>
      <c r="AL75" s="78" t="s">
        <v>1430</v>
      </c>
      <c r="AM75" s="82" t="s">
        <v>1529</v>
      </c>
      <c r="AN75" s="78"/>
      <c r="AO75" s="80">
        <v>41761.88722222222</v>
      </c>
      <c r="AP75" s="82" t="s">
        <v>1625</v>
      </c>
      <c r="AQ75" s="78" t="b">
        <v>0</v>
      </c>
      <c r="AR75" s="78" t="b">
        <v>0</v>
      </c>
      <c r="AS75" s="78" t="b">
        <v>0</v>
      </c>
      <c r="AT75" s="78"/>
      <c r="AU75" s="78">
        <v>17</v>
      </c>
      <c r="AV75" s="82" t="s">
        <v>1662</v>
      </c>
      <c r="AW75" s="78" t="b">
        <v>0</v>
      </c>
      <c r="AX75" s="78" t="s">
        <v>1734</v>
      </c>
      <c r="AY75" s="82" t="s">
        <v>1807</v>
      </c>
      <c r="AZ75" s="78" t="s">
        <v>66</v>
      </c>
      <c r="BA75" s="78" t="str">
        <f>REPLACE(INDEX(GroupVertices[Group],MATCH(Vertices[[#This Row],[Vertex]],GroupVertices[Vertex],0)),1,1,"")</f>
        <v>11</v>
      </c>
      <c r="BB75" s="48" t="s">
        <v>431</v>
      </c>
      <c r="BC75" s="48" t="s">
        <v>431</v>
      </c>
      <c r="BD75" s="48" t="s">
        <v>497</v>
      </c>
      <c r="BE75" s="48" t="s">
        <v>497</v>
      </c>
      <c r="BF75" s="48" t="s">
        <v>545</v>
      </c>
      <c r="BG75" s="48" t="s">
        <v>545</v>
      </c>
      <c r="BH75" s="119" t="s">
        <v>2252</v>
      </c>
      <c r="BI75" s="119" t="s">
        <v>2252</v>
      </c>
      <c r="BJ75" s="119" t="s">
        <v>2366</v>
      </c>
      <c r="BK75" s="119" t="s">
        <v>2366</v>
      </c>
      <c r="BL75" s="119">
        <v>2</v>
      </c>
      <c r="BM75" s="123">
        <v>8.333333333333334</v>
      </c>
      <c r="BN75" s="119">
        <v>2</v>
      </c>
      <c r="BO75" s="123">
        <v>8.333333333333334</v>
      </c>
      <c r="BP75" s="119">
        <v>0</v>
      </c>
      <c r="BQ75" s="123">
        <v>0</v>
      </c>
      <c r="BR75" s="119">
        <v>20</v>
      </c>
      <c r="BS75" s="123">
        <v>83.33333333333333</v>
      </c>
      <c r="BT75" s="119">
        <v>24</v>
      </c>
      <c r="BU75" s="2"/>
      <c r="BV75" s="3"/>
      <c r="BW75" s="3"/>
      <c r="BX75" s="3"/>
      <c r="BY75" s="3"/>
    </row>
    <row r="76" spans="1:77" ht="41.45" customHeight="1">
      <c r="A76" s="64" t="s">
        <v>251</v>
      </c>
      <c r="C76" s="65"/>
      <c r="D76" s="65" t="s">
        <v>64</v>
      </c>
      <c r="E76" s="66">
        <v>162.0399860118451</v>
      </c>
      <c r="F76" s="68">
        <v>99.99992102540473</v>
      </c>
      <c r="G76" s="102" t="s">
        <v>644</v>
      </c>
      <c r="H76" s="65"/>
      <c r="I76" s="69" t="s">
        <v>251</v>
      </c>
      <c r="J76" s="70"/>
      <c r="K76" s="70"/>
      <c r="L76" s="69" t="s">
        <v>1923</v>
      </c>
      <c r="M76" s="73">
        <v>1.0263196001164654</v>
      </c>
      <c r="N76" s="74">
        <v>8381.228515625</v>
      </c>
      <c r="O76" s="74">
        <v>1658.6575927734375</v>
      </c>
      <c r="P76" s="75"/>
      <c r="Q76" s="76"/>
      <c r="R76" s="76"/>
      <c r="S76" s="88"/>
      <c r="T76" s="48">
        <v>3</v>
      </c>
      <c r="U76" s="48">
        <v>1</v>
      </c>
      <c r="V76" s="49">
        <v>2</v>
      </c>
      <c r="W76" s="49">
        <v>0.5</v>
      </c>
      <c r="X76" s="49">
        <v>0</v>
      </c>
      <c r="Y76" s="49">
        <v>1.723397</v>
      </c>
      <c r="Z76" s="49">
        <v>0</v>
      </c>
      <c r="AA76" s="49">
        <v>0</v>
      </c>
      <c r="AB76" s="71">
        <v>76</v>
      </c>
      <c r="AC76" s="71"/>
      <c r="AD76" s="72"/>
      <c r="AE76" s="78" t="s">
        <v>1241</v>
      </c>
      <c r="AF76" s="78">
        <v>210</v>
      </c>
      <c r="AG76" s="78">
        <v>157</v>
      </c>
      <c r="AH76" s="78">
        <v>502</v>
      </c>
      <c r="AI76" s="78">
        <v>435</v>
      </c>
      <c r="AJ76" s="78"/>
      <c r="AK76" s="78" t="s">
        <v>1351</v>
      </c>
      <c r="AL76" s="78" t="s">
        <v>1430</v>
      </c>
      <c r="AM76" s="78"/>
      <c r="AN76" s="78"/>
      <c r="AO76" s="80">
        <v>40922.72425925926</v>
      </c>
      <c r="AP76" s="82" t="s">
        <v>1626</v>
      </c>
      <c r="AQ76" s="78" t="b">
        <v>0</v>
      </c>
      <c r="AR76" s="78" t="b">
        <v>0</v>
      </c>
      <c r="AS76" s="78" t="b">
        <v>1</v>
      </c>
      <c r="AT76" s="78"/>
      <c r="AU76" s="78">
        <v>20</v>
      </c>
      <c r="AV76" s="82" t="s">
        <v>1662</v>
      </c>
      <c r="AW76" s="78" t="b">
        <v>0</v>
      </c>
      <c r="AX76" s="78" t="s">
        <v>1734</v>
      </c>
      <c r="AY76" s="82" t="s">
        <v>1808</v>
      </c>
      <c r="AZ76" s="78" t="s">
        <v>66</v>
      </c>
      <c r="BA76" s="78" t="str">
        <f>REPLACE(INDEX(GroupVertices[Group],MATCH(Vertices[[#This Row],[Vertex]],GroupVertices[Vertex],0)),1,1,"")</f>
        <v>11</v>
      </c>
      <c r="BB76" s="48" t="s">
        <v>435</v>
      </c>
      <c r="BC76" s="48" t="s">
        <v>435</v>
      </c>
      <c r="BD76" s="48" t="s">
        <v>499</v>
      </c>
      <c r="BE76" s="48" t="s">
        <v>499</v>
      </c>
      <c r="BF76" s="48" t="s">
        <v>551</v>
      </c>
      <c r="BG76" s="48" t="s">
        <v>551</v>
      </c>
      <c r="BH76" s="119" t="s">
        <v>2252</v>
      </c>
      <c r="BI76" s="119" t="s">
        <v>2252</v>
      </c>
      <c r="BJ76" s="119" t="s">
        <v>2366</v>
      </c>
      <c r="BK76" s="119" t="s">
        <v>2366</v>
      </c>
      <c r="BL76" s="119">
        <v>2</v>
      </c>
      <c r="BM76" s="123">
        <v>8.333333333333334</v>
      </c>
      <c r="BN76" s="119">
        <v>2</v>
      </c>
      <c r="BO76" s="123">
        <v>8.333333333333334</v>
      </c>
      <c r="BP76" s="119">
        <v>0</v>
      </c>
      <c r="BQ76" s="123">
        <v>0</v>
      </c>
      <c r="BR76" s="119">
        <v>20</v>
      </c>
      <c r="BS76" s="123">
        <v>83.33333333333333</v>
      </c>
      <c r="BT76" s="119">
        <v>24</v>
      </c>
      <c r="BU76" s="2"/>
      <c r="BV76" s="3"/>
      <c r="BW76" s="3"/>
      <c r="BX76" s="3"/>
      <c r="BY76" s="3"/>
    </row>
    <row r="77" spans="1:77" ht="41.45" customHeight="1">
      <c r="A77" s="64" t="s">
        <v>247</v>
      </c>
      <c r="C77" s="65"/>
      <c r="D77" s="65" t="s">
        <v>64</v>
      </c>
      <c r="E77" s="66">
        <v>162.21468999648374</v>
      </c>
      <c r="F77" s="68">
        <v>99.99957597532742</v>
      </c>
      <c r="G77" s="102" t="s">
        <v>641</v>
      </c>
      <c r="H77" s="65"/>
      <c r="I77" s="69" t="s">
        <v>247</v>
      </c>
      <c r="J77" s="70"/>
      <c r="K77" s="70"/>
      <c r="L77" s="69" t="s">
        <v>1924</v>
      </c>
      <c r="M77" s="73">
        <v>1.141313289215922</v>
      </c>
      <c r="N77" s="74">
        <v>1796.381591796875</v>
      </c>
      <c r="O77" s="74">
        <v>780.5098266601562</v>
      </c>
      <c r="P77" s="75"/>
      <c r="Q77" s="76"/>
      <c r="R77" s="76"/>
      <c r="S77" s="88"/>
      <c r="T77" s="48">
        <v>1</v>
      </c>
      <c r="U77" s="48">
        <v>1</v>
      </c>
      <c r="V77" s="49">
        <v>0</v>
      </c>
      <c r="W77" s="49">
        <v>0.00641</v>
      </c>
      <c r="X77" s="49">
        <v>0.002602</v>
      </c>
      <c r="Y77" s="49">
        <v>0.3847</v>
      </c>
      <c r="Z77" s="49">
        <v>0</v>
      </c>
      <c r="AA77" s="49">
        <v>1</v>
      </c>
      <c r="AB77" s="71">
        <v>77</v>
      </c>
      <c r="AC77" s="71"/>
      <c r="AD77" s="72"/>
      <c r="AE77" s="78" t="s">
        <v>1242</v>
      </c>
      <c r="AF77" s="78">
        <v>392</v>
      </c>
      <c r="AG77" s="78">
        <v>808</v>
      </c>
      <c r="AH77" s="78">
        <v>1883</v>
      </c>
      <c r="AI77" s="78">
        <v>2244</v>
      </c>
      <c r="AJ77" s="78"/>
      <c r="AK77" s="78" t="s">
        <v>1352</v>
      </c>
      <c r="AL77" s="78" t="s">
        <v>1444</v>
      </c>
      <c r="AM77" s="82" t="s">
        <v>1530</v>
      </c>
      <c r="AN77" s="78"/>
      <c r="AO77" s="80">
        <v>42641.95685185185</v>
      </c>
      <c r="AP77" s="78"/>
      <c r="AQ77" s="78" t="b">
        <v>0</v>
      </c>
      <c r="AR77" s="78" t="b">
        <v>0</v>
      </c>
      <c r="AS77" s="78" t="b">
        <v>1</v>
      </c>
      <c r="AT77" s="78"/>
      <c r="AU77" s="78">
        <v>23</v>
      </c>
      <c r="AV77" s="82" t="s">
        <v>1662</v>
      </c>
      <c r="AW77" s="78" t="b">
        <v>0</v>
      </c>
      <c r="AX77" s="78" t="s">
        <v>1734</v>
      </c>
      <c r="AY77" s="82" t="s">
        <v>1809</v>
      </c>
      <c r="AZ77" s="78" t="s">
        <v>66</v>
      </c>
      <c r="BA77" s="78" t="str">
        <f>REPLACE(INDEX(GroupVertices[Group],MATCH(Vertices[[#This Row],[Vertex]],GroupVertices[Vertex],0)),1,1,"")</f>
        <v>2</v>
      </c>
      <c r="BB77" s="48" t="s">
        <v>432</v>
      </c>
      <c r="BC77" s="48" t="s">
        <v>432</v>
      </c>
      <c r="BD77" s="48" t="s">
        <v>496</v>
      </c>
      <c r="BE77" s="48" t="s">
        <v>496</v>
      </c>
      <c r="BF77" s="48" t="s">
        <v>547</v>
      </c>
      <c r="BG77" s="48" t="s">
        <v>547</v>
      </c>
      <c r="BH77" s="119" t="s">
        <v>2519</v>
      </c>
      <c r="BI77" s="119" t="s">
        <v>2519</v>
      </c>
      <c r="BJ77" s="119" t="s">
        <v>2583</v>
      </c>
      <c r="BK77" s="119" t="s">
        <v>2583</v>
      </c>
      <c r="BL77" s="119">
        <v>0</v>
      </c>
      <c r="BM77" s="123">
        <v>0</v>
      </c>
      <c r="BN77" s="119">
        <v>1</v>
      </c>
      <c r="BO77" s="123">
        <v>4.545454545454546</v>
      </c>
      <c r="BP77" s="119">
        <v>0</v>
      </c>
      <c r="BQ77" s="123">
        <v>0</v>
      </c>
      <c r="BR77" s="119">
        <v>21</v>
      </c>
      <c r="BS77" s="123">
        <v>95.45454545454545</v>
      </c>
      <c r="BT77" s="119">
        <v>22</v>
      </c>
      <c r="BU77" s="2"/>
      <c r="BV77" s="3"/>
      <c r="BW77" s="3"/>
      <c r="BX77" s="3"/>
      <c r="BY77" s="3"/>
    </row>
    <row r="78" spans="1:77" ht="41.45" customHeight="1">
      <c r="A78" s="64" t="s">
        <v>248</v>
      </c>
      <c r="C78" s="65"/>
      <c r="D78" s="65" t="s">
        <v>64</v>
      </c>
      <c r="E78" s="66">
        <v>162.29976090759044</v>
      </c>
      <c r="F78" s="68">
        <v>99.99940795555091</v>
      </c>
      <c r="G78" s="102" t="s">
        <v>1710</v>
      </c>
      <c r="H78" s="65"/>
      <c r="I78" s="69" t="s">
        <v>248</v>
      </c>
      <c r="J78" s="70"/>
      <c r="K78" s="70"/>
      <c r="L78" s="69" t="s">
        <v>1925</v>
      </c>
      <c r="M78" s="73">
        <v>1.1973086800677308</v>
      </c>
      <c r="N78" s="74">
        <v>6259.9326171875</v>
      </c>
      <c r="O78" s="74">
        <v>852.8558959960938</v>
      </c>
      <c r="P78" s="75"/>
      <c r="Q78" s="76"/>
      <c r="R78" s="76"/>
      <c r="S78" s="88"/>
      <c r="T78" s="48">
        <v>1</v>
      </c>
      <c r="U78" s="48">
        <v>1</v>
      </c>
      <c r="V78" s="49">
        <v>0</v>
      </c>
      <c r="W78" s="49">
        <v>0</v>
      </c>
      <c r="X78" s="49">
        <v>0</v>
      </c>
      <c r="Y78" s="49">
        <v>0.999996</v>
      </c>
      <c r="Z78" s="49">
        <v>0</v>
      </c>
      <c r="AA78" s="49" t="s">
        <v>2033</v>
      </c>
      <c r="AB78" s="71">
        <v>78</v>
      </c>
      <c r="AC78" s="71"/>
      <c r="AD78" s="72"/>
      <c r="AE78" s="78" t="s">
        <v>1243</v>
      </c>
      <c r="AF78" s="78">
        <v>100</v>
      </c>
      <c r="AG78" s="78">
        <v>1125</v>
      </c>
      <c r="AH78" s="78">
        <v>1195</v>
      </c>
      <c r="AI78" s="78">
        <v>0</v>
      </c>
      <c r="AJ78" s="78"/>
      <c r="AK78" s="78" t="s">
        <v>1353</v>
      </c>
      <c r="AL78" s="78" t="s">
        <v>1445</v>
      </c>
      <c r="AM78" s="82" t="s">
        <v>1531</v>
      </c>
      <c r="AN78" s="78"/>
      <c r="AO78" s="80">
        <v>39803.6671875</v>
      </c>
      <c r="AP78" s="78"/>
      <c r="AQ78" s="78" t="b">
        <v>1</v>
      </c>
      <c r="AR78" s="78" t="b">
        <v>0</v>
      </c>
      <c r="AS78" s="78" t="b">
        <v>0</v>
      </c>
      <c r="AT78" s="78"/>
      <c r="AU78" s="78">
        <v>59</v>
      </c>
      <c r="AV78" s="82" t="s">
        <v>1662</v>
      </c>
      <c r="AW78" s="78" t="b">
        <v>0</v>
      </c>
      <c r="AX78" s="78" t="s">
        <v>1734</v>
      </c>
      <c r="AY78" s="82" t="s">
        <v>1810</v>
      </c>
      <c r="AZ78" s="78" t="s">
        <v>66</v>
      </c>
      <c r="BA78" s="78" t="str">
        <f>REPLACE(INDEX(GroupVertices[Group],MATCH(Vertices[[#This Row],[Vertex]],GroupVertices[Vertex],0)),1,1,"")</f>
        <v>9</v>
      </c>
      <c r="BB78" s="48" t="s">
        <v>433</v>
      </c>
      <c r="BC78" s="48" t="s">
        <v>433</v>
      </c>
      <c r="BD78" s="48" t="s">
        <v>498</v>
      </c>
      <c r="BE78" s="48" t="s">
        <v>498</v>
      </c>
      <c r="BF78" s="48" t="s">
        <v>549</v>
      </c>
      <c r="BG78" s="48" t="s">
        <v>549</v>
      </c>
      <c r="BH78" s="119" t="s">
        <v>2520</v>
      </c>
      <c r="BI78" s="119" t="s">
        <v>2520</v>
      </c>
      <c r="BJ78" s="119" t="s">
        <v>2584</v>
      </c>
      <c r="BK78" s="119" t="s">
        <v>2584</v>
      </c>
      <c r="BL78" s="119">
        <v>1</v>
      </c>
      <c r="BM78" s="123">
        <v>8.333333333333334</v>
      </c>
      <c r="BN78" s="119">
        <v>1</v>
      </c>
      <c r="BO78" s="123">
        <v>8.333333333333334</v>
      </c>
      <c r="BP78" s="119">
        <v>0</v>
      </c>
      <c r="BQ78" s="123">
        <v>0</v>
      </c>
      <c r="BR78" s="119">
        <v>10</v>
      </c>
      <c r="BS78" s="123">
        <v>83.33333333333333</v>
      </c>
      <c r="BT78" s="119">
        <v>12</v>
      </c>
      <c r="BU78" s="2"/>
      <c r="BV78" s="3"/>
      <c r="BW78" s="3"/>
      <c r="BX78" s="3"/>
      <c r="BY78" s="3"/>
    </row>
    <row r="79" spans="1:77" ht="41.45" customHeight="1">
      <c r="A79" s="64" t="s">
        <v>249</v>
      </c>
      <c r="C79" s="65"/>
      <c r="D79" s="65" t="s">
        <v>64</v>
      </c>
      <c r="E79" s="66">
        <v>162.10412464829463</v>
      </c>
      <c r="F79" s="68">
        <v>99.9997943480338</v>
      </c>
      <c r="G79" s="102" t="s">
        <v>642</v>
      </c>
      <c r="H79" s="65"/>
      <c r="I79" s="69" t="s">
        <v>249</v>
      </c>
      <c r="J79" s="70"/>
      <c r="K79" s="70"/>
      <c r="L79" s="69" t="s">
        <v>1926</v>
      </c>
      <c r="M79" s="73">
        <v>1.068536945269722</v>
      </c>
      <c r="N79" s="74">
        <v>1490.980712890625</v>
      </c>
      <c r="O79" s="74">
        <v>3109.046875</v>
      </c>
      <c r="P79" s="75"/>
      <c r="Q79" s="76"/>
      <c r="R79" s="76"/>
      <c r="S79" s="88"/>
      <c r="T79" s="48">
        <v>0</v>
      </c>
      <c r="U79" s="48">
        <v>5</v>
      </c>
      <c r="V79" s="49">
        <v>15</v>
      </c>
      <c r="W79" s="49">
        <v>0.006711</v>
      </c>
      <c r="X79" s="49">
        <v>0.004281</v>
      </c>
      <c r="Y79" s="49">
        <v>1.46213</v>
      </c>
      <c r="Z79" s="49">
        <v>0.2</v>
      </c>
      <c r="AA79" s="49">
        <v>0</v>
      </c>
      <c r="AB79" s="71">
        <v>79</v>
      </c>
      <c r="AC79" s="71"/>
      <c r="AD79" s="72"/>
      <c r="AE79" s="78" t="s">
        <v>1244</v>
      </c>
      <c r="AF79" s="78">
        <v>637</v>
      </c>
      <c r="AG79" s="78">
        <v>396</v>
      </c>
      <c r="AH79" s="78">
        <v>3631</v>
      </c>
      <c r="AI79" s="78">
        <v>695</v>
      </c>
      <c r="AJ79" s="78"/>
      <c r="AK79" s="78" t="s">
        <v>1354</v>
      </c>
      <c r="AL79" s="78" t="s">
        <v>1446</v>
      </c>
      <c r="AM79" s="82" t="s">
        <v>1532</v>
      </c>
      <c r="AN79" s="78"/>
      <c r="AO79" s="80">
        <v>40802.988020833334</v>
      </c>
      <c r="AP79" s="82" t="s">
        <v>1627</v>
      </c>
      <c r="AQ79" s="78" t="b">
        <v>1</v>
      </c>
      <c r="AR79" s="78" t="b">
        <v>0</v>
      </c>
      <c r="AS79" s="78" t="b">
        <v>0</v>
      </c>
      <c r="AT79" s="78"/>
      <c r="AU79" s="78">
        <v>130</v>
      </c>
      <c r="AV79" s="82" t="s">
        <v>1662</v>
      </c>
      <c r="AW79" s="78" t="b">
        <v>0</v>
      </c>
      <c r="AX79" s="78" t="s">
        <v>1734</v>
      </c>
      <c r="AY79" s="82" t="s">
        <v>1811</v>
      </c>
      <c r="AZ79" s="78" t="s">
        <v>66</v>
      </c>
      <c r="BA79" s="78" t="str">
        <f>REPLACE(INDEX(GroupVertices[Group],MATCH(Vertices[[#This Row],[Vertex]],GroupVertices[Vertex],0)),1,1,"")</f>
        <v>2</v>
      </c>
      <c r="BB79" s="48" t="s">
        <v>434</v>
      </c>
      <c r="BC79" s="48" t="s">
        <v>434</v>
      </c>
      <c r="BD79" s="48" t="s">
        <v>483</v>
      </c>
      <c r="BE79" s="48" t="s">
        <v>483</v>
      </c>
      <c r="BF79" s="48" t="s">
        <v>282</v>
      </c>
      <c r="BG79" s="48" t="s">
        <v>282</v>
      </c>
      <c r="BH79" s="119" t="s">
        <v>2521</v>
      </c>
      <c r="BI79" s="119" t="s">
        <v>2521</v>
      </c>
      <c r="BJ79" s="119" t="s">
        <v>2585</v>
      </c>
      <c r="BK79" s="119" t="s">
        <v>2585</v>
      </c>
      <c r="BL79" s="119">
        <v>4</v>
      </c>
      <c r="BM79" s="123">
        <v>12.121212121212121</v>
      </c>
      <c r="BN79" s="119">
        <v>3</v>
      </c>
      <c r="BO79" s="123">
        <v>9.090909090909092</v>
      </c>
      <c r="BP79" s="119">
        <v>0</v>
      </c>
      <c r="BQ79" s="123">
        <v>0</v>
      </c>
      <c r="BR79" s="119">
        <v>26</v>
      </c>
      <c r="BS79" s="123">
        <v>78.78787878787878</v>
      </c>
      <c r="BT79" s="119">
        <v>33</v>
      </c>
      <c r="BU79" s="2"/>
      <c r="BV79" s="3"/>
      <c r="BW79" s="3"/>
      <c r="BX79" s="3"/>
      <c r="BY79" s="3"/>
    </row>
    <row r="80" spans="1:77" ht="41.45" customHeight="1">
      <c r="A80" s="64" t="s">
        <v>306</v>
      </c>
      <c r="C80" s="65"/>
      <c r="D80" s="65" t="s">
        <v>64</v>
      </c>
      <c r="E80" s="66">
        <v>162.28124389539371</v>
      </c>
      <c r="F80" s="68">
        <v>99.99944452767892</v>
      </c>
      <c r="G80" s="102" t="s">
        <v>1711</v>
      </c>
      <c r="H80" s="65"/>
      <c r="I80" s="69" t="s">
        <v>306</v>
      </c>
      <c r="J80" s="70"/>
      <c r="K80" s="70"/>
      <c r="L80" s="69" t="s">
        <v>1927</v>
      </c>
      <c r="M80" s="73">
        <v>1.1851204088728575</v>
      </c>
      <c r="N80" s="74">
        <v>1708.74609375</v>
      </c>
      <c r="O80" s="74">
        <v>1763.802734375</v>
      </c>
      <c r="P80" s="75"/>
      <c r="Q80" s="76"/>
      <c r="R80" s="76"/>
      <c r="S80" s="88"/>
      <c r="T80" s="48">
        <v>2</v>
      </c>
      <c r="U80" s="48">
        <v>0</v>
      </c>
      <c r="V80" s="49">
        <v>0</v>
      </c>
      <c r="W80" s="49">
        <v>0.006452</v>
      </c>
      <c r="X80" s="49">
        <v>0.003164</v>
      </c>
      <c r="Y80" s="49">
        <v>0.633262</v>
      </c>
      <c r="Z80" s="49">
        <v>0.5</v>
      </c>
      <c r="AA80" s="49">
        <v>0</v>
      </c>
      <c r="AB80" s="71">
        <v>80</v>
      </c>
      <c r="AC80" s="71"/>
      <c r="AD80" s="72"/>
      <c r="AE80" s="78" t="s">
        <v>306</v>
      </c>
      <c r="AF80" s="78">
        <v>1692</v>
      </c>
      <c r="AG80" s="78">
        <v>1056</v>
      </c>
      <c r="AH80" s="78">
        <v>13799</v>
      </c>
      <c r="AI80" s="78">
        <v>3775</v>
      </c>
      <c r="AJ80" s="78"/>
      <c r="AK80" s="78" t="s">
        <v>1355</v>
      </c>
      <c r="AL80" s="78" t="s">
        <v>1447</v>
      </c>
      <c r="AM80" s="82" t="s">
        <v>1533</v>
      </c>
      <c r="AN80" s="78"/>
      <c r="AO80" s="80">
        <v>39643.808229166665</v>
      </c>
      <c r="AP80" s="82" t="s">
        <v>1628</v>
      </c>
      <c r="AQ80" s="78" t="b">
        <v>0</v>
      </c>
      <c r="AR80" s="78" t="b">
        <v>0</v>
      </c>
      <c r="AS80" s="78" t="b">
        <v>1</v>
      </c>
      <c r="AT80" s="78"/>
      <c r="AU80" s="78">
        <v>153</v>
      </c>
      <c r="AV80" s="82" t="s">
        <v>1661</v>
      </c>
      <c r="AW80" s="78" t="b">
        <v>0</v>
      </c>
      <c r="AX80" s="78" t="s">
        <v>1734</v>
      </c>
      <c r="AY80" s="82" t="s">
        <v>1812</v>
      </c>
      <c r="AZ80" s="78" t="s">
        <v>65</v>
      </c>
      <c r="BA80" s="78" t="str">
        <f>REPLACE(INDEX(GroupVertices[Group],MATCH(Vertices[[#This Row],[Vertex]],GroupVertices[Vertex],0)),1,1,"")</f>
        <v>2</v>
      </c>
      <c r="BB80" s="48"/>
      <c r="BC80" s="48"/>
      <c r="BD80" s="48"/>
      <c r="BE80" s="48"/>
      <c r="BF80" s="48"/>
      <c r="BG80" s="48"/>
      <c r="BH80" s="48"/>
      <c r="BI80" s="48"/>
      <c r="BJ80" s="48"/>
      <c r="BK80" s="48"/>
      <c r="BL80" s="48"/>
      <c r="BM80" s="49"/>
      <c r="BN80" s="48"/>
      <c r="BO80" s="49"/>
      <c r="BP80" s="48"/>
      <c r="BQ80" s="49"/>
      <c r="BR80" s="48"/>
      <c r="BS80" s="49"/>
      <c r="BT80" s="48"/>
      <c r="BU80" s="2"/>
      <c r="BV80" s="3"/>
      <c r="BW80" s="3"/>
      <c r="BX80" s="3"/>
      <c r="BY80" s="3"/>
    </row>
    <row r="81" spans="1:77" ht="41.45" customHeight="1">
      <c r="A81" s="64" t="s">
        <v>307</v>
      </c>
      <c r="C81" s="65"/>
      <c r="D81" s="65" t="s">
        <v>64</v>
      </c>
      <c r="E81" s="66">
        <v>163.78031679584146</v>
      </c>
      <c r="F81" s="68">
        <v>99.99648377540261</v>
      </c>
      <c r="G81" s="102" t="s">
        <v>1712</v>
      </c>
      <c r="H81" s="65"/>
      <c r="I81" s="69" t="s">
        <v>307</v>
      </c>
      <c r="J81" s="70"/>
      <c r="K81" s="70"/>
      <c r="L81" s="69" t="s">
        <v>1928</v>
      </c>
      <c r="M81" s="73">
        <v>2.171840450823032</v>
      </c>
      <c r="N81" s="74">
        <v>1145.90869140625</v>
      </c>
      <c r="O81" s="74">
        <v>3834.315185546875</v>
      </c>
      <c r="P81" s="75"/>
      <c r="Q81" s="76"/>
      <c r="R81" s="76"/>
      <c r="S81" s="88"/>
      <c r="T81" s="48">
        <v>2</v>
      </c>
      <c r="U81" s="48">
        <v>0</v>
      </c>
      <c r="V81" s="49">
        <v>0</v>
      </c>
      <c r="W81" s="49">
        <v>0.006452</v>
      </c>
      <c r="X81" s="49">
        <v>0.003164</v>
      </c>
      <c r="Y81" s="49">
        <v>0.633262</v>
      </c>
      <c r="Z81" s="49">
        <v>0.5</v>
      </c>
      <c r="AA81" s="49">
        <v>0</v>
      </c>
      <c r="AB81" s="71">
        <v>81</v>
      </c>
      <c r="AC81" s="71"/>
      <c r="AD81" s="72"/>
      <c r="AE81" s="78" t="s">
        <v>1245</v>
      </c>
      <c r="AF81" s="78">
        <v>716</v>
      </c>
      <c r="AG81" s="78">
        <v>6642</v>
      </c>
      <c r="AH81" s="78">
        <v>3770</v>
      </c>
      <c r="AI81" s="78">
        <v>321</v>
      </c>
      <c r="AJ81" s="78"/>
      <c r="AK81" s="78" t="s">
        <v>1356</v>
      </c>
      <c r="AL81" s="78" t="s">
        <v>1428</v>
      </c>
      <c r="AM81" s="82" t="s">
        <v>1534</v>
      </c>
      <c r="AN81" s="78"/>
      <c r="AO81" s="80">
        <v>40104.63130787037</v>
      </c>
      <c r="AP81" s="82" t="s">
        <v>1629</v>
      </c>
      <c r="AQ81" s="78" t="b">
        <v>0</v>
      </c>
      <c r="AR81" s="78" t="b">
        <v>0</v>
      </c>
      <c r="AS81" s="78" t="b">
        <v>0</v>
      </c>
      <c r="AT81" s="78"/>
      <c r="AU81" s="78">
        <v>68</v>
      </c>
      <c r="AV81" s="82" t="s">
        <v>1662</v>
      </c>
      <c r="AW81" s="78" t="b">
        <v>0</v>
      </c>
      <c r="AX81" s="78" t="s">
        <v>1734</v>
      </c>
      <c r="AY81" s="82" t="s">
        <v>1813</v>
      </c>
      <c r="AZ81" s="78" t="s">
        <v>65</v>
      </c>
      <c r="BA81" s="78" t="str">
        <f>REPLACE(INDEX(GroupVertices[Group],MATCH(Vertices[[#This Row],[Vertex]],GroupVertices[Vertex],0)),1,1,"")</f>
        <v>2</v>
      </c>
      <c r="BB81" s="48"/>
      <c r="BC81" s="48"/>
      <c r="BD81" s="48"/>
      <c r="BE81" s="48"/>
      <c r="BF81" s="48"/>
      <c r="BG81" s="48"/>
      <c r="BH81" s="48"/>
      <c r="BI81" s="48"/>
      <c r="BJ81" s="48"/>
      <c r="BK81" s="48"/>
      <c r="BL81" s="48"/>
      <c r="BM81" s="49"/>
      <c r="BN81" s="48"/>
      <c r="BO81" s="49"/>
      <c r="BP81" s="48"/>
      <c r="BQ81" s="49"/>
      <c r="BR81" s="48"/>
      <c r="BS81" s="49"/>
      <c r="BT81" s="48"/>
      <c r="BU81" s="2"/>
      <c r="BV81" s="3"/>
      <c r="BW81" s="3"/>
      <c r="BX81" s="3"/>
      <c r="BY81" s="3"/>
    </row>
    <row r="82" spans="1:77" ht="41.45" customHeight="1">
      <c r="A82" s="64" t="s">
        <v>308</v>
      </c>
      <c r="C82" s="65"/>
      <c r="D82" s="65" t="s">
        <v>64</v>
      </c>
      <c r="E82" s="66">
        <v>162.06118664899788</v>
      </c>
      <c r="F82" s="68">
        <v>99.99987915296832</v>
      </c>
      <c r="G82" s="102" t="s">
        <v>1713</v>
      </c>
      <c r="H82" s="65"/>
      <c r="I82" s="69" t="s">
        <v>308</v>
      </c>
      <c r="J82" s="70"/>
      <c r="K82" s="70"/>
      <c r="L82" s="69" t="s">
        <v>1929</v>
      </c>
      <c r="M82" s="73">
        <v>1.0402742874265378</v>
      </c>
      <c r="N82" s="74">
        <v>1060.2003173828125</v>
      </c>
      <c r="O82" s="74">
        <v>3117.42431640625</v>
      </c>
      <c r="P82" s="75"/>
      <c r="Q82" s="76"/>
      <c r="R82" s="76"/>
      <c r="S82" s="88"/>
      <c r="T82" s="48">
        <v>2</v>
      </c>
      <c r="U82" s="48">
        <v>0</v>
      </c>
      <c r="V82" s="49">
        <v>0</v>
      </c>
      <c r="W82" s="49">
        <v>0.006452</v>
      </c>
      <c r="X82" s="49">
        <v>0.003164</v>
      </c>
      <c r="Y82" s="49">
        <v>0.633262</v>
      </c>
      <c r="Z82" s="49">
        <v>0.5</v>
      </c>
      <c r="AA82" s="49">
        <v>0</v>
      </c>
      <c r="AB82" s="71">
        <v>82</v>
      </c>
      <c r="AC82" s="71"/>
      <c r="AD82" s="72"/>
      <c r="AE82" s="78" t="s">
        <v>1246</v>
      </c>
      <c r="AF82" s="78">
        <v>68</v>
      </c>
      <c r="AG82" s="78">
        <v>236</v>
      </c>
      <c r="AH82" s="78">
        <v>561</v>
      </c>
      <c r="AI82" s="78">
        <v>8</v>
      </c>
      <c r="AJ82" s="78"/>
      <c r="AK82" s="78"/>
      <c r="AL82" s="78" t="s">
        <v>1413</v>
      </c>
      <c r="AM82" s="82" t="s">
        <v>1535</v>
      </c>
      <c r="AN82" s="78"/>
      <c r="AO82" s="80">
        <v>42101.84780092593</v>
      </c>
      <c r="AP82" s="78"/>
      <c r="AQ82" s="78" t="b">
        <v>0</v>
      </c>
      <c r="AR82" s="78" t="b">
        <v>0</v>
      </c>
      <c r="AS82" s="78" t="b">
        <v>1</v>
      </c>
      <c r="AT82" s="78"/>
      <c r="AU82" s="78">
        <v>45</v>
      </c>
      <c r="AV82" s="82" t="s">
        <v>1662</v>
      </c>
      <c r="AW82" s="78" t="b">
        <v>0</v>
      </c>
      <c r="AX82" s="78" t="s">
        <v>1734</v>
      </c>
      <c r="AY82" s="82" t="s">
        <v>1814</v>
      </c>
      <c r="AZ82" s="78" t="s">
        <v>65</v>
      </c>
      <c r="BA82" s="78" t="str">
        <f>REPLACE(INDEX(GroupVertices[Group],MATCH(Vertices[[#This Row],[Vertex]],GroupVertices[Vertex],0)),1,1,"")</f>
        <v>2</v>
      </c>
      <c r="BB82" s="48"/>
      <c r="BC82" s="48"/>
      <c r="BD82" s="48"/>
      <c r="BE82" s="48"/>
      <c r="BF82" s="48"/>
      <c r="BG82" s="48"/>
      <c r="BH82" s="48"/>
      <c r="BI82" s="48"/>
      <c r="BJ82" s="48"/>
      <c r="BK82" s="48"/>
      <c r="BL82" s="48"/>
      <c r="BM82" s="49"/>
      <c r="BN82" s="48"/>
      <c r="BO82" s="49"/>
      <c r="BP82" s="48"/>
      <c r="BQ82" s="49"/>
      <c r="BR82" s="48"/>
      <c r="BS82" s="49"/>
      <c r="BT82" s="48"/>
      <c r="BU82" s="2"/>
      <c r="BV82" s="3"/>
      <c r="BW82" s="3"/>
      <c r="BX82" s="3"/>
      <c r="BY82" s="3"/>
    </row>
    <row r="83" spans="1:77" ht="41.45" customHeight="1">
      <c r="A83" s="64" t="s">
        <v>250</v>
      </c>
      <c r="C83" s="65"/>
      <c r="D83" s="65" t="s">
        <v>64</v>
      </c>
      <c r="E83" s="66">
        <v>162.5262588538808</v>
      </c>
      <c r="F83" s="68">
        <v>99.99896060952133</v>
      </c>
      <c r="G83" s="102" t="s">
        <v>643</v>
      </c>
      <c r="H83" s="65"/>
      <c r="I83" s="69" t="s">
        <v>250</v>
      </c>
      <c r="J83" s="70"/>
      <c r="K83" s="70"/>
      <c r="L83" s="69" t="s">
        <v>1930</v>
      </c>
      <c r="M83" s="73">
        <v>1.3463942001905285</v>
      </c>
      <c r="N83" s="74">
        <v>3696.055908203125</v>
      </c>
      <c r="O83" s="74">
        <v>4658.357421875</v>
      </c>
      <c r="P83" s="75"/>
      <c r="Q83" s="76"/>
      <c r="R83" s="76"/>
      <c r="S83" s="88"/>
      <c r="T83" s="48">
        <v>0</v>
      </c>
      <c r="U83" s="48">
        <v>1</v>
      </c>
      <c r="V83" s="49">
        <v>0</v>
      </c>
      <c r="W83" s="49">
        <v>0.004739</v>
      </c>
      <c r="X83" s="49">
        <v>0</v>
      </c>
      <c r="Y83" s="49">
        <v>0.486335</v>
      </c>
      <c r="Z83" s="49">
        <v>0</v>
      </c>
      <c r="AA83" s="49">
        <v>0</v>
      </c>
      <c r="AB83" s="71">
        <v>83</v>
      </c>
      <c r="AC83" s="71"/>
      <c r="AD83" s="72"/>
      <c r="AE83" s="78" t="s">
        <v>1247</v>
      </c>
      <c r="AF83" s="78">
        <v>2667</v>
      </c>
      <c r="AG83" s="78">
        <v>1969</v>
      </c>
      <c r="AH83" s="78">
        <v>85251</v>
      </c>
      <c r="AI83" s="78">
        <v>269298</v>
      </c>
      <c r="AJ83" s="78"/>
      <c r="AK83" s="78" t="s">
        <v>1357</v>
      </c>
      <c r="AL83" s="78" t="s">
        <v>1448</v>
      </c>
      <c r="AM83" s="82" t="s">
        <v>1536</v>
      </c>
      <c r="AN83" s="78"/>
      <c r="AO83" s="80">
        <v>41313.73060185185</v>
      </c>
      <c r="AP83" s="82" t="s">
        <v>1630</v>
      </c>
      <c r="AQ83" s="78" t="b">
        <v>0</v>
      </c>
      <c r="AR83" s="78" t="b">
        <v>0</v>
      </c>
      <c r="AS83" s="78" t="b">
        <v>1</v>
      </c>
      <c r="AT83" s="78"/>
      <c r="AU83" s="78">
        <v>1348</v>
      </c>
      <c r="AV83" s="82" t="s">
        <v>1662</v>
      </c>
      <c r="AW83" s="78" t="b">
        <v>0</v>
      </c>
      <c r="AX83" s="78" t="s">
        <v>1734</v>
      </c>
      <c r="AY83" s="82" t="s">
        <v>1815</v>
      </c>
      <c r="AZ83" s="78" t="s">
        <v>66</v>
      </c>
      <c r="BA83" s="78" t="str">
        <f>REPLACE(INDEX(GroupVertices[Group],MATCH(Vertices[[#This Row],[Vertex]],GroupVertices[Vertex],0)),1,1,"")</f>
        <v>4</v>
      </c>
      <c r="BB83" s="48"/>
      <c r="BC83" s="48"/>
      <c r="BD83" s="48"/>
      <c r="BE83" s="48"/>
      <c r="BF83" s="48" t="s">
        <v>527</v>
      </c>
      <c r="BG83" s="48" t="s">
        <v>527</v>
      </c>
      <c r="BH83" s="119" t="s">
        <v>2522</v>
      </c>
      <c r="BI83" s="119" t="s">
        <v>2522</v>
      </c>
      <c r="BJ83" s="119" t="s">
        <v>2360</v>
      </c>
      <c r="BK83" s="119" t="s">
        <v>2360</v>
      </c>
      <c r="BL83" s="119">
        <v>2</v>
      </c>
      <c r="BM83" s="123">
        <v>4.761904761904762</v>
      </c>
      <c r="BN83" s="119">
        <v>1</v>
      </c>
      <c r="BO83" s="123">
        <v>2.380952380952381</v>
      </c>
      <c r="BP83" s="119">
        <v>0</v>
      </c>
      <c r="BQ83" s="123">
        <v>0</v>
      </c>
      <c r="BR83" s="119">
        <v>39</v>
      </c>
      <c r="BS83" s="123">
        <v>92.85714285714286</v>
      </c>
      <c r="BT83" s="119">
        <v>42</v>
      </c>
      <c r="BU83" s="2"/>
      <c r="BV83" s="3"/>
      <c r="BW83" s="3"/>
      <c r="BX83" s="3"/>
      <c r="BY83" s="3"/>
    </row>
    <row r="84" spans="1:77" ht="41.45" customHeight="1">
      <c r="A84" s="64" t="s">
        <v>252</v>
      </c>
      <c r="C84" s="65"/>
      <c r="D84" s="65" t="s">
        <v>64</v>
      </c>
      <c r="E84" s="66">
        <v>162.02039554966595</v>
      </c>
      <c r="F84" s="68">
        <v>99.99995971765611</v>
      </c>
      <c r="G84" s="102" t="s">
        <v>645</v>
      </c>
      <c r="H84" s="65"/>
      <c r="I84" s="69" t="s">
        <v>252</v>
      </c>
      <c r="J84" s="70"/>
      <c r="K84" s="70"/>
      <c r="L84" s="69" t="s">
        <v>1931</v>
      </c>
      <c r="M84" s="73">
        <v>1.0134247624755126</v>
      </c>
      <c r="N84" s="74">
        <v>8381.228515625</v>
      </c>
      <c r="O84" s="74">
        <v>2529.158935546875</v>
      </c>
      <c r="P84" s="75"/>
      <c r="Q84" s="76"/>
      <c r="R84" s="76"/>
      <c r="S84" s="88"/>
      <c r="T84" s="48">
        <v>0</v>
      </c>
      <c r="U84" s="48">
        <v>1</v>
      </c>
      <c r="V84" s="49">
        <v>0</v>
      </c>
      <c r="W84" s="49">
        <v>0.333333</v>
      </c>
      <c r="X84" s="49">
        <v>0</v>
      </c>
      <c r="Y84" s="49">
        <v>0.638295</v>
      </c>
      <c r="Z84" s="49">
        <v>0</v>
      </c>
      <c r="AA84" s="49">
        <v>0</v>
      </c>
      <c r="AB84" s="71">
        <v>84</v>
      </c>
      <c r="AC84" s="71"/>
      <c r="AD84" s="72"/>
      <c r="AE84" s="78" t="s">
        <v>1248</v>
      </c>
      <c r="AF84" s="78">
        <v>171</v>
      </c>
      <c r="AG84" s="78">
        <v>84</v>
      </c>
      <c r="AH84" s="78">
        <v>936</v>
      </c>
      <c r="AI84" s="78">
        <v>62</v>
      </c>
      <c r="AJ84" s="78"/>
      <c r="AK84" s="78" t="s">
        <v>1358</v>
      </c>
      <c r="AL84" s="78" t="s">
        <v>1449</v>
      </c>
      <c r="AM84" s="82" t="s">
        <v>1537</v>
      </c>
      <c r="AN84" s="78"/>
      <c r="AO84" s="80">
        <v>39953.60293981482</v>
      </c>
      <c r="AP84" s="82" t="s">
        <v>1631</v>
      </c>
      <c r="AQ84" s="78" t="b">
        <v>0</v>
      </c>
      <c r="AR84" s="78" t="b">
        <v>0</v>
      </c>
      <c r="AS84" s="78" t="b">
        <v>0</v>
      </c>
      <c r="AT84" s="78"/>
      <c r="AU84" s="78">
        <v>8</v>
      </c>
      <c r="AV84" s="82" t="s">
        <v>1666</v>
      </c>
      <c r="AW84" s="78" t="b">
        <v>0</v>
      </c>
      <c r="AX84" s="78" t="s">
        <v>1734</v>
      </c>
      <c r="AY84" s="82" t="s">
        <v>1816</v>
      </c>
      <c r="AZ84" s="78" t="s">
        <v>66</v>
      </c>
      <c r="BA84" s="78" t="str">
        <f>REPLACE(INDEX(GroupVertices[Group],MATCH(Vertices[[#This Row],[Vertex]],GroupVertices[Vertex],0)),1,1,"")</f>
        <v>11</v>
      </c>
      <c r="BB84" s="48" t="s">
        <v>431</v>
      </c>
      <c r="BC84" s="48" t="s">
        <v>431</v>
      </c>
      <c r="BD84" s="48" t="s">
        <v>497</v>
      </c>
      <c r="BE84" s="48" t="s">
        <v>497</v>
      </c>
      <c r="BF84" s="48" t="s">
        <v>545</v>
      </c>
      <c r="BG84" s="48" t="s">
        <v>545</v>
      </c>
      <c r="BH84" s="119" t="s">
        <v>2252</v>
      </c>
      <c r="BI84" s="119" t="s">
        <v>2252</v>
      </c>
      <c r="BJ84" s="119" t="s">
        <v>2366</v>
      </c>
      <c r="BK84" s="119" t="s">
        <v>2366</v>
      </c>
      <c r="BL84" s="119">
        <v>2</v>
      </c>
      <c r="BM84" s="123">
        <v>8.333333333333334</v>
      </c>
      <c r="BN84" s="119">
        <v>2</v>
      </c>
      <c r="BO84" s="123">
        <v>8.333333333333334</v>
      </c>
      <c r="BP84" s="119">
        <v>0</v>
      </c>
      <c r="BQ84" s="123">
        <v>0</v>
      </c>
      <c r="BR84" s="119">
        <v>20</v>
      </c>
      <c r="BS84" s="123">
        <v>83.33333333333333</v>
      </c>
      <c r="BT84" s="119">
        <v>24</v>
      </c>
      <c r="BU84" s="2"/>
      <c r="BV84" s="3"/>
      <c r="BW84" s="3"/>
      <c r="BX84" s="3"/>
      <c r="BY84" s="3"/>
    </row>
    <row r="85" spans="1:77" ht="41.45" customHeight="1">
      <c r="A85" s="64" t="s">
        <v>253</v>
      </c>
      <c r="C85" s="65"/>
      <c r="D85" s="65" t="s">
        <v>64</v>
      </c>
      <c r="E85" s="66">
        <v>164.03069900424063</v>
      </c>
      <c r="F85" s="68">
        <v>99.9959892566282</v>
      </c>
      <c r="G85" s="102" t="s">
        <v>646</v>
      </c>
      <c r="H85" s="65"/>
      <c r="I85" s="69" t="s">
        <v>253</v>
      </c>
      <c r="J85" s="70"/>
      <c r="K85" s="70"/>
      <c r="L85" s="69" t="s">
        <v>1932</v>
      </c>
      <c r="M85" s="73">
        <v>2.3366470743711005</v>
      </c>
      <c r="N85" s="74">
        <v>7725.92333984375</v>
      </c>
      <c r="O85" s="74">
        <v>4386.14404296875</v>
      </c>
      <c r="P85" s="75"/>
      <c r="Q85" s="76"/>
      <c r="R85" s="76"/>
      <c r="S85" s="88"/>
      <c r="T85" s="48">
        <v>2</v>
      </c>
      <c r="U85" s="48">
        <v>4</v>
      </c>
      <c r="V85" s="49">
        <v>3</v>
      </c>
      <c r="W85" s="49">
        <v>0.005525</v>
      </c>
      <c r="X85" s="49">
        <v>0.004404</v>
      </c>
      <c r="Y85" s="49">
        <v>1.392217</v>
      </c>
      <c r="Z85" s="49">
        <v>0.25</v>
      </c>
      <c r="AA85" s="49">
        <v>0</v>
      </c>
      <c r="AB85" s="71">
        <v>85</v>
      </c>
      <c r="AC85" s="71"/>
      <c r="AD85" s="72"/>
      <c r="AE85" s="78" t="s">
        <v>1249</v>
      </c>
      <c r="AF85" s="78">
        <v>691</v>
      </c>
      <c r="AG85" s="78">
        <v>7575</v>
      </c>
      <c r="AH85" s="78">
        <v>45485</v>
      </c>
      <c r="AI85" s="78">
        <v>6265</v>
      </c>
      <c r="AJ85" s="78"/>
      <c r="AK85" s="78" t="s">
        <v>1359</v>
      </c>
      <c r="AL85" s="78" t="s">
        <v>1445</v>
      </c>
      <c r="AM85" s="82" t="s">
        <v>1538</v>
      </c>
      <c r="AN85" s="78"/>
      <c r="AO85" s="80">
        <v>39780.86273148148</v>
      </c>
      <c r="AP85" s="82" t="s">
        <v>1632</v>
      </c>
      <c r="AQ85" s="78" t="b">
        <v>0</v>
      </c>
      <c r="AR85" s="78" t="b">
        <v>0</v>
      </c>
      <c r="AS85" s="78" t="b">
        <v>0</v>
      </c>
      <c r="AT85" s="78"/>
      <c r="AU85" s="78">
        <v>571</v>
      </c>
      <c r="AV85" s="82" t="s">
        <v>1661</v>
      </c>
      <c r="AW85" s="78" t="b">
        <v>0</v>
      </c>
      <c r="AX85" s="78" t="s">
        <v>1734</v>
      </c>
      <c r="AY85" s="82" t="s">
        <v>1817</v>
      </c>
      <c r="AZ85" s="78" t="s">
        <v>66</v>
      </c>
      <c r="BA85" s="78" t="str">
        <f>REPLACE(INDEX(GroupVertices[Group],MATCH(Vertices[[#This Row],[Vertex]],GroupVertices[Vertex],0)),1,1,"")</f>
        <v>8</v>
      </c>
      <c r="BB85" s="48" t="s">
        <v>2439</v>
      </c>
      <c r="BC85" s="48" t="s">
        <v>2439</v>
      </c>
      <c r="BD85" s="48" t="s">
        <v>2448</v>
      </c>
      <c r="BE85" s="48" t="s">
        <v>2448</v>
      </c>
      <c r="BF85" s="48" t="s">
        <v>2465</v>
      </c>
      <c r="BG85" s="48" t="s">
        <v>2480</v>
      </c>
      <c r="BH85" s="119" t="s">
        <v>2523</v>
      </c>
      <c r="BI85" s="119" t="s">
        <v>2546</v>
      </c>
      <c r="BJ85" s="119" t="s">
        <v>2363</v>
      </c>
      <c r="BK85" s="119" t="s">
        <v>2603</v>
      </c>
      <c r="BL85" s="119">
        <v>1</v>
      </c>
      <c r="BM85" s="123">
        <v>1.8867924528301887</v>
      </c>
      <c r="BN85" s="119">
        <v>4</v>
      </c>
      <c r="BO85" s="123">
        <v>7.547169811320755</v>
      </c>
      <c r="BP85" s="119">
        <v>0</v>
      </c>
      <c r="BQ85" s="123">
        <v>0</v>
      </c>
      <c r="BR85" s="119">
        <v>48</v>
      </c>
      <c r="BS85" s="123">
        <v>90.56603773584905</v>
      </c>
      <c r="BT85" s="119">
        <v>53</v>
      </c>
      <c r="BU85" s="2"/>
      <c r="BV85" s="3"/>
      <c r="BW85" s="3"/>
      <c r="BX85" s="3"/>
      <c r="BY85" s="3"/>
    </row>
    <row r="86" spans="1:77" ht="41.45" customHeight="1">
      <c r="A86" s="64" t="s">
        <v>309</v>
      </c>
      <c r="C86" s="65"/>
      <c r="D86" s="65" t="s">
        <v>64</v>
      </c>
      <c r="E86" s="66">
        <v>166.62281234928628</v>
      </c>
      <c r="F86" s="68">
        <v>99.99086968873762</v>
      </c>
      <c r="G86" s="102" t="s">
        <v>1714</v>
      </c>
      <c r="H86" s="65"/>
      <c r="I86" s="69" t="s">
        <v>309</v>
      </c>
      <c r="J86" s="70"/>
      <c r="K86" s="70"/>
      <c r="L86" s="69" t="s">
        <v>1933</v>
      </c>
      <c r="M86" s="73">
        <v>4.042828400041837</v>
      </c>
      <c r="N86" s="74">
        <v>7231.24560546875</v>
      </c>
      <c r="O86" s="74">
        <v>3596.21728515625</v>
      </c>
      <c r="P86" s="75"/>
      <c r="Q86" s="76"/>
      <c r="R86" s="76"/>
      <c r="S86" s="88"/>
      <c r="T86" s="48">
        <v>2</v>
      </c>
      <c r="U86" s="48">
        <v>0</v>
      </c>
      <c r="V86" s="49">
        <v>0</v>
      </c>
      <c r="W86" s="49">
        <v>0.005464</v>
      </c>
      <c r="X86" s="49">
        <v>0.00316</v>
      </c>
      <c r="Y86" s="49">
        <v>0.611964</v>
      </c>
      <c r="Z86" s="49">
        <v>0.5</v>
      </c>
      <c r="AA86" s="49">
        <v>0</v>
      </c>
      <c r="AB86" s="71">
        <v>86</v>
      </c>
      <c r="AC86" s="71"/>
      <c r="AD86" s="72"/>
      <c r="AE86" s="78" t="s">
        <v>1250</v>
      </c>
      <c r="AF86" s="78">
        <v>5444</v>
      </c>
      <c r="AG86" s="78">
        <v>17234</v>
      </c>
      <c r="AH86" s="78">
        <v>14942</v>
      </c>
      <c r="AI86" s="78">
        <v>12132</v>
      </c>
      <c r="AJ86" s="78"/>
      <c r="AK86" s="78" t="s">
        <v>1360</v>
      </c>
      <c r="AL86" s="78" t="s">
        <v>1450</v>
      </c>
      <c r="AM86" s="82" t="s">
        <v>1539</v>
      </c>
      <c r="AN86" s="78"/>
      <c r="AO86" s="80">
        <v>39825.8690162037</v>
      </c>
      <c r="AP86" s="82" t="s">
        <v>1633</v>
      </c>
      <c r="AQ86" s="78" t="b">
        <v>0</v>
      </c>
      <c r="AR86" s="78" t="b">
        <v>0</v>
      </c>
      <c r="AS86" s="78" t="b">
        <v>0</v>
      </c>
      <c r="AT86" s="78"/>
      <c r="AU86" s="78">
        <v>623</v>
      </c>
      <c r="AV86" s="82" t="s">
        <v>1670</v>
      </c>
      <c r="AW86" s="78" t="b">
        <v>0</v>
      </c>
      <c r="AX86" s="78" t="s">
        <v>1734</v>
      </c>
      <c r="AY86" s="82" t="s">
        <v>1818</v>
      </c>
      <c r="AZ86" s="78" t="s">
        <v>65</v>
      </c>
      <c r="BA86" s="78" t="str">
        <f>REPLACE(INDEX(GroupVertices[Group],MATCH(Vertices[[#This Row],[Vertex]],GroupVertices[Vertex],0)),1,1,"")</f>
        <v>8</v>
      </c>
      <c r="BB86" s="48"/>
      <c r="BC86" s="48"/>
      <c r="BD86" s="48"/>
      <c r="BE86" s="48"/>
      <c r="BF86" s="48"/>
      <c r="BG86" s="48"/>
      <c r="BH86" s="48"/>
      <c r="BI86" s="48"/>
      <c r="BJ86" s="48"/>
      <c r="BK86" s="48"/>
      <c r="BL86" s="48"/>
      <c r="BM86" s="49"/>
      <c r="BN86" s="48"/>
      <c r="BO86" s="49"/>
      <c r="BP86" s="48"/>
      <c r="BQ86" s="49"/>
      <c r="BR86" s="48"/>
      <c r="BS86" s="49"/>
      <c r="BT86" s="48"/>
      <c r="BU86" s="2"/>
      <c r="BV86" s="3"/>
      <c r="BW86" s="3"/>
      <c r="BX86" s="3"/>
      <c r="BY86" s="3"/>
    </row>
    <row r="87" spans="1:77" ht="41.45" customHeight="1">
      <c r="A87" s="64" t="s">
        <v>310</v>
      </c>
      <c r="C87" s="65"/>
      <c r="D87" s="65" t="s">
        <v>64</v>
      </c>
      <c r="E87" s="66">
        <v>163.85545829461077</v>
      </c>
      <c r="F87" s="68">
        <v>99.99633536676721</v>
      </c>
      <c r="G87" s="102" t="s">
        <v>1715</v>
      </c>
      <c r="H87" s="65"/>
      <c r="I87" s="69" t="s">
        <v>310</v>
      </c>
      <c r="J87" s="70"/>
      <c r="K87" s="70"/>
      <c r="L87" s="69" t="s">
        <v>1934</v>
      </c>
      <c r="M87" s="73">
        <v>2.2213001020486045</v>
      </c>
      <c r="N87" s="74">
        <v>8576.140625</v>
      </c>
      <c r="O87" s="74">
        <v>3317.315185546875</v>
      </c>
      <c r="P87" s="75"/>
      <c r="Q87" s="76"/>
      <c r="R87" s="76"/>
      <c r="S87" s="88"/>
      <c r="T87" s="48">
        <v>2</v>
      </c>
      <c r="U87" s="48">
        <v>0</v>
      </c>
      <c r="V87" s="49">
        <v>0</v>
      </c>
      <c r="W87" s="49">
        <v>0.005464</v>
      </c>
      <c r="X87" s="49">
        <v>0.00316</v>
      </c>
      <c r="Y87" s="49">
        <v>0.611964</v>
      </c>
      <c r="Z87" s="49">
        <v>0.5</v>
      </c>
      <c r="AA87" s="49">
        <v>0</v>
      </c>
      <c r="AB87" s="71">
        <v>87</v>
      </c>
      <c r="AC87" s="71"/>
      <c r="AD87" s="72"/>
      <c r="AE87" s="78" t="s">
        <v>1251</v>
      </c>
      <c r="AF87" s="78">
        <v>1881</v>
      </c>
      <c r="AG87" s="78">
        <v>6922</v>
      </c>
      <c r="AH87" s="78">
        <v>11405</v>
      </c>
      <c r="AI87" s="78">
        <v>664</v>
      </c>
      <c r="AJ87" s="78"/>
      <c r="AK87" s="78" t="s">
        <v>1361</v>
      </c>
      <c r="AL87" s="78"/>
      <c r="AM87" s="82" t="s">
        <v>1540</v>
      </c>
      <c r="AN87" s="78"/>
      <c r="AO87" s="80">
        <v>39773.643842592595</v>
      </c>
      <c r="AP87" s="82" t="s">
        <v>1634</v>
      </c>
      <c r="AQ87" s="78" t="b">
        <v>0</v>
      </c>
      <c r="AR87" s="78" t="b">
        <v>0</v>
      </c>
      <c r="AS87" s="78" t="b">
        <v>0</v>
      </c>
      <c r="AT87" s="78"/>
      <c r="AU87" s="78">
        <v>336</v>
      </c>
      <c r="AV87" s="82" t="s">
        <v>1672</v>
      </c>
      <c r="AW87" s="78" t="b">
        <v>0</v>
      </c>
      <c r="AX87" s="78" t="s">
        <v>1734</v>
      </c>
      <c r="AY87" s="82" t="s">
        <v>1819</v>
      </c>
      <c r="AZ87" s="78" t="s">
        <v>65</v>
      </c>
      <c r="BA87" s="78" t="str">
        <f>REPLACE(INDEX(GroupVertices[Group],MATCH(Vertices[[#This Row],[Vertex]],GroupVertices[Vertex],0)),1,1,"")</f>
        <v>8</v>
      </c>
      <c r="BB87" s="48"/>
      <c r="BC87" s="48"/>
      <c r="BD87" s="48"/>
      <c r="BE87" s="48"/>
      <c r="BF87" s="48"/>
      <c r="BG87" s="48"/>
      <c r="BH87" s="48"/>
      <c r="BI87" s="48"/>
      <c r="BJ87" s="48"/>
      <c r="BK87" s="48"/>
      <c r="BL87" s="48"/>
      <c r="BM87" s="49"/>
      <c r="BN87" s="48"/>
      <c r="BO87" s="49"/>
      <c r="BP87" s="48"/>
      <c r="BQ87" s="49"/>
      <c r="BR87" s="48"/>
      <c r="BS87" s="49"/>
      <c r="BT87" s="48"/>
      <c r="BU87" s="2"/>
      <c r="BV87" s="3"/>
      <c r="BW87" s="3"/>
      <c r="BX87" s="3"/>
      <c r="BY87" s="3"/>
    </row>
    <row r="88" spans="1:77" ht="41.45" customHeight="1">
      <c r="A88" s="64" t="s">
        <v>311</v>
      </c>
      <c r="C88" s="65"/>
      <c r="D88" s="65" t="s">
        <v>64</v>
      </c>
      <c r="E88" s="66">
        <v>162.00778251237253</v>
      </c>
      <c r="F88" s="68">
        <v>99.99998462910563</v>
      </c>
      <c r="G88" s="102" t="s">
        <v>1716</v>
      </c>
      <c r="H88" s="65"/>
      <c r="I88" s="69" t="s">
        <v>311</v>
      </c>
      <c r="J88" s="70"/>
      <c r="K88" s="70"/>
      <c r="L88" s="69" t="s">
        <v>1935</v>
      </c>
      <c r="M88" s="73">
        <v>1.0051226067340773</v>
      </c>
      <c r="N88" s="74">
        <v>8078.73486328125</v>
      </c>
      <c r="O88" s="74">
        <v>5646.494140625</v>
      </c>
      <c r="P88" s="75"/>
      <c r="Q88" s="76"/>
      <c r="R88" s="76"/>
      <c r="S88" s="88"/>
      <c r="T88" s="48">
        <v>2</v>
      </c>
      <c r="U88" s="48">
        <v>0</v>
      </c>
      <c r="V88" s="49">
        <v>0</v>
      </c>
      <c r="W88" s="49">
        <v>0.005464</v>
      </c>
      <c r="X88" s="49">
        <v>0.00316</v>
      </c>
      <c r="Y88" s="49">
        <v>0.611964</v>
      </c>
      <c r="Z88" s="49">
        <v>0.5</v>
      </c>
      <c r="AA88" s="49">
        <v>0</v>
      </c>
      <c r="AB88" s="71">
        <v>88</v>
      </c>
      <c r="AC88" s="71"/>
      <c r="AD88" s="72"/>
      <c r="AE88" s="78" t="s">
        <v>1252</v>
      </c>
      <c r="AF88" s="78">
        <v>2</v>
      </c>
      <c r="AG88" s="78">
        <v>37</v>
      </c>
      <c r="AH88" s="78">
        <v>47</v>
      </c>
      <c r="AI88" s="78">
        <v>0</v>
      </c>
      <c r="AJ88" s="78"/>
      <c r="AK88" s="78" t="s">
        <v>1362</v>
      </c>
      <c r="AL88" s="78" t="s">
        <v>1445</v>
      </c>
      <c r="AM88" s="82" t="s">
        <v>1541</v>
      </c>
      <c r="AN88" s="78"/>
      <c r="AO88" s="80">
        <v>39823.70737268519</v>
      </c>
      <c r="AP88" s="78"/>
      <c r="AQ88" s="78" t="b">
        <v>0</v>
      </c>
      <c r="AR88" s="78" t="b">
        <v>0</v>
      </c>
      <c r="AS88" s="78" t="b">
        <v>0</v>
      </c>
      <c r="AT88" s="78"/>
      <c r="AU88" s="78">
        <v>5</v>
      </c>
      <c r="AV88" s="82" t="s">
        <v>1662</v>
      </c>
      <c r="AW88" s="78" t="b">
        <v>0</v>
      </c>
      <c r="AX88" s="78" t="s">
        <v>1734</v>
      </c>
      <c r="AY88" s="82" t="s">
        <v>1820</v>
      </c>
      <c r="AZ88" s="78" t="s">
        <v>65</v>
      </c>
      <c r="BA88" s="78" t="str">
        <f>REPLACE(INDEX(GroupVertices[Group],MATCH(Vertices[[#This Row],[Vertex]],GroupVertices[Vertex],0)),1,1,"")</f>
        <v>8</v>
      </c>
      <c r="BB88" s="48"/>
      <c r="BC88" s="48"/>
      <c r="BD88" s="48"/>
      <c r="BE88" s="48"/>
      <c r="BF88" s="48"/>
      <c r="BG88" s="48"/>
      <c r="BH88" s="48"/>
      <c r="BI88" s="48"/>
      <c r="BJ88" s="48"/>
      <c r="BK88" s="48"/>
      <c r="BL88" s="48"/>
      <c r="BM88" s="49"/>
      <c r="BN88" s="48"/>
      <c r="BO88" s="49"/>
      <c r="BP88" s="48"/>
      <c r="BQ88" s="49"/>
      <c r="BR88" s="48"/>
      <c r="BS88" s="49"/>
      <c r="BT88" s="48"/>
      <c r="BU88" s="2"/>
      <c r="BV88" s="3"/>
      <c r="BW88" s="3"/>
      <c r="BX88" s="3"/>
      <c r="BY88" s="3"/>
    </row>
    <row r="89" spans="1:77" ht="41.45" customHeight="1">
      <c r="A89" s="64" t="s">
        <v>254</v>
      </c>
      <c r="C89" s="65"/>
      <c r="D89" s="65" t="s">
        <v>64</v>
      </c>
      <c r="E89" s="66">
        <v>165.8450978370239</v>
      </c>
      <c r="F89" s="68">
        <v>99.99240571811406</v>
      </c>
      <c r="G89" s="102" t="s">
        <v>647</v>
      </c>
      <c r="H89" s="65"/>
      <c r="I89" s="69" t="s">
        <v>254</v>
      </c>
      <c r="J89" s="70"/>
      <c r="K89" s="70"/>
      <c r="L89" s="69" t="s">
        <v>1936</v>
      </c>
      <c r="M89" s="73">
        <v>3.53092100985716</v>
      </c>
      <c r="N89" s="74">
        <v>8222.13671875</v>
      </c>
      <c r="O89" s="74">
        <v>4283.7021484375</v>
      </c>
      <c r="P89" s="75"/>
      <c r="Q89" s="76"/>
      <c r="R89" s="76"/>
      <c r="S89" s="88"/>
      <c r="T89" s="48">
        <v>2</v>
      </c>
      <c r="U89" s="48">
        <v>5</v>
      </c>
      <c r="V89" s="49">
        <v>355</v>
      </c>
      <c r="W89" s="49">
        <v>0.007299</v>
      </c>
      <c r="X89" s="49">
        <v>0.019667</v>
      </c>
      <c r="Y89" s="49">
        <v>1.590263</v>
      </c>
      <c r="Z89" s="49">
        <v>0.15</v>
      </c>
      <c r="AA89" s="49">
        <v>0</v>
      </c>
      <c r="AB89" s="71">
        <v>89</v>
      </c>
      <c r="AC89" s="71"/>
      <c r="AD89" s="72"/>
      <c r="AE89" s="78" t="s">
        <v>1253</v>
      </c>
      <c r="AF89" s="78">
        <v>672</v>
      </c>
      <c r="AG89" s="78">
        <v>14336</v>
      </c>
      <c r="AH89" s="78">
        <v>43332</v>
      </c>
      <c r="AI89" s="78">
        <v>9606</v>
      </c>
      <c r="AJ89" s="78"/>
      <c r="AK89" s="78" t="s">
        <v>1363</v>
      </c>
      <c r="AL89" s="78" t="s">
        <v>1451</v>
      </c>
      <c r="AM89" s="82" t="s">
        <v>1542</v>
      </c>
      <c r="AN89" s="78"/>
      <c r="AO89" s="80">
        <v>39205.01150462963</v>
      </c>
      <c r="AP89" s="82" t="s">
        <v>1635</v>
      </c>
      <c r="AQ89" s="78" t="b">
        <v>0</v>
      </c>
      <c r="AR89" s="78" t="b">
        <v>0</v>
      </c>
      <c r="AS89" s="78" t="b">
        <v>1</v>
      </c>
      <c r="AT89" s="78"/>
      <c r="AU89" s="78">
        <v>1345</v>
      </c>
      <c r="AV89" s="82" t="s">
        <v>1666</v>
      </c>
      <c r="AW89" s="78" t="b">
        <v>0</v>
      </c>
      <c r="AX89" s="78" t="s">
        <v>1734</v>
      </c>
      <c r="AY89" s="82" t="s">
        <v>1821</v>
      </c>
      <c r="AZ89" s="78" t="s">
        <v>66</v>
      </c>
      <c r="BA89" s="78" t="str">
        <f>REPLACE(INDEX(GroupVertices[Group],MATCH(Vertices[[#This Row],[Vertex]],GroupVertices[Vertex],0)),1,1,"")</f>
        <v>8</v>
      </c>
      <c r="BB89" s="48" t="s">
        <v>441</v>
      </c>
      <c r="BC89" s="48" t="s">
        <v>441</v>
      </c>
      <c r="BD89" s="48" t="s">
        <v>496</v>
      </c>
      <c r="BE89" s="48" t="s">
        <v>496</v>
      </c>
      <c r="BF89" s="48" t="s">
        <v>2466</v>
      </c>
      <c r="BG89" s="48" t="s">
        <v>2481</v>
      </c>
      <c r="BH89" s="119" t="s">
        <v>2524</v>
      </c>
      <c r="BI89" s="119" t="s">
        <v>2547</v>
      </c>
      <c r="BJ89" s="119" t="s">
        <v>2586</v>
      </c>
      <c r="BK89" s="119" t="s">
        <v>2586</v>
      </c>
      <c r="BL89" s="119">
        <v>1</v>
      </c>
      <c r="BM89" s="123">
        <v>1.6666666666666667</v>
      </c>
      <c r="BN89" s="119">
        <v>3</v>
      </c>
      <c r="BO89" s="123">
        <v>5</v>
      </c>
      <c r="BP89" s="119">
        <v>0</v>
      </c>
      <c r="BQ89" s="123">
        <v>0</v>
      </c>
      <c r="BR89" s="119">
        <v>56</v>
      </c>
      <c r="BS89" s="123">
        <v>93.33333333333333</v>
      </c>
      <c r="BT89" s="119">
        <v>60</v>
      </c>
      <c r="BU89" s="2"/>
      <c r="BV89" s="3"/>
      <c r="BW89" s="3"/>
      <c r="BX89" s="3"/>
      <c r="BY89" s="3"/>
    </row>
    <row r="90" spans="1:77" ht="41.45" customHeight="1">
      <c r="A90" s="64" t="s">
        <v>255</v>
      </c>
      <c r="C90" s="65"/>
      <c r="D90" s="65" t="s">
        <v>64</v>
      </c>
      <c r="E90" s="66">
        <v>162.30002927008604</v>
      </c>
      <c r="F90" s="68">
        <v>99.99940742552006</v>
      </c>
      <c r="G90" s="102" t="s">
        <v>648</v>
      </c>
      <c r="H90" s="65"/>
      <c r="I90" s="69" t="s">
        <v>255</v>
      </c>
      <c r="J90" s="70"/>
      <c r="K90" s="70"/>
      <c r="L90" s="69" t="s">
        <v>1937</v>
      </c>
      <c r="M90" s="73">
        <v>1.1974853216792507</v>
      </c>
      <c r="N90" s="74">
        <v>9804.087890625</v>
      </c>
      <c r="O90" s="74">
        <v>5999.39990234375</v>
      </c>
      <c r="P90" s="75"/>
      <c r="Q90" s="76"/>
      <c r="R90" s="76"/>
      <c r="S90" s="88"/>
      <c r="T90" s="48">
        <v>0</v>
      </c>
      <c r="U90" s="48">
        <v>1</v>
      </c>
      <c r="V90" s="49">
        <v>0</v>
      </c>
      <c r="W90" s="49">
        <v>0.004717</v>
      </c>
      <c r="X90" s="49">
        <v>0.000206</v>
      </c>
      <c r="Y90" s="49">
        <v>0.449174</v>
      </c>
      <c r="Z90" s="49">
        <v>0</v>
      </c>
      <c r="AA90" s="49">
        <v>0</v>
      </c>
      <c r="AB90" s="71">
        <v>90</v>
      </c>
      <c r="AC90" s="71"/>
      <c r="AD90" s="72"/>
      <c r="AE90" s="78" t="s">
        <v>1254</v>
      </c>
      <c r="AF90" s="78">
        <v>4999</v>
      </c>
      <c r="AG90" s="78">
        <v>1126</v>
      </c>
      <c r="AH90" s="78">
        <v>153530</v>
      </c>
      <c r="AI90" s="78">
        <v>55726</v>
      </c>
      <c r="AJ90" s="78"/>
      <c r="AK90" s="78" t="s">
        <v>1364</v>
      </c>
      <c r="AL90" s="78"/>
      <c r="AM90" s="78"/>
      <c r="AN90" s="78"/>
      <c r="AO90" s="80">
        <v>40806.71454861111</v>
      </c>
      <c r="AP90" s="82" t="s">
        <v>1636</v>
      </c>
      <c r="AQ90" s="78" t="b">
        <v>1</v>
      </c>
      <c r="AR90" s="78" t="b">
        <v>0</v>
      </c>
      <c r="AS90" s="78" t="b">
        <v>0</v>
      </c>
      <c r="AT90" s="78"/>
      <c r="AU90" s="78">
        <v>522</v>
      </c>
      <c r="AV90" s="82" t="s">
        <v>1662</v>
      </c>
      <c r="AW90" s="78" t="b">
        <v>0</v>
      </c>
      <c r="AX90" s="78" t="s">
        <v>1734</v>
      </c>
      <c r="AY90" s="82" t="s">
        <v>1822</v>
      </c>
      <c r="AZ90" s="78" t="s">
        <v>66</v>
      </c>
      <c r="BA90" s="78" t="str">
        <f>REPLACE(INDEX(GroupVertices[Group],MATCH(Vertices[[#This Row],[Vertex]],GroupVertices[Vertex],0)),1,1,"")</f>
        <v>5</v>
      </c>
      <c r="BB90" s="48"/>
      <c r="BC90" s="48"/>
      <c r="BD90" s="48"/>
      <c r="BE90" s="48"/>
      <c r="BF90" s="48" t="s">
        <v>554</v>
      </c>
      <c r="BG90" s="48" t="s">
        <v>554</v>
      </c>
      <c r="BH90" s="119" t="s">
        <v>2525</v>
      </c>
      <c r="BI90" s="119" t="s">
        <v>2525</v>
      </c>
      <c r="BJ90" s="119" t="s">
        <v>2361</v>
      </c>
      <c r="BK90" s="119" t="s">
        <v>2361</v>
      </c>
      <c r="BL90" s="119">
        <v>1</v>
      </c>
      <c r="BM90" s="123">
        <v>4</v>
      </c>
      <c r="BN90" s="119">
        <v>3</v>
      </c>
      <c r="BO90" s="123">
        <v>12</v>
      </c>
      <c r="BP90" s="119">
        <v>0</v>
      </c>
      <c r="BQ90" s="123">
        <v>0</v>
      </c>
      <c r="BR90" s="119">
        <v>21</v>
      </c>
      <c r="BS90" s="123">
        <v>84</v>
      </c>
      <c r="BT90" s="119">
        <v>25</v>
      </c>
      <c r="BU90" s="2"/>
      <c r="BV90" s="3"/>
      <c r="BW90" s="3"/>
      <c r="BX90" s="3"/>
      <c r="BY90" s="3"/>
    </row>
    <row r="91" spans="1:77" ht="41.45" customHeight="1">
      <c r="A91" s="64" t="s">
        <v>269</v>
      </c>
      <c r="C91" s="65"/>
      <c r="D91" s="65" t="s">
        <v>64</v>
      </c>
      <c r="E91" s="66">
        <v>162.20341877166834</v>
      </c>
      <c r="F91" s="68">
        <v>99.99959823662273</v>
      </c>
      <c r="G91" s="102" t="s">
        <v>662</v>
      </c>
      <c r="H91" s="65"/>
      <c r="I91" s="69" t="s">
        <v>269</v>
      </c>
      <c r="J91" s="70"/>
      <c r="K91" s="70"/>
      <c r="L91" s="69" t="s">
        <v>1938</v>
      </c>
      <c r="M91" s="73">
        <v>1.133894341532086</v>
      </c>
      <c r="N91" s="74">
        <v>9428.3916015625</v>
      </c>
      <c r="O91" s="74">
        <v>6718.32958984375</v>
      </c>
      <c r="P91" s="75"/>
      <c r="Q91" s="76"/>
      <c r="R91" s="76"/>
      <c r="S91" s="88"/>
      <c r="T91" s="48">
        <v>4</v>
      </c>
      <c r="U91" s="48">
        <v>1</v>
      </c>
      <c r="V91" s="49">
        <v>94</v>
      </c>
      <c r="W91" s="49">
        <v>0.006061</v>
      </c>
      <c r="X91" s="49">
        <v>0.001571</v>
      </c>
      <c r="Y91" s="49">
        <v>1.40788</v>
      </c>
      <c r="Z91" s="49">
        <v>0.16666666666666666</v>
      </c>
      <c r="AA91" s="49">
        <v>0</v>
      </c>
      <c r="AB91" s="71">
        <v>91</v>
      </c>
      <c r="AC91" s="71"/>
      <c r="AD91" s="72"/>
      <c r="AE91" s="78" t="s">
        <v>1255</v>
      </c>
      <c r="AF91" s="78">
        <v>395</v>
      </c>
      <c r="AG91" s="78">
        <v>766</v>
      </c>
      <c r="AH91" s="78">
        <v>13422</v>
      </c>
      <c r="AI91" s="78">
        <v>320</v>
      </c>
      <c r="AJ91" s="78"/>
      <c r="AK91" s="78" t="s">
        <v>1365</v>
      </c>
      <c r="AL91" s="78" t="s">
        <v>1452</v>
      </c>
      <c r="AM91" s="82" t="s">
        <v>1543</v>
      </c>
      <c r="AN91" s="78"/>
      <c r="AO91" s="80">
        <v>41565.57163194445</v>
      </c>
      <c r="AP91" s="82" t="s">
        <v>1637</v>
      </c>
      <c r="AQ91" s="78" t="b">
        <v>0</v>
      </c>
      <c r="AR91" s="78" t="b">
        <v>0</v>
      </c>
      <c r="AS91" s="78" t="b">
        <v>0</v>
      </c>
      <c r="AT91" s="78"/>
      <c r="AU91" s="78">
        <v>540</v>
      </c>
      <c r="AV91" s="82" t="s">
        <v>1662</v>
      </c>
      <c r="AW91" s="78" t="b">
        <v>0</v>
      </c>
      <c r="AX91" s="78" t="s">
        <v>1734</v>
      </c>
      <c r="AY91" s="82" t="s">
        <v>1823</v>
      </c>
      <c r="AZ91" s="78" t="s">
        <v>66</v>
      </c>
      <c r="BA91" s="78" t="str">
        <f>REPLACE(INDEX(GroupVertices[Group],MATCH(Vertices[[#This Row],[Vertex]],GroupVertices[Vertex],0)),1,1,"")</f>
        <v>5</v>
      </c>
      <c r="BB91" s="48" t="s">
        <v>462</v>
      </c>
      <c r="BC91" s="48" t="s">
        <v>462</v>
      </c>
      <c r="BD91" s="48" t="s">
        <v>491</v>
      </c>
      <c r="BE91" s="48" t="s">
        <v>491</v>
      </c>
      <c r="BF91" s="48" t="s">
        <v>589</v>
      </c>
      <c r="BG91" s="48" t="s">
        <v>589</v>
      </c>
      <c r="BH91" s="119" t="s">
        <v>2525</v>
      </c>
      <c r="BI91" s="119" t="s">
        <v>2525</v>
      </c>
      <c r="BJ91" s="119" t="s">
        <v>2361</v>
      </c>
      <c r="BK91" s="119" t="s">
        <v>2361</v>
      </c>
      <c r="BL91" s="119">
        <v>1</v>
      </c>
      <c r="BM91" s="123">
        <v>4</v>
      </c>
      <c r="BN91" s="119">
        <v>3</v>
      </c>
      <c r="BO91" s="123">
        <v>12</v>
      </c>
      <c r="BP91" s="119">
        <v>0</v>
      </c>
      <c r="BQ91" s="123">
        <v>0</v>
      </c>
      <c r="BR91" s="119">
        <v>21</v>
      </c>
      <c r="BS91" s="123">
        <v>84</v>
      </c>
      <c r="BT91" s="119">
        <v>25</v>
      </c>
      <c r="BU91" s="2"/>
      <c r="BV91" s="3"/>
      <c r="BW91" s="3"/>
      <c r="BX91" s="3"/>
      <c r="BY91" s="3"/>
    </row>
    <row r="92" spans="1:77" ht="41.45" customHeight="1">
      <c r="A92" s="64" t="s">
        <v>256</v>
      </c>
      <c r="C92" s="65"/>
      <c r="D92" s="65" t="s">
        <v>64</v>
      </c>
      <c r="E92" s="66">
        <v>162.19080573437492</v>
      </c>
      <c r="F92" s="68">
        <v>99.99962314807225</v>
      </c>
      <c r="G92" s="102" t="s">
        <v>649</v>
      </c>
      <c r="H92" s="65"/>
      <c r="I92" s="69" t="s">
        <v>256</v>
      </c>
      <c r="J92" s="70"/>
      <c r="K92" s="70"/>
      <c r="L92" s="69" t="s">
        <v>1939</v>
      </c>
      <c r="M92" s="73">
        <v>1.1255921857906506</v>
      </c>
      <c r="N92" s="74">
        <v>5742.33203125</v>
      </c>
      <c r="O92" s="74">
        <v>852.8558959960938</v>
      </c>
      <c r="P92" s="75"/>
      <c r="Q92" s="76"/>
      <c r="R92" s="76"/>
      <c r="S92" s="88"/>
      <c r="T92" s="48">
        <v>1</v>
      </c>
      <c r="U92" s="48">
        <v>1</v>
      </c>
      <c r="V92" s="49">
        <v>0</v>
      </c>
      <c r="W92" s="49">
        <v>0</v>
      </c>
      <c r="X92" s="49">
        <v>0</v>
      </c>
      <c r="Y92" s="49">
        <v>0.999996</v>
      </c>
      <c r="Z92" s="49">
        <v>0</v>
      </c>
      <c r="AA92" s="49" t="s">
        <v>2033</v>
      </c>
      <c r="AB92" s="71">
        <v>92</v>
      </c>
      <c r="AC92" s="71"/>
      <c r="AD92" s="72"/>
      <c r="AE92" s="78" t="s">
        <v>256</v>
      </c>
      <c r="AF92" s="78">
        <v>1304</v>
      </c>
      <c r="AG92" s="78">
        <v>719</v>
      </c>
      <c r="AH92" s="78">
        <v>7791</v>
      </c>
      <c r="AI92" s="78">
        <v>585</v>
      </c>
      <c r="AJ92" s="78"/>
      <c r="AK92" s="78" t="s">
        <v>1366</v>
      </c>
      <c r="AL92" s="78" t="s">
        <v>1453</v>
      </c>
      <c r="AM92" s="82" t="s">
        <v>1544</v>
      </c>
      <c r="AN92" s="78"/>
      <c r="AO92" s="80">
        <v>39660.56497685185</v>
      </c>
      <c r="AP92" s="82" t="s">
        <v>1638</v>
      </c>
      <c r="AQ92" s="78" t="b">
        <v>0</v>
      </c>
      <c r="AR92" s="78" t="b">
        <v>0</v>
      </c>
      <c r="AS92" s="78" t="b">
        <v>1</v>
      </c>
      <c r="AT92" s="78"/>
      <c r="AU92" s="78">
        <v>65</v>
      </c>
      <c r="AV92" s="82" t="s">
        <v>1661</v>
      </c>
      <c r="AW92" s="78" t="b">
        <v>0</v>
      </c>
      <c r="AX92" s="78" t="s">
        <v>1734</v>
      </c>
      <c r="AY92" s="82" t="s">
        <v>1824</v>
      </c>
      <c r="AZ92" s="78" t="s">
        <v>66</v>
      </c>
      <c r="BA92" s="78" t="str">
        <f>REPLACE(INDEX(GroupVertices[Group],MATCH(Vertices[[#This Row],[Vertex]],GroupVertices[Vertex],0)),1,1,"")</f>
        <v>9</v>
      </c>
      <c r="BB92" s="48" t="s">
        <v>437</v>
      </c>
      <c r="BC92" s="48" t="s">
        <v>437</v>
      </c>
      <c r="BD92" s="48" t="s">
        <v>496</v>
      </c>
      <c r="BE92" s="48" t="s">
        <v>496</v>
      </c>
      <c r="BF92" s="48" t="s">
        <v>555</v>
      </c>
      <c r="BG92" s="48" t="s">
        <v>555</v>
      </c>
      <c r="BH92" s="119" t="s">
        <v>2526</v>
      </c>
      <c r="BI92" s="119" t="s">
        <v>2526</v>
      </c>
      <c r="BJ92" s="119" t="s">
        <v>2587</v>
      </c>
      <c r="BK92" s="119" t="s">
        <v>2587</v>
      </c>
      <c r="BL92" s="119">
        <v>3</v>
      </c>
      <c r="BM92" s="123">
        <v>14.285714285714286</v>
      </c>
      <c r="BN92" s="119">
        <v>1</v>
      </c>
      <c r="BO92" s="123">
        <v>4.761904761904762</v>
      </c>
      <c r="BP92" s="119">
        <v>0</v>
      </c>
      <c r="BQ92" s="123">
        <v>0</v>
      </c>
      <c r="BR92" s="119">
        <v>17</v>
      </c>
      <c r="BS92" s="123">
        <v>80.95238095238095</v>
      </c>
      <c r="BT92" s="119">
        <v>21</v>
      </c>
      <c r="BU92" s="2"/>
      <c r="BV92" s="3"/>
      <c r="BW92" s="3"/>
      <c r="BX92" s="3"/>
      <c r="BY92" s="3"/>
    </row>
    <row r="93" spans="1:77" ht="41.45" customHeight="1">
      <c r="A93" s="64" t="s">
        <v>257</v>
      </c>
      <c r="C93" s="65"/>
      <c r="D93" s="65" t="s">
        <v>64</v>
      </c>
      <c r="E93" s="66">
        <v>162.07836184871655</v>
      </c>
      <c r="F93" s="68">
        <v>99.99984523099451</v>
      </c>
      <c r="G93" s="102" t="s">
        <v>650</v>
      </c>
      <c r="H93" s="65"/>
      <c r="I93" s="69" t="s">
        <v>257</v>
      </c>
      <c r="J93" s="70"/>
      <c r="K93" s="70"/>
      <c r="L93" s="69" t="s">
        <v>1940</v>
      </c>
      <c r="M93" s="73">
        <v>1.0515793505638116</v>
      </c>
      <c r="N93" s="74">
        <v>3582.738037109375</v>
      </c>
      <c r="O93" s="74">
        <v>8859.0107421875</v>
      </c>
      <c r="P93" s="75"/>
      <c r="Q93" s="76"/>
      <c r="R93" s="76"/>
      <c r="S93" s="88"/>
      <c r="T93" s="48">
        <v>0</v>
      </c>
      <c r="U93" s="48">
        <v>3</v>
      </c>
      <c r="V93" s="49">
        <v>1</v>
      </c>
      <c r="W93" s="49">
        <v>0.004975</v>
      </c>
      <c r="X93" s="49">
        <v>0</v>
      </c>
      <c r="Y93" s="49">
        <v>0.924534</v>
      </c>
      <c r="Z93" s="49">
        <v>0.3333333333333333</v>
      </c>
      <c r="AA93" s="49">
        <v>0</v>
      </c>
      <c r="AB93" s="71">
        <v>93</v>
      </c>
      <c r="AC93" s="71"/>
      <c r="AD93" s="72"/>
      <c r="AE93" s="78" t="s">
        <v>1256</v>
      </c>
      <c r="AF93" s="78">
        <v>0</v>
      </c>
      <c r="AG93" s="78">
        <v>300</v>
      </c>
      <c r="AH93" s="78">
        <v>46334</v>
      </c>
      <c r="AI93" s="78">
        <v>45858</v>
      </c>
      <c r="AJ93" s="78"/>
      <c r="AK93" s="78"/>
      <c r="AL93" s="78"/>
      <c r="AM93" s="78"/>
      <c r="AN93" s="78"/>
      <c r="AO93" s="80">
        <v>42315.369733796295</v>
      </c>
      <c r="AP93" s="78"/>
      <c r="AQ93" s="78" t="b">
        <v>1</v>
      </c>
      <c r="AR93" s="78" t="b">
        <v>1</v>
      </c>
      <c r="AS93" s="78" t="b">
        <v>0</v>
      </c>
      <c r="AT93" s="78"/>
      <c r="AU93" s="78">
        <v>715</v>
      </c>
      <c r="AV93" s="82" t="s">
        <v>1662</v>
      </c>
      <c r="AW93" s="78" t="b">
        <v>0</v>
      </c>
      <c r="AX93" s="78" t="s">
        <v>1734</v>
      </c>
      <c r="AY93" s="82" t="s">
        <v>1825</v>
      </c>
      <c r="AZ93" s="78" t="s">
        <v>66</v>
      </c>
      <c r="BA93" s="78" t="str">
        <f>REPLACE(INDEX(GroupVertices[Group],MATCH(Vertices[[#This Row],[Vertex]],GroupVertices[Vertex],0)),1,1,"")</f>
        <v>3</v>
      </c>
      <c r="BB93" s="48" t="s">
        <v>438</v>
      </c>
      <c r="BC93" s="48" t="s">
        <v>438</v>
      </c>
      <c r="BD93" s="48" t="s">
        <v>480</v>
      </c>
      <c r="BE93" s="48" t="s">
        <v>480</v>
      </c>
      <c r="BF93" s="48"/>
      <c r="BG93" s="48"/>
      <c r="BH93" s="119" t="s">
        <v>2527</v>
      </c>
      <c r="BI93" s="119" t="s">
        <v>2548</v>
      </c>
      <c r="BJ93" s="119" t="s">
        <v>2588</v>
      </c>
      <c r="BK93" s="119" t="s">
        <v>2604</v>
      </c>
      <c r="BL93" s="119">
        <v>6</v>
      </c>
      <c r="BM93" s="123">
        <v>7.792207792207792</v>
      </c>
      <c r="BN93" s="119">
        <v>0</v>
      </c>
      <c r="BO93" s="123">
        <v>0</v>
      </c>
      <c r="BP93" s="119">
        <v>0</v>
      </c>
      <c r="BQ93" s="123">
        <v>0</v>
      </c>
      <c r="BR93" s="119">
        <v>71</v>
      </c>
      <c r="BS93" s="123">
        <v>92.20779220779221</v>
      </c>
      <c r="BT93" s="119">
        <v>77</v>
      </c>
      <c r="BU93" s="2"/>
      <c r="BV93" s="3"/>
      <c r="BW93" s="3"/>
      <c r="BX93" s="3"/>
      <c r="BY93" s="3"/>
    </row>
    <row r="94" spans="1:77" ht="41.45" customHeight="1">
      <c r="A94" s="64" t="s">
        <v>312</v>
      </c>
      <c r="C94" s="65"/>
      <c r="D94" s="65" t="s">
        <v>64</v>
      </c>
      <c r="E94" s="66">
        <v>163.5986353863171</v>
      </c>
      <c r="F94" s="68">
        <v>99.99684260628179</v>
      </c>
      <c r="G94" s="102" t="s">
        <v>1717</v>
      </c>
      <c r="H94" s="65"/>
      <c r="I94" s="69" t="s">
        <v>312</v>
      </c>
      <c r="J94" s="70"/>
      <c r="K94" s="70"/>
      <c r="L94" s="69" t="s">
        <v>1941</v>
      </c>
      <c r="M94" s="73">
        <v>2.052254079824058</v>
      </c>
      <c r="N94" s="74">
        <v>3994.07470703125</v>
      </c>
      <c r="O94" s="74">
        <v>9027.349609375</v>
      </c>
      <c r="P94" s="75"/>
      <c r="Q94" s="76"/>
      <c r="R94" s="76"/>
      <c r="S94" s="88"/>
      <c r="T94" s="48">
        <v>2</v>
      </c>
      <c r="U94" s="48">
        <v>0</v>
      </c>
      <c r="V94" s="49">
        <v>0</v>
      </c>
      <c r="W94" s="49">
        <v>0.00495</v>
      </c>
      <c r="X94" s="49">
        <v>0</v>
      </c>
      <c r="Y94" s="49">
        <v>0.641344</v>
      </c>
      <c r="Z94" s="49">
        <v>0.5</v>
      </c>
      <c r="AA94" s="49">
        <v>0</v>
      </c>
      <c r="AB94" s="71">
        <v>94</v>
      </c>
      <c r="AC94" s="71"/>
      <c r="AD94" s="72"/>
      <c r="AE94" s="78" t="s">
        <v>1257</v>
      </c>
      <c r="AF94" s="78">
        <v>2031</v>
      </c>
      <c r="AG94" s="78">
        <v>5965</v>
      </c>
      <c r="AH94" s="78">
        <v>9391</v>
      </c>
      <c r="AI94" s="78">
        <v>2025</v>
      </c>
      <c r="AJ94" s="78"/>
      <c r="AK94" s="78" t="s">
        <v>1367</v>
      </c>
      <c r="AL94" s="78" t="s">
        <v>1454</v>
      </c>
      <c r="AM94" s="82" t="s">
        <v>1545</v>
      </c>
      <c r="AN94" s="78"/>
      <c r="AO94" s="80">
        <v>42085.36962962963</v>
      </c>
      <c r="AP94" s="82" t="s">
        <v>1639</v>
      </c>
      <c r="AQ94" s="78" t="b">
        <v>0</v>
      </c>
      <c r="AR94" s="78" t="b">
        <v>0</v>
      </c>
      <c r="AS94" s="78" t="b">
        <v>1</v>
      </c>
      <c r="AT94" s="78"/>
      <c r="AU94" s="78">
        <v>284</v>
      </c>
      <c r="AV94" s="82" t="s">
        <v>1665</v>
      </c>
      <c r="AW94" s="78" t="b">
        <v>0</v>
      </c>
      <c r="AX94" s="78" t="s">
        <v>1734</v>
      </c>
      <c r="AY94" s="82" t="s">
        <v>1826</v>
      </c>
      <c r="AZ94" s="78" t="s">
        <v>65</v>
      </c>
      <c r="BA94" s="78" t="str">
        <f>REPLACE(INDEX(GroupVertices[Group],MATCH(Vertices[[#This Row],[Vertex]],GroupVertices[Vertex],0)),1,1,"")</f>
        <v>3</v>
      </c>
      <c r="BB94" s="48"/>
      <c r="BC94" s="48"/>
      <c r="BD94" s="48"/>
      <c r="BE94" s="48"/>
      <c r="BF94" s="48"/>
      <c r="BG94" s="48"/>
      <c r="BH94" s="48"/>
      <c r="BI94" s="48"/>
      <c r="BJ94" s="48"/>
      <c r="BK94" s="48"/>
      <c r="BL94" s="48"/>
      <c r="BM94" s="49"/>
      <c r="BN94" s="48"/>
      <c r="BO94" s="49"/>
      <c r="BP94" s="48"/>
      <c r="BQ94" s="49"/>
      <c r="BR94" s="48"/>
      <c r="BS94" s="49"/>
      <c r="BT94" s="48"/>
      <c r="BU94" s="2"/>
      <c r="BV94" s="3"/>
      <c r="BW94" s="3"/>
      <c r="BX94" s="3"/>
      <c r="BY94" s="3"/>
    </row>
    <row r="95" spans="1:77" ht="41.45" customHeight="1">
      <c r="A95" s="64" t="s">
        <v>313</v>
      </c>
      <c r="C95" s="65"/>
      <c r="D95" s="65" t="s">
        <v>64</v>
      </c>
      <c r="E95" s="66">
        <v>163.6955142472304</v>
      </c>
      <c r="F95" s="68">
        <v>99.99665126514829</v>
      </c>
      <c r="G95" s="102" t="s">
        <v>1718</v>
      </c>
      <c r="H95" s="65"/>
      <c r="I95" s="69" t="s">
        <v>313</v>
      </c>
      <c r="J95" s="70"/>
      <c r="K95" s="70"/>
      <c r="L95" s="69" t="s">
        <v>1942</v>
      </c>
      <c r="M95" s="73">
        <v>2.116021701582743</v>
      </c>
      <c r="N95" s="74">
        <v>3241.588134765625</v>
      </c>
      <c r="O95" s="74">
        <v>8438.1162109375</v>
      </c>
      <c r="P95" s="75"/>
      <c r="Q95" s="76"/>
      <c r="R95" s="76"/>
      <c r="S95" s="88"/>
      <c r="T95" s="48">
        <v>2</v>
      </c>
      <c r="U95" s="48">
        <v>0</v>
      </c>
      <c r="V95" s="49">
        <v>0</v>
      </c>
      <c r="W95" s="49">
        <v>0.00495</v>
      </c>
      <c r="X95" s="49">
        <v>0</v>
      </c>
      <c r="Y95" s="49">
        <v>0.641344</v>
      </c>
      <c r="Z95" s="49">
        <v>0.5</v>
      </c>
      <c r="AA95" s="49">
        <v>0</v>
      </c>
      <c r="AB95" s="71">
        <v>95</v>
      </c>
      <c r="AC95" s="71"/>
      <c r="AD95" s="72"/>
      <c r="AE95" s="78" t="s">
        <v>1258</v>
      </c>
      <c r="AF95" s="78">
        <v>1307</v>
      </c>
      <c r="AG95" s="78">
        <v>6326</v>
      </c>
      <c r="AH95" s="78">
        <v>16300</v>
      </c>
      <c r="AI95" s="78">
        <v>157</v>
      </c>
      <c r="AJ95" s="78"/>
      <c r="AK95" s="78" t="s">
        <v>1368</v>
      </c>
      <c r="AL95" s="78" t="s">
        <v>1455</v>
      </c>
      <c r="AM95" s="82" t="s">
        <v>1546</v>
      </c>
      <c r="AN95" s="78"/>
      <c r="AO95" s="80">
        <v>40097.49517361111</v>
      </c>
      <c r="AP95" s="82" t="s">
        <v>1640</v>
      </c>
      <c r="AQ95" s="78" t="b">
        <v>0</v>
      </c>
      <c r="AR95" s="78" t="b">
        <v>0</v>
      </c>
      <c r="AS95" s="78" t="b">
        <v>1</v>
      </c>
      <c r="AT95" s="78"/>
      <c r="AU95" s="78">
        <v>440</v>
      </c>
      <c r="AV95" s="82" t="s">
        <v>1670</v>
      </c>
      <c r="AW95" s="78" t="b">
        <v>0</v>
      </c>
      <c r="AX95" s="78" t="s">
        <v>1734</v>
      </c>
      <c r="AY95" s="82" t="s">
        <v>1827</v>
      </c>
      <c r="AZ95" s="78" t="s">
        <v>65</v>
      </c>
      <c r="BA95" s="78" t="str">
        <f>REPLACE(INDEX(GroupVertices[Group],MATCH(Vertices[[#This Row],[Vertex]],GroupVertices[Vertex],0)),1,1,"")</f>
        <v>3</v>
      </c>
      <c r="BB95" s="48"/>
      <c r="BC95" s="48"/>
      <c r="BD95" s="48"/>
      <c r="BE95" s="48"/>
      <c r="BF95" s="48"/>
      <c r="BG95" s="48"/>
      <c r="BH95" s="48"/>
      <c r="BI95" s="48"/>
      <c r="BJ95" s="48"/>
      <c r="BK95" s="48"/>
      <c r="BL95" s="48"/>
      <c r="BM95" s="49"/>
      <c r="BN95" s="48"/>
      <c r="BO95" s="49"/>
      <c r="BP95" s="48"/>
      <c r="BQ95" s="49"/>
      <c r="BR95" s="48"/>
      <c r="BS95" s="49"/>
      <c r="BT95" s="48"/>
      <c r="BU95" s="2"/>
      <c r="BV95" s="3"/>
      <c r="BW95" s="3"/>
      <c r="BX95" s="3"/>
      <c r="BY95" s="3"/>
    </row>
    <row r="96" spans="1:77" ht="41.45" customHeight="1">
      <c r="A96" s="64" t="s">
        <v>258</v>
      </c>
      <c r="C96" s="65"/>
      <c r="D96" s="65" t="s">
        <v>64</v>
      </c>
      <c r="E96" s="66">
        <v>162.31291066987507</v>
      </c>
      <c r="F96" s="68">
        <v>99.99938198403972</v>
      </c>
      <c r="G96" s="102" t="s">
        <v>651</v>
      </c>
      <c r="H96" s="65"/>
      <c r="I96" s="69" t="s">
        <v>258</v>
      </c>
      <c r="J96" s="70"/>
      <c r="K96" s="70"/>
      <c r="L96" s="69" t="s">
        <v>1943</v>
      </c>
      <c r="M96" s="73">
        <v>1.2059641190322061</v>
      </c>
      <c r="N96" s="74">
        <v>6024.21630859375</v>
      </c>
      <c r="O96" s="74">
        <v>4883.822265625</v>
      </c>
      <c r="P96" s="75"/>
      <c r="Q96" s="76"/>
      <c r="R96" s="76"/>
      <c r="S96" s="88"/>
      <c r="T96" s="48">
        <v>0</v>
      </c>
      <c r="U96" s="48">
        <v>3</v>
      </c>
      <c r="V96" s="49">
        <v>90.666667</v>
      </c>
      <c r="W96" s="49">
        <v>0.004149</v>
      </c>
      <c r="X96" s="49">
        <v>0</v>
      </c>
      <c r="Y96" s="49">
        <v>1.066127</v>
      </c>
      <c r="Z96" s="49">
        <v>0</v>
      </c>
      <c r="AA96" s="49">
        <v>0</v>
      </c>
      <c r="AB96" s="71">
        <v>96</v>
      </c>
      <c r="AC96" s="71"/>
      <c r="AD96" s="72"/>
      <c r="AE96" s="78" t="s">
        <v>1259</v>
      </c>
      <c r="AF96" s="78">
        <v>452</v>
      </c>
      <c r="AG96" s="78">
        <v>1174</v>
      </c>
      <c r="AH96" s="78">
        <v>3386</v>
      </c>
      <c r="AI96" s="78">
        <v>403</v>
      </c>
      <c r="AJ96" s="78"/>
      <c r="AK96" s="78" t="s">
        <v>1369</v>
      </c>
      <c r="AL96" s="78" t="s">
        <v>1456</v>
      </c>
      <c r="AM96" s="82" t="s">
        <v>1547</v>
      </c>
      <c r="AN96" s="78"/>
      <c r="AO96" s="80">
        <v>40123.826006944444</v>
      </c>
      <c r="AP96" s="82" t="s">
        <v>1641</v>
      </c>
      <c r="AQ96" s="78" t="b">
        <v>1</v>
      </c>
      <c r="AR96" s="78" t="b">
        <v>0</v>
      </c>
      <c r="AS96" s="78" t="b">
        <v>1</v>
      </c>
      <c r="AT96" s="78"/>
      <c r="AU96" s="78">
        <v>86</v>
      </c>
      <c r="AV96" s="82" t="s">
        <v>1662</v>
      </c>
      <c r="AW96" s="78" t="b">
        <v>0</v>
      </c>
      <c r="AX96" s="78" t="s">
        <v>1734</v>
      </c>
      <c r="AY96" s="82" t="s">
        <v>1828</v>
      </c>
      <c r="AZ96" s="78" t="s">
        <v>66</v>
      </c>
      <c r="BA96" s="78" t="str">
        <f>REPLACE(INDEX(GroupVertices[Group],MATCH(Vertices[[#This Row],[Vertex]],GroupVertices[Vertex],0)),1,1,"")</f>
        <v>7</v>
      </c>
      <c r="BB96" s="48" t="s">
        <v>2440</v>
      </c>
      <c r="BC96" s="48" t="s">
        <v>2440</v>
      </c>
      <c r="BD96" s="48" t="s">
        <v>2449</v>
      </c>
      <c r="BE96" s="48" t="s">
        <v>2449</v>
      </c>
      <c r="BF96" s="48" t="s">
        <v>2467</v>
      </c>
      <c r="BG96" s="48" t="s">
        <v>2482</v>
      </c>
      <c r="BH96" s="119" t="s">
        <v>2528</v>
      </c>
      <c r="BI96" s="119" t="s">
        <v>2549</v>
      </c>
      <c r="BJ96" s="119" t="s">
        <v>2589</v>
      </c>
      <c r="BK96" s="119" t="s">
        <v>2605</v>
      </c>
      <c r="BL96" s="119">
        <v>1</v>
      </c>
      <c r="BM96" s="123">
        <v>3.0303030303030303</v>
      </c>
      <c r="BN96" s="119">
        <v>1</v>
      </c>
      <c r="BO96" s="123">
        <v>3.0303030303030303</v>
      </c>
      <c r="BP96" s="119">
        <v>0</v>
      </c>
      <c r="BQ96" s="123">
        <v>0</v>
      </c>
      <c r="BR96" s="119">
        <v>31</v>
      </c>
      <c r="BS96" s="123">
        <v>93.93939393939394</v>
      </c>
      <c r="BT96" s="119">
        <v>33</v>
      </c>
      <c r="BU96" s="2"/>
      <c r="BV96" s="3"/>
      <c r="BW96" s="3"/>
      <c r="BX96" s="3"/>
      <c r="BY96" s="3"/>
    </row>
    <row r="97" spans="1:77" ht="41.45" customHeight="1">
      <c r="A97" s="64" t="s">
        <v>314</v>
      </c>
      <c r="C97" s="65"/>
      <c r="D97" s="65" t="s">
        <v>64</v>
      </c>
      <c r="E97" s="66">
        <v>172.49592556559477</v>
      </c>
      <c r="F97" s="68">
        <v>99.9792699637883</v>
      </c>
      <c r="G97" s="102" t="s">
        <v>1719</v>
      </c>
      <c r="H97" s="65"/>
      <c r="I97" s="69" t="s">
        <v>314</v>
      </c>
      <c r="J97" s="70"/>
      <c r="K97" s="70"/>
      <c r="L97" s="69" t="s">
        <v>1944</v>
      </c>
      <c r="M97" s="73">
        <v>7.908630068154899</v>
      </c>
      <c r="N97" s="74">
        <v>5777.61865234375</v>
      </c>
      <c r="O97" s="74">
        <v>5646.494140625</v>
      </c>
      <c r="P97" s="75"/>
      <c r="Q97" s="76"/>
      <c r="R97" s="76"/>
      <c r="S97" s="88"/>
      <c r="T97" s="48">
        <v>1</v>
      </c>
      <c r="U97" s="48">
        <v>0</v>
      </c>
      <c r="V97" s="49">
        <v>0</v>
      </c>
      <c r="W97" s="49">
        <v>0.003497</v>
      </c>
      <c r="X97" s="49">
        <v>0</v>
      </c>
      <c r="Y97" s="49">
        <v>0.452069</v>
      </c>
      <c r="Z97" s="49">
        <v>0</v>
      </c>
      <c r="AA97" s="49">
        <v>0</v>
      </c>
      <c r="AB97" s="71">
        <v>97</v>
      </c>
      <c r="AC97" s="71"/>
      <c r="AD97" s="72"/>
      <c r="AE97" s="78" t="s">
        <v>1260</v>
      </c>
      <c r="AF97" s="78">
        <v>594</v>
      </c>
      <c r="AG97" s="78">
        <v>39119</v>
      </c>
      <c r="AH97" s="78">
        <v>2122</v>
      </c>
      <c r="AI97" s="78">
        <v>13</v>
      </c>
      <c r="AJ97" s="78"/>
      <c r="AK97" s="78" t="s">
        <v>1370</v>
      </c>
      <c r="AL97" s="78" t="s">
        <v>1457</v>
      </c>
      <c r="AM97" s="82" t="s">
        <v>1548</v>
      </c>
      <c r="AN97" s="78"/>
      <c r="AO97" s="80">
        <v>40000.95118055555</v>
      </c>
      <c r="AP97" s="78"/>
      <c r="AQ97" s="78" t="b">
        <v>0</v>
      </c>
      <c r="AR97" s="78" t="b">
        <v>0</v>
      </c>
      <c r="AS97" s="78" t="b">
        <v>0</v>
      </c>
      <c r="AT97" s="78"/>
      <c r="AU97" s="78">
        <v>683</v>
      </c>
      <c r="AV97" s="82" t="s">
        <v>1672</v>
      </c>
      <c r="AW97" s="78" t="b">
        <v>0</v>
      </c>
      <c r="AX97" s="78" t="s">
        <v>1734</v>
      </c>
      <c r="AY97" s="82" t="s">
        <v>1829</v>
      </c>
      <c r="AZ97" s="78" t="s">
        <v>65</v>
      </c>
      <c r="BA97" s="78" t="str">
        <f>REPLACE(INDEX(GroupVertices[Group],MATCH(Vertices[[#This Row],[Vertex]],GroupVertices[Vertex],0)),1,1,"")</f>
        <v>7</v>
      </c>
      <c r="BB97" s="48"/>
      <c r="BC97" s="48"/>
      <c r="BD97" s="48"/>
      <c r="BE97" s="48"/>
      <c r="BF97" s="48"/>
      <c r="BG97" s="48"/>
      <c r="BH97" s="48"/>
      <c r="BI97" s="48"/>
      <c r="BJ97" s="48"/>
      <c r="BK97" s="48"/>
      <c r="BL97" s="48"/>
      <c r="BM97" s="49"/>
      <c r="BN97" s="48"/>
      <c r="BO97" s="49"/>
      <c r="BP97" s="48"/>
      <c r="BQ97" s="49"/>
      <c r="BR97" s="48"/>
      <c r="BS97" s="49"/>
      <c r="BT97" s="48"/>
      <c r="BU97" s="2"/>
      <c r="BV97" s="3"/>
      <c r="BW97" s="3"/>
      <c r="BX97" s="3"/>
      <c r="BY97" s="3"/>
    </row>
    <row r="98" spans="1:77" ht="41.45" customHeight="1">
      <c r="A98" s="64" t="s">
        <v>259</v>
      </c>
      <c r="C98" s="65"/>
      <c r="D98" s="65" t="s">
        <v>64</v>
      </c>
      <c r="E98" s="66">
        <v>164.0178176044516</v>
      </c>
      <c r="F98" s="68">
        <v>99.99601469810857</v>
      </c>
      <c r="G98" s="102" t="s">
        <v>652</v>
      </c>
      <c r="H98" s="65"/>
      <c r="I98" s="69" t="s">
        <v>259</v>
      </c>
      <c r="J98" s="70"/>
      <c r="K98" s="70"/>
      <c r="L98" s="69" t="s">
        <v>1945</v>
      </c>
      <c r="M98" s="73">
        <v>2.328168277018145</v>
      </c>
      <c r="N98" s="74">
        <v>9349.2919921875</v>
      </c>
      <c r="O98" s="74">
        <v>635.2305908203125</v>
      </c>
      <c r="P98" s="75"/>
      <c r="Q98" s="76"/>
      <c r="R98" s="76"/>
      <c r="S98" s="88"/>
      <c r="T98" s="48">
        <v>2</v>
      </c>
      <c r="U98" s="48">
        <v>1</v>
      </c>
      <c r="V98" s="49">
        <v>0</v>
      </c>
      <c r="W98" s="49">
        <v>1</v>
      </c>
      <c r="X98" s="49">
        <v>0</v>
      </c>
      <c r="Y98" s="49">
        <v>1.29824</v>
      </c>
      <c r="Z98" s="49">
        <v>0</v>
      </c>
      <c r="AA98" s="49">
        <v>0</v>
      </c>
      <c r="AB98" s="71">
        <v>98</v>
      </c>
      <c r="AC98" s="71"/>
      <c r="AD98" s="72"/>
      <c r="AE98" s="78" t="s">
        <v>1261</v>
      </c>
      <c r="AF98" s="78">
        <v>4412</v>
      </c>
      <c r="AG98" s="78">
        <v>7527</v>
      </c>
      <c r="AH98" s="78">
        <v>12314</v>
      </c>
      <c r="AI98" s="78">
        <v>4772</v>
      </c>
      <c r="AJ98" s="78"/>
      <c r="AK98" s="78" t="s">
        <v>1371</v>
      </c>
      <c r="AL98" s="78" t="s">
        <v>1458</v>
      </c>
      <c r="AM98" s="82" t="s">
        <v>1549</v>
      </c>
      <c r="AN98" s="78"/>
      <c r="AO98" s="80">
        <v>39587.854837962965</v>
      </c>
      <c r="AP98" s="82" t="s">
        <v>1642</v>
      </c>
      <c r="AQ98" s="78" t="b">
        <v>0</v>
      </c>
      <c r="AR98" s="78" t="b">
        <v>0</v>
      </c>
      <c r="AS98" s="78" t="b">
        <v>1</v>
      </c>
      <c r="AT98" s="78"/>
      <c r="AU98" s="78">
        <v>628</v>
      </c>
      <c r="AV98" s="82" t="s">
        <v>1661</v>
      </c>
      <c r="AW98" s="78" t="b">
        <v>0</v>
      </c>
      <c r="AX98" s="78" t="s">
        <v>1734</v>
      </c>
      <c r="AY98" s="82" t="s">
        <v>1830</v>
      </c>
      <c r="AZ98" s="78" t="s">
        <v>66</v>
      </c>
      <c r="BA98" s="78" t="str">
        <f>REPLACE(INDEX(GroupVertices[Group],MATCH(Vertices[[#This Row],[Vertex]],GroupVertices[Vertex],0)),1,1,"")</f>
        <v>13</v>
      </c>
      <c r="BB98" s="48" t="s">
        <v>440</v>
      </c>
      <c r="BC98" s="48" t="s">
        <v>440</v>
      </c>
      <c r="BD98" s="48" t="s">
        <v>502</v>
      </c>
      <c r="BE98" s="48" t="s">
        <v>502</v>
      </c>
      <c r="BF98" s="48" t="s">
        <v>557</v>
      </c>
      <c r="BG98" s="48" t="s">
        <v>557</v>
      </c>
      <c r="BH98" s="119" t="s">
        <v>2529</v>
      </c>
      <c r="BI98" s="119" t="s">
        <v>2529</v>
      </c>
      <c r="BJ98" s="119" t="s">
        <v>2368</v>
      </c>
      <c r="BK98" s="119" t="s">
        <v>2368</v>
      </c>
      <c r="BL98" s="119">
        <v>1</v>
      </c>
      <c r="BM98" s="123">
        <v>9.090909090909092</v>
      </c>
      <c r="BN98" s="119">
        <v>1</v>
      </c>
      <c r="BO98" s="123">
        <v>9.090909090909092</v>
      </c>
      <c r="BP98" s="119">
        <v>0</v>
      </c>
      <c r="BQ98" s="123">
        <v>0</v>
      </c>
      <c r="BR98" s="119">
        <v>9</v>
      </c>
      <c r="BS98" s="123">
        <v>81.81818181818181</v>
      </c>
      <c r="BT98" s="119">
        <v>11</v>
      </c>
      <c r="BU98" s="2"/>
      <c r="BV98" s="3"/>
      <c r="BW98" s="3"/>
      <c r="BX98" s="3"/>
      <c r="BY98" s="3"/>
    </row>
    <row r="99" spans="1:77" ht="41.45" customHeight="1">
      <c r="A99" s="64" t="s">
        <v>260</v>
      </c>
      <c r="C99" s="65"/>
      <c r="D99" s="65" t="s">
        <v>64</v>
      </c>
      <c r="E99" s="66">
        <v>162.02093227465716</v>
      </c>
      <c r="F99" s="68">
        <v>99.99995865759442</v>
      </c>
      <c r="G99" s="102" t="s">
        <v>653</v>
      </c>
      <c r="H99" s="65"/>
      <c r="I99" s="69" t="s">
        <v>260</v>
      </c>
      <c r="J99" s="70"/>
      <c r="K99" s="70"/>
      <c r="L99" s="69" t="s">
        <v>1946</v>
      </c>
      <c r="M99" s="73">
        <v>1.0137780456985523</v>
      </c>
      <c r="N99" s="74">
        <v>9349.2919921875</v>
      </c>
      <c r="O99" s="74">
        <v>1199.8800048828125</v>
      </c>
      <c r="P99" s="75"/>
      <c r="Q99" s="76"/>
      <c r="R99" s="76"/>
      <c r="S99" s="88"/>
      <c r="T99" s="48">
        <v>0</v>
      </c>
      <c r="U99" s="48">
        <v>1</v>
      </c>
      <c r="V99" s="49">
        <v>0</v>
      </c>
      <c r="W99" s="49">
        <v>1</v>
      </c>
      <c r="X99" s="49">
        <v>0</v>
      </c>
      <c r="Y99" s="49">
        <v>0.701752</v>
      </c>
      <c r="Z99" s="49">
        <v>0</v>
      </c>
      <c r="AA99" s="49">
        <v>0</v>
      </c>
      <c r="AB99" s="71">
        <v>99</v>
      </c>
      <c r="AC99" s="71"/>
      <c r="AD99" s="72"/>
      <c r="AE99" s="78" t="s">
        <v>1262</v>
      </c>
      <c r="AF99" s="78">
        <v>420</v>
      </c>
      <c r="AG99" s="78">
        <v>86</v>
      </c>
      <c r="AH99" s="78">
        <v>2620</v>
      </c>
      <c r="AI99" s="78">
        <v>3861</v>
      </c>
      <c r="AJ99" s="78"/>
      <c r="AK99" s="78" t="s">
        <v>1372</v>
      </c>
      <c r="AL99" s="78" t="s">
        <v>1459</v>
      </c>
      <c r="AM99" s="82" t="s">
        <v>1550</v>
      </c>
      <c r="AN99" s="78"/>
      <c r="AO99" s="80">
        <v>40547.768159722225</v>
      </c>
      <c r="AP99" s="82" t="s">
        <v>1643</v>
      </c>
      <c r="AQ99" s="78" t="b">
        <v>0</v>
      </c>
      <c r="AR99" s="78" t="b">
        <v>0</v>
      </c>
      <c r="AS99" s="78" t="b">
        <v>1</v>
      </c>
      <c r="AT99" s="78"/>
      <c r="AU99" s="78">
        <v>7</v>
      </c>
      <c r="AV99" s="82" t="s">
        <v>1662</v>
      </c>
      <c r="AW99" s="78" t="b">
        <v>0</v>
      </c>
      <c r="AX99" s="78" t="s">
        <v>1734</v>
      </c>
      <c r="AY99" s="82" t="s">
        <v>1831</v>
      </c>
      <c r="AZ99" s="78" t="s">
        <v>66</v>
      </c>
      <c r="BA99" s="78" t="str">
        <f>REPLACE(INDEX(GroupVertices[Group],MATCH(Vertices[[#This Row],[Vertex]],GroupVertices[Vertex],0)),1,1,"")</f>
        <v>13</v>
      </c>
      <c r="BB99" s="48" t="s">
        <v>440</v>
      </c>
      <c r="BC99" s="48" t="s">
        <v>440</v>
      </c>
      <c r="BD99" s="48" t="s">
        <v>502</v>
      </c>
      <c r="BE99" s="48" t="s">
        <v>502</v>
      </c>
      <c r="BF99" s="48" t="s">
        <v>557</v>
      </c>
      <c r="BG99" s="48" t="s">
        <v>557</v>
      </c>
      <c r="BH99" s="119" t="s">
        <v>2529</v>
      </c>
      <c r="BI99" s="119" t="s">
        <v>2529</v>
      </c>
      <c r="BJ99" s="119" t="s">
        <v>2368</v>
      </c>
      <c r="BK99" s="119" t="s">
        <v>2368</v>
      </c>
      <c r="BL99" s="119">
        <v>1</v>
      </c>
      <c r="BM99" s="123">
        <v>9.090909090909092</v>
      </c>
      <c r="BN99" s="119">
        <v>1</v>
      </c>
      <c r="BO99" s="123">
        <v>9.090909090909092</v>
      </c>
      <c r="BP99" s="119">
        <v>0</v>
      </c>
      <c r="BQ99" s="123">
        <v>0</v>
      </c>
      <c r="BR99" s="119">
        <v>9</v>
      </c>
      <c r="BS99" s="123">
        <v>81.81818181818181</v>
      </c>
      <c r="BT99" s="119">
        <v>11</v>
      </c>
      <c r="BU99" s="2"/>
      <c r="BV99" s="3"/>
      <c r="BW99" s="3"/>
      <c r="BX99" s="3"/>
      <c r="BY99" s="3"/>
    </row>
    <row r="100" spans="1:77" ht="41.45" customHeight="1">
      <c r="A100" s="64" t="s">
        <v>315</v>
      </c>
      <c r="C100" s="65"/>
      <c r="D100" s="65" t="s">
        <v>64</v>
      </c>
      <c r="E100" s="66">
        <v>168.42942866969702</v>
      </c>
      <c r="F100" s="68">
        <v>99.98730152111784</v>
      </c>
      <c r="G100" s="102" t="s">
        <v>1720</v>
      </c>
      <c r="H100" s="65"/>
      <c r="I100" s="69" t="s">
        <v>315</v>
      </c>
      <c r="J100" s="70"/>
      <c r="K100" s="70"/>
      <c r="L100" s="69" t="s">
        <v>1947</v>
      </c>
      <c r="M100" s="73">
        <v>5.231979728793819</v>
      </c>
      <c r="N100" s="74">
        <v>2652.827392578125</v>
      </c>
      <c r="O100" s="74">
        <v>5900.59423828125</v>
      </c>
      <c r="P100" s="75"/>
      <c r="Q100" s="76"/>
      <c r="R100" s="76"/>
      <c r="S100" s="88"/>
      <c r="T100" s="48">
        <v>1</v>
      </c>
      <c r="U100" s="48">
        <v>0</v>
      </c>
      <c r="V100" s="49">
        <v>0</v>
      </c>
      <c r="W100" s="49">
        <v>0.006897</v>
      </c>
      <c r="X100" s="49">
        <v>0.015263</v>
      </c>
      <c r="Y100" s="49">
        <v>0.348046</v>
      </c>
      <c r="Z100" s="49">
        <v>0</v>
      </c>
      <c r="AA100" s="49">
        <v>0</v>
      </c>
      <c r="AB100" s="71">
        <v>100</v>
      </c>
      <c r="AC100" s="71"/>
      <c r="AD100" s="72"/>
      <c r="AE100" s="78" t="s">
        <v>1263</v>
      </c>
      <c r="AF100" s="78">
        <v>5503</v>
      </c>
      <c r="AG100" s="78">
        <v>23966</v>
      </c>
      <c r="AH100" s="78">
        <v>4201</v>
      </c>
      <c r="AI100" s="78">
        <v>2094</v>
      </c>
      <c r="AJ100" s="78"/>
      <c r="AK100" s="78" t="s">
        <v>1373</v>
      </c>
      <c r="AL100" s="78" t="s">
        <v>1460</v>
      </c>
      <c r="AM100" s="82" t="s">
        <v>1551</v>
      </c>
      <c r="AN100" s="78"/>
      <c r="AO100" s="80">
        <v>39821.72693287037</v>
      </c>
      <c r="AP100" s="82" t="s">
        <v>1644</v>
      </c>
      <c r="AQ100" s="78" t="b">
        <v>0</v>
      </c>
      <c r="AR100" s="78" t="b">
        <v>0</v>
      </c>
      <c r="AS100" s="78" t="b">
        <v>0</v>
      </c>
      <c r="AT100" s="78"/>
      <c r="AU100" s="78">
        <v>744</v>
      </c>
      <c r="AV100" s="82" t="s">
        <v>1662</v>
      </c>
      <c r="AW100" s="78" t="b">
        <v>0</v>
      </c>
      <c r="AX100" s="78" t="s">
        <v>1734</v>
      </c>
      <c r="AY100" s="82" t="s">
        <v>1832</v>
      </c>
      <c r="AZ100" s="78" t="s">
        <v>65</v>
      </c>
      <c r="BA100" s="78" t="str">
        <f>REPLACE(INDEX(GroupVertices[Group],MATCH(Vertices[[#This Row],[Vertex]],GroupVertices[Vertex],0)),1,1,"")</f>
        <v>1</v>
      </c>
      <c r="BB100" s="48"/>
      <c r="BC100" s="48"/>
      <c r="BD100" s="48"/>
      <c r="BE100" s="48"/>
      <c r="BF100" s="48"/>
      <c r="BG100" s="48"/>
      <c r="BH100" s="48"/>
      <c r="BI100" s="48"/>
      <c r="BJ100" s="48"/>
      <c r="BK100" s="48"/>
      <c r="BL100" s="48"/>
      <c r="BM100" s="49"/>
      <c r="BN100" s="48"/>
      <c r="BO100" s="49"/>
      <c r="BP100" s="48"/>
      <c r="BQ100" s="49"/>
      <c r="BR100" s="48"/>
      <c r="BS100" s="49"/>
      <c r="BT100" s="48"/>
      <c r="BU100" s="2"/>
      <c r="BV100" s="3"/>
      <c r="BW100" s="3"/>
      <c r="BX100" s="3"/>
      <c r="BY100" s="3"/>
    </row>
    <row r="101" spans="1:77" ht="41.45" customHeight="1">
      <c r="A101" s="64" t="s">
        <v>316</v>
      </c>
      <c r="C101" s="65"/>
      <c r="D101" s="65" t="s">
        <v>64</v>
      </c>
      <c r="E101" s="66">
        <v>162.24420987100027</v>
      </c>
      <c r="F101" s="68">
        <v>99.99951767193494</v>
      </c>
      <c r="G101" s="102" t="s">
        <v>1721</v>
      </c>
      <c r="H101" s="65"/>
      <c r="I101" s="69" t="s">
        <v>316</v>
      </c>
      <c r="J101" s="70"/>
      <c r="K101" s="70"/>
      <c r="L101" s="69" t="s">
        <v>1948</v>
      </c>
      <c r="M101" s="73">
        <v>1.1607438664831111</v>
      </c>
      <c r="N101" s="74">
        <v>2472.890625</v>
      </c>
      <c r="O101" s="74">
        <v>8520.5615234375</v>
      </c>
      <c r="P101" s="75"/>
      <c r="Q101" s="76"/>
      <c r="R101" s="76"/>
      <c r="S101" s="88"/>
      <c r="T101" s="48">
        <v>1</v>
      </c>
      <c r="U101" s="48">
        <v>0</v>
      </c>
      <c r="V101" s="49">
        <v>0</v>
      </c>
      <c r="W101" s="49">
        <v>0.006897</v>
      </c>
      <c r="X101" s="49">
        <v>0.015263</v>
      </c>
      <c r="Y101" s="49">
        <v>0.348046</v>
      </c>
      <c r="Z101" s="49">
        <v>0</v>
      </c>
      <c r="AA101" s="49">
        <v>0</v>
      </c>
      <c r="AB101" s="71">
        <v>101</v>
      </c>
      <c r="AC101" s="71"/>
      <c r="AD101" s="72"/>
      <c r="AE101" s="78" t="s">
        <v>1264</v>
      </c>
      <c r="AF101" s="78">
        <v>1275</v>
      </c>
      <c r="AG101" s="78">
        <v>918</v>
      </c>
      <c r="AH101" s="78">
        <v>3520</v>
      </c>
      <c r="AI101" s="78">
        <v>17168</v>
      </c>
      <c r="AJ101" s="78"/>
      <c r="AK101" s="78" t="s">
        <v>1374</v>
      </c>
      <c r="AL101" s="78"/>
      <c r="AM101" s="78"/>
      <c r="AN101" s="78"/>
      <c r="AO101" s="80">
        <v>42496.68052083333</v>
      </c>
      <c r="AP101" s="82" t="s">
        <v>1645</v>
      </c>
      <c r="AQ101" s="78" t="b">
        <v>1</v>
      </c>
      <c r="AR101" s="78" t="b">
        <v>0</v>
      </c>
      <c r="AS101" s="78" t="b">
        <v>1</v>
      </c>
      <c r="AT101" s="78"/>
      <c r="AU101" s="78">
        <v>33</v>
      </c>
      <c r="AV101" s="78"/>
      <c r="AW101" s="78" t="b">
        <v>0</v>
      </c>
      <c r="AX101" s="78" t="s">
        <v>1734</v>
      </c>
      <c r="AY101" s="82" t="s">
        <v>1833</v>
      </c>
      <c r="AZ101" s="78" t="s">
        <v>65</v>
      </c>
      <c r="BA101" s="78" t="str">
        <f>REPLACE(INDEX(GroupVertices[Group],MATCH(Vertices[[#This Row],[Vertex]],GroupVertices[Vertex],0)),1,1,"")</f>
        <v>1</v>
      </c>
      <c r="BB101" s="48"/>
      <c r="BC101" s="48"/>
      <c r="BD101" s="48"/>
      <c r="BE101" s="48"/>
      <c r="BF101" s="48"/>
      <c r="BG101" s="48"/>
      <c r="BH101" s="48"/>
      <c r="BI101" s="48"/>
      <c r="BJ101" s="48"/>
      <c r="BK101" s="48"/>
      <c r="BL101" s="48"/>
      <c r="BM101" s="49"/>
      <c r="BN101" s="48"/>
      <c r="BO101" s="49"/>
      <c r="BP101" s="48"/>
      <c r="BQ101" s="49"/>
      <c r="BR101" s="48"/>
      <c r="BS101" s="49"/>
      <c r="BT101" s="48"/>
      <c r="BU101" s="2"/>
      <c r="BV101" s="3"/>
      <c r="BW101" s="3"/>
      <c r="BX101" s="3"/>
      <c r="BY101" s="3"/>
    </row>
    <row r="102" spans="1:77" ht="41.45" customHeight="1">
      <c r="A102" s="64" t="s">
        <v>317</v>
      </c>
      <c r="C102" s="65"/>
      <c r="D102" s="65" t="s">
        <v>64</v>
      </c>
      <c r="E102" s="66">
        <v>162.51337745409177</v>
      </c>
      <c r="F102" s="68">
        <v>99.9989860510017</v>
      </c>
      <c r="G102" s="102" t="s">
        <v>1722</v>
      </c>
      <c r="H102" s="65"/>
      <c r="I102" s="69" t="s">
        <v>317</v>
      </c>
      <c r="J102" s="70"/>
      <c r="K102" s="70"/>
      <c r="L102" s="69" t="s">
        <v>1949</v>
      </c>
      <c r="M102" s="73">
        <v>1.337915402837573</v>
      </c>
      <c r="N102" s="74">
        <v>2173.405029296875</v>
      </c>
      <c r="O102" s="74">
        <v>5034.79052734375</v>
      </c>
      <c r="P102" s="75"/>
      <c r="Q102" s="76"/>
      <c r="R102" s="76"/>
      <c r="S102" s="88"/>
      <c r="T102" s="48">
        <v>1</v>
      </c>
      <c r="U102" s="48">
        <v>0</v>
      </c>
      <c r="V102" s="49">
        <v>0</v>
      </c>
      <c r="W102" s="49">
        <v>0.006897</v>
      </c>
      <c r="X102" s="49">
        <v>0.015263</v>
      </c>
      <c r="Y102" s="49">
        <v>0.348046</v>
      </c>
      <c r="Z102" s="49">
        <v>0</v>
      </c>
      <c r="AA102" s="49">
        <v>0</v>
      </c>
      <c r="AB102" s="71">
        <v>102</v>
      </c>
      <c r="AC102" s="71"/>
      <c r="AD102" s="72"/>
      <c r="AE102" s="78" t="s">
        <v>1265</v>
      </c>
      <c r="AF102" s="78">
        <v>158</v>
      </c>
      <c r="AG102" s="78">
        <v>1921</v>
      </c>
      <c r="AH102" s="78">
        <v>29248</v>
      </c>
      <c r="AI102" s="78">
        <v>146</v>
      </c>
      <c r="AJ102" s="78"/>
      <c r="AK102" s="78" t="s">
        <v>1375</v>
      </c>
      <c r="AL102" s="78" t="s">
        <v>1461</v>
      </c>
      <c r="AM102" s="82" t="s">
        <v>1552</v>
      </c>
      <c r="AN102" s="78"/>
      <c r="AO102" s="80">
        <v>39884.69892361111</v>
      </c>
      <c r="AP102" s="82" t="s">
        <v>1646</v>
      </c>
      <c r="AQ102" s="78" t="b">
        <v>0</v>
      </c>
      <c r="AR102" s="78" t="b">
        <v>0</v>
      </c>
      <c r="AS102" s="78" t="b">
        <v>1</v>
      </c>
      <c r="AT102" s="78"/>
      <c r="AU102" s="78">
        <v>240</v>
      </c>
      <c r="AV102" s="82" t="s">
        <v>1662</v>
      </c>
      <c r="AW102" s="78" t="b">
        <v>0</v>
      </c>
      <c r="AX102" s="78" t="s">
        <v>1734</v>
      </c>
      <c r="AY102" s="82" t="s">
        <v>1834</v>
      </c>
      <c r="AZ102" s="78" t="s">
        <v>65</v>
      </c>
      <c r="BA102" s="78" t="str">
        <f>REPLACE(INDEX(GroupVertices[Group],MATCH(Vertices[[#This Row],[Vertex]],GroupVertices[Vertex],0)),1,1,"")</f>
        <v>1</v>
      </c>
      <c r="BB102" s="48"/>
      <c r="BC102" s="48"/>
      <c r="BD102" s="48"/>
      <c r="BE102" s="48"/>
      <c r="BF102" s="48"/>
      <c r="BG102" s="48"/>
      <c r="BH102" s="48"/>
      <c r="BI102" s="48"/>
      <c r="BJ102" s="48"/>
      <c r="BK102" s="48"/>
      <c r="BL102" s="48"/>
      <c r="BM102" s="49"/>
      <c r="BN102" s="48"/>
      <c r="BO102" s="49"/>
      <c r="BP102" s="48"/>
      <c r="BQ102" s="49"/>
      <c r="BR102" s="48"/>
      <c r="BS102" s="49"/>
      <c r="BT102" s="48"/>
      <c r="BU102" s="2"/>
      <c r="BV102" s="3"/>
      <c r="BW102" s="3"/>
      <c r="BX102" s="3"/>
      <c r="BY102" s="3"/>
    </row>
    <row r="103" spans="1:77" ht="41.45" customHeight="1">
      <c r="A103" s="64" t="s">
        <v>318</v>
      </c>
      <c r="C103" s="65"/>
      <c r="D103" s="65" t="s">
        <v>64</v>
      </c>
      <c r="E103" s="66">
        <v>162.36980351894326</v>
      </c>
      <c r="F103" s="68">
        <v>99.99926961750148</v>
      </c>
      <c r="G103" s="102" t="s">
        <v>1723</v>
      </c>
      <c r="H103" s="65"/>
      <c r="I103" s="69" t="s">
        <v>318</v>
      </c>
      <c r="J103" s="70"/>
      <c r="K103" s="70"/>
      <c r="L103" s="69" t="s">
        <v>1950</v>
      </c>
      <c r="M103" s="73">
        <v>1.2434121406744254</v>
      </c>
      <c r="N103" s="74">
        <v>343.0103454589844</v>
      </c>
      <c r="O103" s="74">
        <v>5903.57177734375</v>
      </c>
      <c r="P103" s="75"/>
      <c r="Q103" s="76"/>
      <c r="R103" s="76"/>
      <c r="S103" s="88"/>
      <c r="T103" s="48">
        <v>1</v>
      </c>
      <c r="U103" s="48">
        <v>0</v>
      </c>
      <c r="V103" s="49">
        <v>0</v>
      </c>
      <c r="W103" s="49">
        <v>0.006897</v>
      </c>
      <c r="X103" s="49">
        <v>0.015263</v>
      </c>
      <c r="Y103" s="49">
        <v>0.348046</v>
      </c>
      <c r="Z103" s="49">
        <v>0</v>
      </c>
      <c r="AA103" s="49">
        <v>0</v>
      </c>
      <c r="AB103" s="71">
        <v>103</v>
      </c>
      <c r="AC103" s="71"/>
      <c r="AD103" s="72"/>
      <c r="AE103" s="78" t="s">
        <v>1266</v>
      </c>
      <c r="AF103" s="78">
        <v>341</v>
      </c>
      <c r="AG103" s="78">
        <v>1386</v>
      </c>
      <c r="AH103" s="78">
        <v>6572</v>
      </c>
      <c r="AI103" s="78">
        <v>3991</v>
      </c>
      <c r="AJ103" s="78"/>
      <c r="AK103" s="78" t="s">
        <v>1376</v>
      </c>
      <c r="AL103" s="78"/>
      <c r="AM103" s="78"/>
      <c r="AN103" s="78"/>
      <c r="AO103" s="80">
        <v>40980.7781712963</v>
      </c>
      <c r="AP103" s="82" t="s">
        <v>1647</v>
      </c>
      <c r="AQ103" s="78" t="b">
        <v>1</v>
      </c>
      <c r="AR103" s="78" t="b">
        <v>0</v>
      </c>
      <c r="AS103" s="78" t="b">
        <v>1</v>
      </c>
      <c r="AT103" s="78"/>
      <c r="AU103" s="78">
        <v>90</v>
      </c>
      <c r="AV103" s="82" t="s">
        <v>1662</v>
      </c>
      <c r="AW103" s="78" t="b">
        <v>0</v>
      </c>
      <c r="AX103" s="78" t="s">
        <v>1734</v>
      </c>
      <c r="AY103" s="82" t="s">
        <v>1835</v>
      </c>
      <c r="AZ103" s="78" t="s">
        <v>65</v>
      </c>
      <c r="BA103" s="78" t="str">
        <f>REPLACE(INDEX(GroupVertices[Group],MATCH(Vertices[[#This Row],[Vertex]],GroupVertices[Vertex],0)),1,1,"")</f>
        <v>1</v>
      </c>
      <c r="BB103" s="48"/>
      <c r="BC103" s="48"/>
      <c r="BD103" s="48"/>
      <c r="BE103" s="48"/>
      <c r="BF103" s="48"/>
      <c r="BG103" s="48"/>
      <c r="BH103" s="48"/>
      <c r="BI103" s="48"/>
      <c r="BJ103" s="48"/>
      <c r="BK103" s="48"/>
      <c r="BL103" s="48"/>
      <c r="BM103" s="49"/>
      <c r="BN103" s="48"/>
      <c r="BO103" s="49"/>
      <c r="BP103" s="48"/>
      <c r="BQ103" s="49"/>
      <c r="BR103" s="48"/>
      <c r="BS103" s="49"/>
      <c r="BT103" s="48"/>
      <c r="BU103" s="2"/>
      <c r="BV103" s="3"/>
      <c r="BW103" s="3"/>
      <c r="BX103" s="3"/>
      <c r="BY103" s="3"/>
    </row>
    <row r="104" spans="1:77" ht="41.45" customHeight="1">
      <c r="A104" s="64" t="s">
        <v>319</v>
      </c>
      <c r="C104" s="65"/>
      <c r="D104" s="65" t="s">
        <v>64</v>
      </c>
      <c r="E104" s="66">
        <v>162.3443090818608</v>
      </c>
      <c r="F104" s="68">
        <v>99.99931997043134</v>
      </c>
      <c r="G104" s="102" t="s">
        <v>1724</v>
      </c>
      <c r="H104" s="65"/>
      <c r="I104" s="69" t="s">
        <v>319</v>
      </c>
      <c r="J104" s="70"/>
      <c r="K104" s="70"/>
      <c r="L104" s="69" t="s">
        <v>1951</v>
      </c>
      <c r="M104" s="73">
        <v>1.2266311875800346</v>
      </c>
      <c r="N104" s="74">
        <v>2813.23388671875</v>
      </c>
      <c r="O104" s="74">
        <v>6779.98291015625</v>
      </c>
      <c r="P104" s="75"/>
      <c r="Q104" s="76"/>
      <c r="R104" s="76"/>
      <c r="S104" s="88"/>
      <c r="T104" s="48">
        <v>1</v>
      </c>
      <c r="U104" s="48">
        <v>0</v>
      </c>
      <c r="V104" s="49">
        <v>0</v>
      </c>
      <c r="W104" s="49">
        <v>0.006897</v>
      </c>
      <c r="X104" s="49">
        <v>0.015263</v>
      </c>
      <c r="Y104" s="49">
        <v>0.348046</v>
      </c>
      <c r="Z104" s="49">
        <v>0</v>
      </c>
      <c r="AA104" s="49">
        <v>0</v>
      </c>
      <c r="AB104" s="71">
        <v>104</v>
      </c>
      <c r="AC104" s="71"/>
      <c r="AD104" s="72"/>
      <c r="AE104" s="78" t="s">
        <v>1267</v>
      </c>
      <c r="AF104" s="78">
        <v>1886</v>
      </c>
      <c r="AG104" s="78">
        <v>1291</v>
      </c>
      <c r="AH104" s="78">
        <v>1925</v>
      </c>
      <c r="AI104" s="78">
        <v>771</v>
      </c>
      <c r="AJ104" s="78"/>
      <c r="AK104" s="78" t="s">
        <v>1377</v>
      </c>
      <c r="AL104" s="78" t="s">
        <v>1462</v>
      </c>
      <c r="AM104" s="82" t="s">
        <v>1553</v>
      </c>
      <c r="AN104" s="78"/>
      <c r="AO104" s="80">
        <v>40609.77730324074</v>
      </c>
      <c r="AP104" s="82" t="s">
        <v>1648</v>
      </c>
      <c r="AQ104" s="78" t="b">
        <v>0</v>
      </c>
      <c r="AR104" s="78" t="b">
        <v>0</v>
      </c>
      <c r="AS104" s="78" t="b">
        <v>1</v>
      </c>
      <c r="AT104" s="78"/>
      <c r="AU104" s="78">
        <v>104</v>
      </c>
      <c r="AV104" s="82" t="s">
        <v>1669</v>
      </c>
      <c r="AW104" s="78" t="b">
        <v>0</v>
      </c>
      <c r="AX104" s="78" t="s">
        <v>1734</v>
      </c>
      <c r="AY104" s="82" t="s">
        <v>1836</v>
      </c>
      <c r="AZ104" s="78" t="s">
        <v>65</v>
      </c>
      <c r="BA104" s="78" t="str">
        <f>REPLACE(INDEX(GroupVertices[Group],MATCH(Vertices[[#This Row],[Vertex]],GroupVertices[Vertex],0)),1,1,"")</f>
        <v>1</v>
      </c>
      <c r="BB104" s="48"/>
      <c r="BC104" s="48"/>
      <c r="BD104" s="48"/>
      <c r="BE104" s="48"/>
      <c r="BF104" s="48"/>
      <c r="BG104" s="48"/>
      <c r="BH104" s="48"/>
      <c r="BI104" s="48"/>
      <c r="BJ104" s="48"/>
      <c r="BK104" s="48"/>
      <c r="BL104" s="48"/>
      <c r="BM104" s="49"/>
      <c r="BN104" s="48"/>
      <c r="BO104" s="49"/>
      <c r="BP104" s="48"/>
      <c r="BQ104" s="49"/>
      <c r="BR104" s="48"/>
      <c r="BS104" s="49"/>
      <c r="BT104" s="48"/>
      <c r="BU104" s="2"/>
      <c r="BV104" s="3"/>
      <c r="BW104" s="3"/>
      <c r="BX104" s="3"/>
      <c r="BY104" s="3"/>
    </row>
    <row r="105" spans="1:77" ht="41.45" customHeight="1">
      <c r="A105" s="64" t="s">
        <v>320</v>
      </c>
      <c r="C105" s="65"/>
      <c r="D105" s="65" t="s">
        <v>64</v>
      </c>
      <c r="E105" s="66">
        <v>162.28285407036734</v>
      </c>
      <c r="F105" s="68">
        <v>99.99944134749387</v>
      </c>
      <c r="G105" s="102" t="s">
        <v>1725</v>
      </c>
      <c r="H105" s="65"/>
      <c r="I105" s="69" t="s">
        <v>320</v>
      </c>
      <c r="J105" s="70"/>
      <c r="K105" s="70"/>
      <c r="L105" s="69" t="s">
        <v>1952</v>
      </c>
      <c r="M105" s="73">
        <v>1.186180258541977</v>
      </c>
      <c r="N105" s="74">
        <v>2757.4501953125</v>
      </c>
      <c r="O105" s="74">
        <v>7663.0634765625</v>
      </c>
      <c r="P105" s="75"/>
      <c r="Q105" s="76"/>
      <c r="R105" s="76"/>
      <c r="S105" s="88"/>
      <c r="T105" s="48">
        <v>1</v>
      </c>
      <c r="U105" s="48">
        <v>0</v>
      </c>
      <c r="V105" s="49">
        <v>0</v>
      </c>
      <c r="W105" s="49">
        <v>0.006897</v>
      </c>
      <c r="X105" s="49">
        <v>0.015263</v>
      </c>
      <c r="Y105" s="49">
        <v>0.348046</v>
      </c>
      <c r="Z105" s="49">
        <v>0</v>
      </c>
      <c r="AA105" s="49">
        <v>0</v>
      </c>
      <c r="AB105" s="71">
        <v>105</v>
      </c>
      <c r="AC105" s="71"/>
      <c r="AD105" s="72"/>
      <c r="AE105" s="78" t="s">
        <v>1268</v>
      </c>
      <c r="AF105" s="78">
        <v>699</v>
      </c>
      <c r="AG105" s="78">
        <v>1062</v>
      </c>
      <c r="AH105" s="78">
        <v>1231</v>
      </c>
      <c r="AI105" s="78">
        <v>909</v>
      </c>
      <c r="AJ105" s="78"/>
      <c r="AK105" s="78" t="s">
        <v>1378</v>
      </c>
      <c r="AL105" s="78" t="s">
        <v>1463</v>
      </c>
      <c r="AM105" s="82" t="s">
        <v>1554</v>
      </c>
      <c r="AN105" s="78"/>
      <c r="AO105" s="80">
        <v>40079.80451388889</v>
      </c>
      <c r="AP105" s="82" t="s">
        <v>1649</v>
      </c>
      <c r="AQ105" s="78" t="b">
        <v>0</v>
      </c>
      <c r="AR105" s="78" t="b">
        <v>0</v>
      </c>
      <c r="AS105" s="78" t="b">
        <v>1</v>
      </c>
      <c r="AT105" s="78"/>
      <c r="AU105" s="78">
        <v>81</v>
      </c>
      <c r="AV105" s="82" t="s">
        <v>1670</v>
      </c>
      <c r="AW105" s="78" t="b">
        <v>0</v>
      </c>
      <c r="AX105" s="78" t="s">
        <v>1734</v>
      </c>
      <c r="AY105" s="82" t="s">
        <v>1837</v>
      </c>
      <c r="AZ105" s="78" t="s">
        <v>65</v>
      </c>
      <c r="BA105" s="78" t="str">
        <f>REPLACE(INDEX(GroupVertices[Group],MATCH(Vertices[[#This Row],[Vertex]],GroupVertices[Vertex],0)),1,1,"")</f>
        <v>1</v>
      </c>
      <c r="BB105" s="48"/>
      <c r="BC105" s="48"/>
      <c r="BD105" s="48"/>
      <c r="BE105" s="48"/>
      <c r="BF105" s="48"/>
      <c r="BG105" s="48"/>
      <c r="BH105" s="48"/>
      <c r="BI105" s="48"/>
      <c r="BJ105" s="48"/>
      <c r="BK105" s="48"/>
      <c r="BL105" s="48"/>
      <c r="BM105" s="49"/>
      <c r="BN105" s="48"/>
      <c r="BO105" s="49"/>
      <c r="BP105" s="48"/>
      <c r="BQ105" s="49"/>
      <c r="BR105" s="48"/>
      <c r="BS105" s="49"/>
      <c r="BT105" s="48"/>
      <c r="BU105" s="2"/>
      <c r="BV105" s="3"/>
      <c r="BW105" s="3"/>
      <c r="BX105" s="3"/>
      <c r="BY105" s="3"/>
    </row>
    <row r="106" spans="1:77" ht="41.45" customHeight="1">
      <c r="A106" s="64" t="s">
        <v>321</v>
      </c>
      <c r="C106" s="65"/>
      <c r="D106" s="65" t="s">
        <v>64</v>
      </c>
      <c r="E106" s="66">
        <v>1000</v>
      </c>
      <c r="F106" s="68">
        <v>98.3449034354479</v>
      </c>
      <c r="G106" s="102" t="s">
        <v>1726</v>
      </c>
      <c r="H106" s="65"/>
      <c r="I106" s="69" t="s">
        <v>321</v>
      </c>
      <c r="J106" s="70"/>
      <c r="K106" s="70"/>
      <c r="L106" s="69" t="s">
        <v>1953</v>
      </c>
      <c r="M106" s="73">
        <v>552.5885150797308</v>
      </c>
      <c r="N106" s="74">
        <v>4863.91162109375</v>
      </c>
      <c r="O106" s="74">
        <v>4305.125</v>
      </c>
      <c r="P106" s="75"/>
      <c r="Q106" s="76"/>
      <c r="R106" s="76"/>
      <c r="S106" s="88"/>
      <c r="T106" s="48">
        <v>1</v>
      </c>
      <c r="U106" s="48">
        <v>0</v>
      </c>
      <c r="V106" s="49">
        <v>0</v>
      </c>
      <c r="W106" s="49">
        <v>0.004739</v>
      </c>
      <c r="X106" s="49">
        <v>0</v>
      </c>
      <c r="Y106" s="49">
        <v>0.486335</v>
      </c>
      <c r="Z106" s="49">
        <v>0</v>
      </c>
      <c r="AA106" s="49">
        <v>0</v>
      </c>
      <c r="AB106" s="71">
        <v>106</v>
      </c>
      <c r="AC106" s="71"/>
      <c r="AD106" s="72"/>
      <c r="AE106" s="78" t="s">
        <v>1269</v>
      </c>
      <c r="AF106" s="78">
        <v>0</v>
      </c>
      <c r="AG106" s="78">
        <v>3122650</v>
      </c>
      <c r="AH106" s="78">
        <v>0</v>
      </c>
      <c r="AI106" s="78">
        <v>0</v>
      </c>
      <c r="AJ106" s="78"/>
      <c r="AK106" s="82" t="s">
        <v>1379</v>
      </c>
      <c r="AL106" s="78" t="s">
        <v>1464</v>
      </c>
      <c r="AM106" s="78"/>
      <c r="AN106" s="78"/>
      <c r="AO106" s="80">
        <v>40813.209756944445</v>
      </c>
      <c r="AP106" s="82" t="s">
        <v>1650</v>
      </c>
      <c r="AQ106" s="78" t="b">
        <v>0</v>
      </c>
      <c r="AR106" s="78" t="b">
        <v>0</v>
      </c>
      <c r="AS106" s="78" t="b">
        <v>0</v>
      </c>
      <c r="AT106" s="78"/>
      <c r="AU106" s="78">
        <v>8687</v>
      </c>
      <c r="AV106" s="82" t="s">
        <v>1662</v>
      </c>
      <c r="AW106" s="78" t="b">
        <v>1</v>
      </c>
      <c r="AX106" s="78" t="s">
        <v>1734</v>
      </c>
      <c r="AY106" s="82" t="s">
        <v>1838</v>
      </c>
      <c r="AZ106" s="78" t="s">
        <v>65</v>
      </c>
      <c r="BA106" s="78" t="str">
        <f>REPLACE(INDEX(GroupVertices[Group],MATCH(Vertices[[#This Row],[Vertex]],GroupVertices[Vertex],0)),1,1,"")</f>
        <v>4</v>
      </c>
      <c r="BB106" s="48"/>
      <c r="BC106" s="48"/>
      <c r="BD106" s="48"/>
      <c r="BE106" s="48"/>
      <c r="BF106" s="48"/>
      <c r="BG106" s="48"/>
      <c r="BH106" s="48"/>
      <c r="BI106" s="48"/>
      <c r="BJ106" s="48"/>
      <c r="BK106" s="48"/>
      <c r="BL106" s="48"/>
      <c r="BM106" s="49"/>
      <c r="BN106" s="48"/>
      <c r="BO106" s="49"/>
      <c r="BP106" s="48"/>
      <c r="BQ106" s="49"/>
      <c r="BR106" s="48"/>
      <c r="BS106" s="49"/>
      <c r="BT106" s="48"/>
      <c r="BU106" s="2"/>
      <c r="BV106" s="3"/>
      <c r="BW106" s="3"/>
      <c r="BX106" s="3"/>
      <c r="BY106" s="3"/>
    </row>
    <row r="107" spans="1:77" ht="41.45" customHeight="1">
      <c r="A107" s="64" t="s">
        <v>322</v>
      </c>
      <c r="C107" s="65"/>
      <c r="D107" s="65" t="s">
        <v>64</v>
      </c>
      <c r="E107" s="66">
        <v>637.3217736775462</v>
      </c>
      <c r="F107" s="68">
        <v>99.06121308511871</v>
      </c>
      <c r="G107" s="102" t="s">
        <v>1727</v>
      </c>
      <c r="H107" s="65"/>
      <c r="I107" s="69" t="s">
        <v>322</v>
      </c>
      <c r="J107" s="70"/>
      <c r="K107" s="70"/>
      <c r="L107" s="69" t="s">
        <v>1954</v>
      </c>
      <c r="M107" s="73">
        <v>313.86638583277033</v>
      </c>
      <c r="N107" s="74">
        <v>3307.955078125</v>
      </c>
      <c r="O107" s="74">
        <v>1063.996337890625</v>
      </c>
      <c r="P107" s="75"/>
      <c r="Q107" s="76"/>
      <c r="R107" s="76"/>
      <c r="S107" s="88"/>
      <c r="T107" s="48">
        <v>1</v>
      </c>
      <c r="U107" s="48">
        <v>0</v>
      </c>
      <c r="V107" s="49">
        <v>0</v>
      </c>
      <c r="W107" s="49">
        <v>0.004739</v>
      </c>
      <c r="X107" s="49">
        <v>0</v>
      </c>
      <c r="Y107" s="49">
        <v>0.486335</v>
      </c>
      <c r="Z107" s="49">
        <v>0</v>
      </c>
      <c r="AA107" s="49">
        <v>0</v>
      </c>
      <c r="AB107" s="71">
        <v>107</v>
      </c>
      <c r="AC107" s="71"/>
      <c r="AD107" s="72"/>
      <c r="AE107" s="78" t="s">
        <v>1270</v>
      </c>
      <c r="AF107" s="78">
        <v>788</v>
      </c>
      <c r="AG107" s="78">
        <v>1771201</v>
      </c>
      <c r="AH107" s="78">
        <v>28399</v>
      </c>
      <c r="AI107" s="78">
        <v>1306</v>
      </c>
      <c r="AJ107" s="78"/>
      <c r="AK107" s="78" t="s">
        <v>1380</v>
      </c>
      <c r="AL107" s="78" t="s">
        <v>1465</v>
      </c>
      <c r="AM107" s="82" t="s">
        <v>1555</v>
      </c>
      <c r="AN107" s="78"/>
      <c r="AO107" s="80">
        <v>40043.82796296296</v>
      </c>
      <c r="AP107" s="82" t="s">
        <v>1651</v>
      </c>
      <c r="AQ107" s="78" t="b">
        <v>0</v>
      </c>
      <c r="AR107" s="78" t="b">
        <v>0</v>
      </c>
      <c r="AS107" s="78" t="b">
        <v>1</v>
      </c>
      <c r="AT107" s="78"/>
      <c r="AU107" s="78">
        <v>7491</v>
      </c>
      <c r="AV107" s="82" t="s">
        <v>1662</v>
      </c>
      <c r="AW107" s="78" t="b">
        <v>1</v>
      </c>
      <c r="AX107" s="78" t="s">
        <v>1734</v>
      </c>
      <c r="AY107" s="82" t="s">
        <v>1839</v>
      </c>
      <c r="AZ107" s="78" t="s">
        <v>65</v>
      </c>
      <c r="BA107" s="78" t="str">
        <f>REPLACE(INDEX(GroupVertices[Group],MATCH(Vertices[[#This Row],[Vertex]],GroupVertices[Vertex],0)),1,1,"")</f>
        <v>4</v>
      </c>
      <c r="BB107" s="48"/>
      <c r="BC107" s="48"/>
      <c r="BD107" s="48"/>
      <c r="BE107" s="48"/>
      <c r="BF107" s="48"/>
      <c r="BG107" s="48"/>
      <c r="BH107" s="48"/>
      <c r="BI107" s="48"/>
      <c r="BJ107" s="48"/>
      <c r="BK107" s="48"/>
      <c r="BL107" s="48"/>
      <c r="BM107" s="49"/>
      <c r="BN107" s="48"/>
      <c r="BO107" s="49"/>
      <c r="BP107" s="48"/>
      <c r="BQ107" s="49"/>
      <c r="BR107" s="48"/>
      <c r="BS107" s="49"/>
      <c r="BT107" s="48"/>
      <c r="BU107" s="2"/>
      <c r="BV107" s="3"/>
      <c r="BW107" s="3"/>
      <c r="BX107" s="3"/>
      <c r="BY107" s="3"/>
    </row>
    <row r="108" spans="1:77" ht="41.45" customHeight="1">
      <c r="A108" s="64" t="s">
        <v>323</v>
      </c>
      <c r="C108" s="65"/>
      <c r="D108" s="65" t="s">
        <v>64</v>
      </c>
      <c r="E108" s="66">
        <v>1000</v>
      </c>
      <c r="F108" s="68">
        <v>88.64318288466812</v>
      </c>
      <c r="G108" s="102" t="s">
        <v>1728</v>
      </c>
      <c r="H108" s="65"/>
      <c r="I108" s="69" t="s">
        <v>323</v>
      </c>
      <c r="J108" s="70"/>
      <c r="K108" s="70"/>
      <c r="L108" s="69" t="s">
        <v>1955</v>
      </c>
      <c r="M108" s="73">
        <v>3785.848583969606</v>
      </c>
      <c r="N108" s="74">
        <v>3098.61767578125</v>
      </c>
      <c r="O108" s="74">
        <v>2027.4058837890625</v>
      </c>
      <c r="P108" s="75"/>
      <c r="Q108" s="76"/>
      <c r="R108" s="76"/>
      <c r="S108" s="88"/>
      <c r="T108" s="48">
        <v>1</v>
      </c>
      <c r="U108" s="48">
        <v>0</v>
      </c>
      <c r="V108" s="49">
        <v>0</v>
      </c>
      <c r="W108" s="49">
        <v>0.004739</v>
      </c>
      <c r="X108" s="49">
        <v>0</v>
      </c>
      <c r="Y108" s="49">
        <v>0.486335</v>
      </c>
      <c r="Z108" s="49">
        <v>0</v>
      </c>
      <c r="AA108" s="49">
        <v>0</v>
      </c>
      <c r="AB108" s="71">
        <v>108</v>
      </c>
      <c r="AC108" s="71"/>
      <c r="AD108" s="72"/>
      <c r="AE108" s="78" t="s">
        <v>1271</v>
      </c>
      <c r="AF108" s="78">
        <v>214</v>
      </c>
      <c r="AG108" s="78">
        <v>21426718</v>
      </c>
      <c r="AH108" s="78">
        <v>101174</v>
      </c>
      <c r="AI108" s="78">
        <v>2292</v>
      </c>
      <c r="AJ108" s="78"/>
      <c r="AK108" s="78" t="s">
        <v>1381</v>
      </c>
      <c r="AL108" s="78" t="s">
        <v>1466</v>
      </c>
      <c r="AM108" s="82" t="s">
        <v>1556</v>
      </c>
      <c r="AN108" s="78"/>
      <c r="AO108" s="80">
        <v>39854.801840277774</v>
      </c>
      <c r="AP108" s="82" t="s">
        <v>1652</v>
      </c>
      <c r="AQ108" s="78" t="b">
        <v>0</v>
      </c>
      <c r="AR108" s="78" t="b">
        <v>0</v>
      </c>
      <c r="AS108" s="78" t="b">
        <v>1</v>
      </c>
      <c r="AT108" s="78"/>
      <c r="AU108" s="78">
        <v>95980</v>
      </c>
      <c r="AV108" s="82" t="s">
        <v>1662</v>
      </c>
      <c r="AW108" s="78" t="b">
        <v>1</v>
      </c>
      <c r="AX108" s="78" t="s">
        <v>1734</v>
      </c>
      <c r="AY108" s="82" t="s">
        <v>1840</v>
      </c>
      <c r="AZ108" s="78" t="s">
        <v>65</v>
      </c>
      <c r="BA108" s="78" t="str">
        <f>REPLACE(INDEX(GroupVertices[Group],MATCH(Vertices[[#This Row],[Vertex]],GroupVertices[Vertex],0)),1,1,"")</f>
        <v>4</v>
      </c>
      <c r="BB108" s="48"/>
      <c r="BC108" s="48"/>
      <c r="BD108" s="48"/>
      <c r="BE108" s="48"/>
      <c r="BF108" s="48"/>
      <c r="BG108" s="48"/>
      <c r="BH108" s="48"/>
      <c r="BI108" s="48"/>
      <c r="BJ108" s="48"/>
      <c r="BK108" s="48"/>
      <c r="BL108" s="48"/>
      <c r="BM108" s="49"/>
      <c r="BN108" s="48"/>
      <c r="BO108" s="49"/>
      <c r="BP108" s="48"/>
      <c r="BQ108" s="49"/>
      <c r="BR108" s="48"/>
      <c r="BS108" s="49"/>
      <c r="BT108" s="48"/>
      <c r="BU108" s="2"/>
      <c r="BV108" s="3"/>
      <c r="BW108" s="3"/>
      <c r="BX108" s="3"/>
      <c r="BY108" s="3"/>
    </row>
    <row r="109" spans="1:77" ht="41.45" customHeight="1">
      <c r="A109" s="64" t="s">
        <v>324</v>
      </c>
      <c r="C109" s="65"/>
      <c r="D109" s="65" t="s">
        <v>64</v>
      </c>
      <c r="E109" s="66">
        <v>1000</v>
      </c>
      <c r="F109" s="68">
        <v>95.4063605114303</v>
      </c>
      <c r="G109" s="102" t="s">
        <v>1729</v>
      </c>
      <c r="H109" s="65"/>
      <c r="I109" s="69" t="s">
        <v>324</v>
      </c>
      <c r="J109" s="70"/>
      <c r="K109" s="70"/>
      <c r="L109" s="69" t="s">
        <v>1956</v>
      </c>
      <c r="M109" s="73">
        <v>1531.9069202239982</v>
      </c>
      <c r="N109" s="74">
        <v>3766.972412109375</v>
      </c>
      <c r="O109" s="74">
        <v>539.9125366210938</v>
      </c>
      <c r="P109" s="75"/>
      <c r="Q109" s="76"/>
      <c r="R109" s="76"/>
      <c r="S109" s="88"/>
      <c r="T109" s="48">
        <v>1</v>
      </c>
      <c r="U109" s="48">
        <v>0</v>
      </c>
      <c r="V109" s="49">
        <v>0</v>
      </c>
      <c r="W109" s="49">
        <v>0.004739</v>
      </c>
      <c r="X109" s="49">
        <v>0</v>
      </c>
      <c r="Y109" s="49">
        <v>0.486335</v>
      </c>
      <c r="Z109" s="49">
        <v>0</v>
      </c>
      <c r="AA109" s="49">
        <v>0</v>
      </c>
      <c r="AB109" s="71">
        <v>109</v>
      </c>
      <c r="AC109" s="71"/>
      <c r="AD109" s="72"/>
      <c r="AE109" s="78" t="s">
        <v>1272</v>
      </c>
      <c r="AF109" s="78">
        <v>2571</v>
      </c>
      <c r="AG109" s="78">
        <v>8666748</v>
      </c>
      <c r="AH109" s="78">
        <v>16095</v>
      </c>
      <c r="AI109" s="78">
        <v>1763</v>
      </c>
      <c r="AJ109" s="78"/>
      <c r="AK109" s="78" t="s">
        <v>1382</v>
      </c>
      <c r="AL109" s="78" t="s">
        <v>1467</v>
      </c>
      <c r="AM109" s="82" t="s">
        <v>1557</v>
      </c>
      <c r="AN109" s="78"/>
      <c r="AO109" s="80">
        <v>40070.941458333335</v>
      </c>
      <c r="AP109" s="82" t="s">
        <v>1653</v>
      </c>
      <c r="AQ109" s="78" t="b">
        <v>0</v>
      </c>
      <c r="AR109" s="78" t="b">
        <v>0</v>
      </c>
      <c r="AS109" s="78" t="b">
        <v>0</v>
      </c>
      <c r="AT109" s="78"/>
      <c r="AU109" s="78">
        <v>23039</v>
      </c>
      <c r="AV109" s="82" t="s">
        <v>1662</v>
      </c>
      <c r="AW109" s="78" t="b">
        <v>1</v>
      </c>
      <c r="AX109" s="78" t="s">
        <v>1734</v>
      </c>
      <c r="AY109" s="82" t="s">
        <v>1841</v>
      </c>
      <c r="AZ109" s="78" t="s">
        <v>65</v>
      </c>
      <c r="BA109" s="78" t="str">
        <f>REPLACE(INDEX(GroupVertices[Group],MATCH(Vertices[[#This Row],[Vertex]],GroupVertices[Vertex],0)),1,1,"")</f>
        <v>4</v>
      </c>
      <c r="BB109" s="48"/>
      <c r="BC109" s="48"/>
      <c r="BD109" s="48"/>
      <c r="BE109" s="48"/>
      <c r="BF109" s="48"/>
      <c r="BG109" s="48"/>
      <c r="BH109" s="48"/>
      <c r="BI109" s="48"/>
      <c r="BJ109" s="48"/>
      <c r="BK109" s="48"/>
      <c r="BL109" s="48"/>
      <c r="BM109" s="49"/>
      <c r="BN109" s="48"/>
      <c r="BO109" s="49"/>
      <c r="BP109" s="48"/>
      <c r="BQ109" s="49"/>
      <c r="BR109" s="48"/>
      <c r="BS109" s="49"/>
      <c r="BT109" s="48"/>
      <c r="BU109" s="2"/>
      <c r="BV109" s="3"/>
      <c r="BW109" s="3"/>
      <c r="BX109" s="3"/>
      <c r="BY109" s="3"/>
    </row>
    <row r="110" spans="1:77" ht="41.45" customHeight="1">
      <c r="A110" s="64" t="s">
        <v>325</v>
      </c>
      <c r="C110" s="65"/>
      <c r="D110" s="65" t="s">
        <v>64</v>
      </c>
      <c r="E110" s="66">
        <v>243.8921573462472</v>
      </c>
      <c r="F110" s="68">
        <v>99.8382584387977</v>
      </c>
      <c r="G110" s="102" t="s">
        <v>1730</v>
      </c>
      <c r="H110" s="65"/>
      <c r="I110" s="69" t="s">
        <v>325</v>
      </c>
      <c r="J110" s="70"/>
      <c r="K110" s="70"/>
      <c r="L110" s="69" t="s">
        <v>1957</v>
      </c>
      <c r="M110" s="73">
        <v>54.90307096335579</v>
      </c>
      <c r="N110" s="74">
        <v>4279.4208984375</v>
      </c>
      <c r="O110" s="74">
        <v>4645.8095703125</v>
      </c>
      <c r="P110" s="75"/>
      <c r="Q110" s="76"/>
      <c r="R110" s="76"/>
      <c r="S110" s="88"/>
      <c r="T110" s="48">
        <v>1</v>
      </c>
      <c r="U110" s="48">
        <v>0</v>
      </c>
      <c r="V110" s="49">
        <v>0</v>
      </c>
      <c r="W110" s="49">
        <v>0.004739</v>
      </c>
      <c r="X110" s="49">
        <v>0</v>
      </c>
      <c r="Y110" s="49">
        <v>0.486335</v>
      </c>
      <c r="Z110" s="49">
        <v>0</v>
      </c>
      <c r="AA110" s="49">
        <v>0</v>
      </c>
      <c r="AB110" s="71">
        <v>110</v>
      </c>
      <c r="AC110" s="71"/>
      <c r="AD110" s="72"/>
      <c r="AE110" s="78" t="s">
        <v>1273</v>
      </c>
      <c r="AF110" s="78">
        <v>555</v>
      </c>
      <c r="AG110" s="78">
        <v>305163</v>
      </c>
      <c r="AH110" s="78">
        <v>36851</v>
      </c>
      <c r="AI110" s="78">
        <v>37651</v>
      </c>
      <c r="AJ110" s="78"/>
      <c r="AK110" s="78" t="s">
        <v>1383</v>
      </c>
      <c r="AL110" s="78" t="s">
        <v>1417</v>
      </c>
      <c r="AM110" s="82" t="s">
        <v>1558</v>
      </c>
      <c r="AN110" s="78"/>
      <c r="AO110" s="80">
        <v>39458.02767361111</v>
      </c>
      <c r="AP110" s="82" t="s">
        <v>1654</v>
      </c>
      <c r="AQ110" s="78" t="b">
        <v>0</v>
      </c>
      <c r="AR110" s="78" t="b">
        <v>0</v>
      </c>
      <c r="AS110" s="78" t="b">
        <v>1</v>
      </c>
      <c r="AT110" s="78"/>
      <c r="AU110" s="78">
        <v>4803</v>
      </c>
      <c r="AV110" s="82" t="s">
        <v>1662</v>
      </c>
      <c r="AW110" s="78" t="b">
        <v>1</v>
      </c>
      <c r="AX110" s="78" t="s">
        <v>1734</v>
      </c>
      <c r="AY110" s="82" t="s">
        <v>1842</v>
      </c>
      <c r="AZ110" s="78" t="s">
        <v>65</v>
      </c>
      <c r="BA110" s="78" t="str">
        <f>REPLACE(INDEX(GroupVertices[Group],MATCH(Vertices[[#This Row],[Vertex]],GroupVertices[Vertex],0)),1,1,"")</f>
        <v>4</v>
      </c>
      <c r="BB110" s="48"/>
      <c r="BC110" s="48"/>
      <c r="BD110" s="48"/>
      <c r="BE110" s="48"/>
      <c r="BF110" s="48"/>
      <c r="BG110" s="48"/>
      <c r="BH110" s="48"/>
      <c r="BI110" s="48"/>
      <c r="BJ110" s="48"/>
      <c r="BK110" s="48"/>
      <c r="BL110" s="48"/>
      <c r="BM110" s="49"/>
      <c r="BN110" s="48"/>
      <c r="BO110" s="49"/>
      <c r="BP110" s="48"/>
      <c r="BQ110" s="49"/>
      <c r="BR110" s="48"/>
      <c r="BS110" s="49"/>
      <c r="BT110" s="48"/>
      <c r="BU110" s="2"/>
      <c r="BV110" s="3"/>
      <c r="BW110" s="3"/>
      <c r="BX110" s="3"/>
      <c r="BY110" s="3"/>
    </row>
    <row r="111" spans="1:77" ht="41.45" customHeight="1">
      <c r="A111" s="64" t="s">
        <v>326</v>
      </c>
      <c r="C111" s="65"/>
      <c r="D111" s="65" t="s">
        <v>64</v>
      </c>
      <c r="E111" s="66">
        <v>737.9204071424134</v>
      </c>
      <c r="F111" s="68">
        <v>98.86252519413263</v>
      </c>
      <c r="G111" s="102" t="s">
        <v>1731</v>
      </c>
      <c r="H111" s="65"/>
      <c r="I111" s="69" t="s">
        <v>326</v>
      </c>
      <c r="J111" s="70"/>
      <c r="K111" s="70"/>
      <c r="L111" s="69" t="s">
        <v>1958</v>
      </c>
      <c r="M111" s="73">
        <v>380.0824369687324</v>
      </c>
      <c r="N111" s="74">
        <v>4294.76318359375</v>
      </c>
      <c r="O111" s="74">
        <v>446.4261169433594</v>
      </c>
      <c r="P111" s="75"/>
      <c r="Q111" s="76"/>
      <c r="R111" s="76"/>
      <c r="S111" s="88"/>
      <c r="T111" s="48">
        <v>1</v>
      </c>
      <c r="U111" s="48">
        <v>0</v>
      </c>
      <c r="V111" s="49">
        <v>0</v>
      </c>
      <c r="W111" s="49">
        <v>0.004739</v>
      </c>
      <c r="X111" s="49">
        <v>0</v>
      </c>
      <c r="Y111" s="49">
        <v>0.486335</v>
      </c>
      <c r="Z111" s="49">
        <v>0</v>
      </c>
      <c r="AA111" s="49">
        <v>0</v>
      </c>
      <c r="AB111" s="71">
        <v>111</v>
      </c>
      <c r="AC111" s="71"/>
      <c r="AD111" s="72"/>
      <c r="AE111" s="78" t="s">
        <v>1274</v>
      </c>
      <c r="AF111" s="78">
        <v>36511</v>
      </c>
      <c r="AG111" s="78">
        <v>2146062</v>
      </c>
      <c r="AH111" s="78">
        <v>867905</v>
      </c>
      <c r="AI111" s="78">
        <v>7860</v>
      </c>
      <c r="AJ111" s="78"/>
      <c r="AK111" s="78" t="s">
        <v>1384</v>
      </c>
      <c r="AL111" s="78" t="s">
        <v>1468</v>
      </c>
      <c r="AM111" s="82" t="s">
        <v>1559</v>
      </c>
      <c r="AN111" s="78"/>
      <c r="AO111" s="80">
        <v>39265.83106481482</v>
      </c>
      <c r="AP111" s="82" t="s">
        <v>1655</v>
      </c>
      <c r="AQ111" s="78" t="b">
        <v>0</v>
      </c>
      <c r="AR111" s="78" t="b">
        <v>0</v>
      </c>
      <c r="AS111" s="78" t="b">
        <v>1</v>
      </c>
      <c r="AT111" s="78"/>
      <c r="AU111" s="78">
        <v>15133</v>
      </c>
      <c r="AV111" s="82" t="s">
        <v>1662</v>
      </c>
      <c r="AW111" s="78" t="b">
        <v>1</v>
      </c>
      <c r="AX111" s="78" t="s">
        <v>1734</v>
      </c>
      <c r="AY111" s="82" t="s">
        <v>1843</v>
      </c>
      <c r="AZ111" s="78" t="s">
        <v>65</v>
      </c>
      <c r="BA111" s="78" t="str">
        <f>REPLACE(INDEX(GroupVertices[Group],MATCH(Vertices[[#This Row],[Vertex]],GroupVertices[Vertex],0)),1,1,"")</f>
        <v>4</v>
      </c>
      <c r="BB111" s="48"/>
      <c r="BC111" s="48"/>
      <c r="BD111" s="48"/>
      <c r="BE111" s="48"/>
      <c r="BF111" s="48"/>
      <c r="BG111" s="48"/>
      <c r="BH111" s="48"/>
      <c r="BI111" s="48"/>
      <c r="BJ111" s="48"/>
      <c r="BK111" s="48"/>
      <c r="BL111" s="48"/>
      <c r="BM111" s="49"/>
      <c r="BN111" s="48"/>
      <c r="BO111" s="49"/>
      <c r="BP111" s="48"/>
      <c r="BQ111" s="49"/>
      <c r="BR111" s="48"/>
      <c r="BS111" s="49"/>
      <c r="BT111" s="48"/>
      <c r="BU111" s="2"/>
      <c r="BV111" s="3"/>
      <c r="BW111" s="3"/>
      <c r="BX111" s="3"/>
      <c r="BY111" s="3"/>
    </row>
    <row r="112" spans="1:77" ht="41.45" customHeight="1">
      <c r="A112" s="64" t="s">
        <v>327</v>
      </c>
      <c r="C112" s="65"/>
      <c r="D112" s="65" t="s">
        <v>64</v>
      </c>
      <c r="E112" s="66">
        <v>442.3161662464029</v>
      </c>
      <c r="F112" s="68">
        <v>99.44635999553361</v>
      </c>
      <c r="G112" s="102" t="s">
        <v>1732</v>
      </c>
      <c r="H112" s="65"/>
      <c r="I112" s="69" t="s">
        <v>327</v>
      </c>
      <c r="J112" s="70"/>
      <c r="K112" s="70"/>
      <c r="L112" s="69" t="s">
        <v>1959</v>
      </c>
      <c r="M112" s="73">
        <v>185.50975882183332</v>
      </c>
      <c r="N112" s="74">
        <v>3008.146240234375</v>
      </c>
      <c r="O112" s="74">
        <v>3144.1201171875</v>
      </c>
      <c r="P112" s="75"/>
      <c r="Q112" s="76"/>
      <c r="R112" s="76"/>
      <c r="S112" s="88"/>
      <c r="T112" s="48">
        <v>1</v>
      </c>
      <c r="U112" s="48">
        <v>0</v>
      </c>
      <c r="V112" s="49">
        <v>0</v>
      </c>
      <c r="W112" s="49">
        <v>0.004739</v>
      </c>
      <c r="X112" s="49">
        <v>0</v>
      </c>
      <c r="Y112" s="49">
        <v>0.486335</v>
      </c>
      <c r="Z112" s="49">
        <v>0</v>
      </c>
      <c r="AA112" s="49">
        <v>0</v>
      </c>
      <c r="AB112" s="71">
        <v>112</v>
      </c>
      <c r="AC112" s="71"/>
      <c r="AD112" s="72"/>
      <c r="AE112" s="78" t="s">
        <v>1275</v>
      </c>
      <c r="AF112" s="78">
        <v>44486</v>
      </c>
      <c r="AG112" s="78">
        <v>1044551</v>
      </c>
      <c r="AH112" s="78">
        <v>1143443</v>
      </c>
      <c r="AI112" s="78">
        <v>4544</v>
      </c>
      <c r="AJ112" s="78"/>
      <c r="AK112" s="78" t="s">
        <v>1385</v>
      </c>
      <c r="AL112" s="78"/>
      <c r="AM112" s="82" t="s">
        <v>1560</v>
      </c>
      <c r="AN112" s="78"/>
      <c r="AO112" s="80">
        <v>40606.89109953704</v>
      </c>
      <c r="AP112" s="82" t="s">
        <v>1656</v>
      </c>
      <c r="AQ112" s="78" t="b">
        <v>0</v>
      </c>
      <c r="AR112" s="78" t="b">
        <v>0</v>
      </c>
      <c r="AS112" s="78" t="b">
        <v>1</v>
      </c>
      <c r="AT112" s="78"/>
      <c r="AU112" s="78">
        <v>6383</v>
      </c>
      <c r="AV112" s="82" t="s">
        <v>1662</v>
      </c>
      <c r="AW112" s="78" t="b">
        <v>1</v>
      </c>
      <c r="AX112" s="78" t="s">
        <v>1734</v>
      </c>
      <c r="AY112" s="82" t="s">
        <v>1844</v>
      </c>
      <c r="AZ112" s="78" t="s">
        <v>65</v>
      </c>
      <c r="BA112" s="78" t="str">
        <f>REPLACE(INDEX(GroupVertices[Group],MATCH(Vertices[[#This Row],[Vertex]],GroupVertices[Vertex],0)),1,1,"")</f>
        <v>4</v>
      </c>
      <c r="BB112" s="48"/>
      <c r="BC112" s="48"/>
      <c r="BD112" s="48"/>
      <c r="BE112" s="48"/>
      <c r="BF112" s="48"/>
      <c r="BG112" s="48"/>
      <c r="BH112" s="48"/>
      <c r="BI112" s="48"/>
      <c r="BJ112" s="48"/>
      <c r="BK112" s="48"/>
      <c r="BL112" s="48"/>
      <c r="BM112" s="49"/>
      <c r="BN112" s="48"/>
      <c r="BO112" s="49"/>
      <c r="BP112" s="48"/>
      <c r="BQ112" s="49"/>
      <c r="BR112" s="48"/>
      <c r="BS112" s="49"/>
      <c r="BT112" s="48"/>
      <c r="BU112" s="2"/>
      <c r="BV112" s="3"/>
      <c r="BW112" s="3"/>
      <c r="BX112" s="3"/>
      <c r="BY112" s="3"/>
    </row>
    <row r="113" spans="1:77" ht="41.45" customHeight="1">
      <c r="A113" s="64" t="s">
        <v>328</v>
      </c>
      <c r="C113" s="65"/>
      <c r="D113" s="65" t="s">
        <v>64</v>
      </c>
      <c r="E113" s="66">
        <v>167.88572625360192</v>
      </c>
      <c r="F113" s="68">
        <v>99.98837536360115</v>
      </c>
      <c r="G113" s="102" t="s">
        <v>1733</v>
      </c>
      <c r="H113" s="65"/>
      <c r="I113" s="69" t="s">
        <v>328</v>
      </c>
      <c r="J113" s="70"/>
      <c r="K113" s="70"/>
      <c r="L113" s="69" t="s">
        <v>1960</v>
      </c>
      <c r="M113" s="73">
        <v>4.874103823854497</v>
      </c>
      <c r="N113" s="74">
        <v>3441.77294921875</v>
      </c>
      <c r="O113" s="74">
        <v>3740.464111328125</v>
      </c>
      <c r="P113" s="75"/>
      <c r="Q113" s="76"/>
      <c r="R113" s="76"/>
      <c r="S113" s="88"/>
      <c r="T113" s="48">
        <v>1</v>
      </c>
      <c r="U113" s="48">
        <v>0</v>
      </c>
      <c r="V113" s="49">
        <v>0</v>
      </c>
      <c r="W113" s="49">
        <v>0.004739</v>
      </c>
      <c r="X113" s="49">
        <v>0</v>
      </c>
      <c r="Y113" s="49">
        <v>0.486335</v>
      </c>
      <c r="Z113" s="49">
        <v>0</v>
      </c>
      <c r="AA113" s="49">
        <v>0</v>
      </c>
      <c r="AB113" s="71">
        <v>113</v>
      </c>
      <c r="AC113" s="71"/>
      <c r="AD113" s="72"/>
      <c r="AE113" s="78" t="s">
        <v>1276</v>
      </c>
      <c r="AF113" s="78">
        <v>17787</v>
      </c>
      <c r="AG113" s="78">
        <v>21940</v>
      </c>
      <c r="AH113" s="78">
        <v>24734</v>
      </c>
      <c r="AI113" s="78">
        <v>24524</v>
      </c>
      <c r="AJ113" s="78"/>
      <c r="AK113" s="78" t="s">
        <v>1386</v>
      </c>
      <c r="AL113" s="78" t="s">
        <v>1469</v>
      </c>
      <c r="AM113" s="82" t="s">
        <v>1561</v>
      </c>
      <c r="AN113" s="78"/>
      <c r="AO113" s="80">
        <v>40024.083506944444</v>
      </c>
      <c r="AP113" s="82" t="s">
        <v>1657</v>
      </c>
      <c r="AQ113" s="78" t="b">
        <v>0</v>
      </c>
      <c r="AR113" s="78" t="b">
        <v>0</v>
      </c>
      <c r="AS113" s="78" t="b">
        <v>1</v>
      </c>
      <c r="AT113" s="78"/>
      <c r="AU113" s="78">
        <v>982</v>
      </c>
      <c r="AV113" s="82" t="s">
        <v>1672</v>
      </c>
      <c r="AW113" s="78" t="b">
        <v>0</v>
      </c>
      <c r="AX113" s="78" t="s">
        <v>1734</v>
      </c>
      <c r="AY113" s="82" t="s">
        <v>1845</v>
      </c>
      <c r="AZ113" s="78" t="s">
        <v>65</v>
      </c>
      <c r="BA113" s="78" t="str">
        <f>REPLACE(INDEX(GroupVertices[Group],MATCH(Vertices[[#This Row],[Vertex]],GroupVertices[Vertex],0)),1,1,"")</f>
        <v>4</v>
      </c>
      <c r="BB113" s="48"/>
      <c r="BC113" s="48"/>
      <c r="BD113" s="48"/>
      <c r="BE113" s="48"/>
      <c r="BF113" s="48"/>
      <c r="BG113" s="48"/>
      <c r="BH113" s="48"/>
      <c r="BI113" s="48"/>
      <c r="BJ113" s="48"/>
      <c r="BK113" s="48"/>
      <c r="BL113" s="48"/>
      <c r="BM113" s="49"/>
      <c r="BN113" s="48"/>
      <c r="BO113" s="49"/>
      <c r="BP113" s="48"/>
      <c r="BQ113" s="49"/>
      <c r="BR113" s="48"/>
      <c r="BS113" s="49"/>
      <c r="BT113" s="48"/>
      <c r="BU113" s="2"/>
      <c r="BV113" s="3"/>
      <c r="BW113" s="3"/>
      <c r="BX113" s="3"/>
      <c r="BY113" s="3"/>
    </row>
    <row r="114" spans="1:77" ht="41.45" customHeight="1">
      <c r="A114" s="64" t="s">
        <v>265</v>
      </c>
      <c r="C114" s="65"/>
      <c r="D114" s="65" t="s">
        <v>64</v>
      </c>
      <c r="E114" s="66">
        <v>163.90510535629764</v>
      </c>
      <c r="F114" s="68">
        <v>99.99623731106168</v>
      </c>
      <c r="G114" s="102" t="s">
        <v>658</v>
      </c>
      <c r="H114" s="65"/>
      <c r="I114" s="69" t="s">
        <v>265</v>
      </c>
      <c r="J114" s="70"/>
      <c r="K114" s="70"/>
      <c r="L114" s="69" t="s">
        <v>1961</v>
      </c>
      <c r="M114" s="73">
        <v>2.2539788001797865</v>
      </c>
      <c r="N114" s="74">
        <v>3008.146240234375</v>
      </c>
      <c r="O114" s="74">
        <v>7523.8017578125</v>
      </c>
      <c r="P114" s="75"/>
      <c r="Q114" s="76"/>
      <c r="R114" s="76"/>
      <c r="S114" s="88"/>
      <c r="T114" s="48">
        <v>0</v>
      </c>
      <c r="U114" s="48">
        <v>1</v>
      </c>
      <c r="V114" s="49">
        <v>0</v>
      </c>
      <c r="W114" s="49">
        <v>0.004926</v>
      </c>
      <c r="X114" s="49">
        <v>0</v>
      </c>
      <c r="Y114" s="49">
        <v>0.379392</v>
      </c>
      <c r="Z114" s="49">
        <v>0</v>
      </c>
      <c r="AA114" s="49">
        <v>0</v>
      </c>
      <c r="AB114" s="71">
        <v>114</v>
      </c>
      <c r="AC114" s="71"/>
      <c r="AD114" s="72"/>
      <c r="AE114" s="78" t="s">
        <v>1277</v>
      </c>
      <c r="AF114" s="78">
        <v>4711</v>
      </c>
      <c r="AG114" s="78">
        <v>7107</v>
      </c>
      <c r="AH114" s="78">
        <v>406608</v>
      </c>
      <c r="AI114" s="78">
        <v>988</v>
      </c>
      <c r="AJ114" s="78"/>
      <c r="AK114" s="78" t="s">
        <v>1387</v>
      </c>
      <c r="AL114" s="78" t="s">
        <v>1470</v>
      </c>
      <c r="AM114" s="82" t="s">
        <v>1562</v>
      </c>
      <c r="AN114" s="78"/>
      <c r="AO114" s="80">
        <v>42060.057546296295</v>
      </c>
      <c r="AP114" s="82" t="s">
        <v>1658</v>
      </c>
      <c r="AQ114" s="78" t="b">
        <v>1</v>
      </c>
      <c r="AR114" s="78" t="b">
        <v>0</v>
      </c>
      <c r="AS114" s="78" t="b">
        <v>0</v>
      </c>
      <c r="AT114" s="78"/>
      <c r="AU114" s="78">
        <v>196</v>
      </c>
      <c r="AV114" s="82" t="s">
        <v>1662</v>
      </c>
      <c r="AW114" s="78" t="b">
        <v>0</v>
      </c>
      <c r="AX114" s="78" t="s">
        <v>1734</v>
      </c>
      <c r="AY114" s="82" t="s">
        <v>1846</v>
      </c>
      <c r="AZ114" s="78" t="s">
        <v>66</v>
      </c>
      <c r="BA114" s="78" t="str">
        <f>REPLACE(INDEX(GroupVertices[Group],MATCH(Vertices[[#This Row],[Vertex]],GroupVertices[Vertex],0)),1,1,"")</f>
        <v>3</v>
      </c>
      <c r="BB114" s="48" t="s">
        <v>461</v>
      </c>
      <c r="BC114" s="48" t="s">
        <v>461</v>
      </c>
      <c r="BD114" s="48" t="s">
        <v>480</v>
      </c>
      <c r="BE114" s="48" t="s">
        <v>480</v>
      </c>
      <c r="BF114" s="48" t="s">
        <v>587</v>
      </c>
      <c r="BG114" s="48" t="s">
        <v>587</v>
      </c>
      <c r="BH114" s="119" t="s">
        <v>2530</v>
      </c>
      <c r="BI114" s="119" t="s">
        <v>2530</v>
      </c>
      <c r="BJ114" s="119" t="s">
        <v>2590</v>
      </c>
      <c r="BK114" s="119" t="s">
        <v>2590</v>
      </c>
      <c r="BL114" s="119">
        <v>1</v>
      </c>
      <c r="BM114" s="123">
        <v>5.2631578947368425</v>
      </c>
      <c r="BN114" s="119">
        <v>0</v>
      </c>
      <c r="BO114" s="123">
        <v>0</v>
      </c>
      <c r="BP114" s="119">
        <v>0</v>
      </c>
      <c r="BQ114" s="123">
        <v>0</v>
      </c>
      <c r="BR114" s="119">
        <v>18</v>
      </c>
      <c r="BS114" s="123">
        <v>94.73684210526316</v>
      </c>
      <c r="BT114" s="119">
        <v>19</v>
      </c>
      <c r="BU114" s="2"/>
      <c r="BV114" s="3"/>
      <c r="BW114" s="3"/>
      <c r="BX114" s="3"/>
      <c r="BY114" s="3"/>
    </row>
    <row r="115" spans="1:77" ht="41.45" customHeight="1">
      <c r="A115" s="64" t="s">
        <v>266</v>
      </c>
      <c r="C115" s="65"/>
      <c r="D115" s="65" t="s">
        <v>64</v>
      </c>
      <c r="E115" s="66">
        <v>164.44880777239274</v>
      </c>
      <c r="F115" s="68">
        <v>99.99516346857835</v>
      </c>
      <c r="G115" s="102" t="s">
        <v>659</v>
      </c>
      <c r="H115" s="65"/>
      <c r="I115" s="69" t="s">
        <v>266</v>
      </c>
      <c r="J115" s="70"/>
      <c r="K115" s="70"/>
      <c r="L115" s="69" t="s">
        <v>1962</v>
      </c>
      <c r="M115" s="73">
        <v>2.6118547051191086</v>
      </c>
      <c r="N115" s="74">
        <v>4634.3583984375</v>
      </c>
      <c r="O115" s="74">
        <v>7198.10400390625</v>
      </c>
      <c r="P115" s="75"/>
      <c r="Q115" s="76"/>
      <c r="R115" s="76"/>
      <c r="S115" s="88"/>
      <c r="T115" s="48">
        <v>0</v>
      </c>
      <c r="U115" s="48">
        <v>3</v>
      </c>
      <c r="V115" s="49">
        <v>0</v>
      </c>
      <c r="W115" s="49">
        <v>0.005814</v>
      </c>
      <c r="X115" s="49">
        <v>0</v>
      </c>
      <c r="Y115" s="49">
        <v>0.812682</v>
      </c>
      <c r="Z115" s="49">
        <v>0.6666666666666666</v>
      </c>
      <c r="AA115" s="49">
        <v>0</v>
      </c>
      <c r="AB115" s="71">
        <v>115</v>
      </c>
      <c r="AC115" s="71"/>
      <c r="AD115" s="72"/>
      <c r="AE115" s="78" t="s">
        <v>1278</v>
      </c>
      <c r="AF115" s="78">
        <v>10170</v>
      </c>
      <c r="AG115" s="78">
        <v>9133</v>
      </c>
      <c r="AH115" s="78">
        <v>20912</v>
      </c>
      <c r="AI115" s="78">
        <v>124</v>
      </c>
      <c r="AJ115" s="78"/>
      <c r="AK115" s="78" t="s">
        <v>1388</v>
      </c>
      <c r="AL115" s="78" t="s">
        <v>1471</v>
      </c>
      <c r="AM115" s="82" t="s">
        <v>1563</v>
      </c>
      <c r="AN115" s="78"/>
      <c r="AO115" s="80">
        <v>40482.42054398148</v>
      </c>
      <c r="AP115" s="82" t="s">
        <v>1659</v>
      </c>
      <c r="AQ115" s="78" t="b">
        <v>0</v>
      </c>
      <c r="AR115" s="78" t="b">
        <v>0</v>
      </c>
      <c r="AS115" s="78" t="b">
        <v>1</v>
      </c>
      <c r="AT115" s="78"/>
      <c r="AU115" s="78">
        <v>403</v>
      </c>
      <c r="AV115" s="82" t="s">
        <v>1668</v>
      </c>
      <c r="AW115" s="78" t="b">
        <v>0</v>
      </c>
      <c r="AX115" s="78" t="s">
        <v>1734</v>
      </c>
      <c r="AY115" s="82" t="s">
        <v>1847</v>
      </c>
      <c r="AZ115" s="78" t="s">
        <v>66</v>
      </c>
      <c r="BA115" s="78" t="str">
        <f>REPLACE(INDEX(GroupVertices[Group],MATCH(Vertices[[#This Row],[Vertex]],GroupVertices[Vertex],0)),1,1,"")</f>
        <v>3</v>
      </c>
      <c r="BB115" s="48" t="s">
        <v>461</v>
      </c>
      <c r="BC115" s="48" t="s">
        <v>461</v>
      </c>
      <c r="BD115" s="48" t="s">
        <v>480</v>
      </c>
      <c r="BE115" s="48" t="s">
        <v>480</v>
      </c>
      <c r="BF115" s="48" t="s">
        <v>587</v>
      </c>
      <c r="BG115" s="48" t="s">
        <v>587</v>
      </c>
      <c r="BH115" s="119" t="s">
        <v>2531</v>
      </c>
      <c r="BI115" s="119" t="s">
        <v>2550</v>
      </c>
      <c r="BJ115" s="119" t="s">
        <v>2591</v>
      </c>
      <c r="BK115" s="119" t="s">
        <v>2591</v>
      </c>
      <c r="BL115" s="119">
        <v>2</v>
      </c>
      <c r="BM115" s="123">
        <v>3.8461538461538463</v>
      </c>
      <c r="BN115" s="119">
        <v>2</v>
      </c>
      <c r="BO115" s="123">
        <v>3.8461538461538463</v>
      </c>
      <c r="BP115" s="119">
        <v>0</v>
      </c>
      <c r="BQ115" s="123">
        <v>0</v>
      </c>
      <c r="BR115" s="119">
        <v>48</v>
      </c>
      <c r="BS115" s="123">
        <v>92.3076923076923</v>
      </c>
      <c r="BT115" s="119">
        <v>52</v>
      </c>
      <c r="BU115" s="2"/>
      <c r="BV115" s="3"/>
      <c r="BW115" s="3"/>
      <c r="BX115" s="3"/>
      <c r="BY115" s="3"/>
    </row>
    <row r="116" spans="1:77" ht="41.45" customHeight="1">
      <c r="A116" s="64" t="s">
        <v>270</v>
      </c>
      <c r="C116" s="65"/>
      <c r="D116" s="65" t="s">
        <v>64</v>
      </c>
      <c r="E116" s="66">
        <v>167.0712460794417</v>
      </c>
      <c r="F116" s="68">
        <v>99.98998400720276</v>
      </c>
      <c r="G116" s="102" t="s">
        <v>663</v>
      </c>
      <c r="H116" s="65"/>
      <c r="I116" s="69" t="s">
        <v>270</v>
      </c>
      <c r="J116" s="70"/>
      <c r="K116" s="70"/>
      <c r="L116" s="69" t="s">
        <v>1963</v>
      </c>
      <c r="M116" s="73">
        <v>4.337996532891594</v>
      </c>
      <c r="N116" s="74">
        <v>9167.578125</v>
      </c>
      <c r="O116" s="74">
        <v>6265.0498046875</v>
      </c>
      <c r="P116" s="75"/>
      <c r="Q116" s="76"/>
      <c r="R116" s="76"/>
      <c r="S116" s="88"/>
      <c r="T116" s="48">
        <v>0</v>
      </c>
      <c r="U116" s="48">
        <v>2</v>
      </c>
      <c r="V116" s="49">
        <v>0</v>
      </c>
      <c r="W116" s="49">
        <v>0.006024</v>
      </c>
      <c r="X116" s="49">
        <v>0.001365</v>
      </c>
      <c r="Y116" s="49">
        <v>0.720058</v>
      </c>
      <c r="Z116" s="49">
        <v>0.5</v>
      </c>
      <c r="AA116" s="49">
        <v>0</v>
      </c>
      <c r="AB116" s="71">
        <v>116</v>
      </c>
      <c r="AC116" s="71"/>
      <c r="AD116" s="72"/>
      <c r="AE116" s="78" t="s">
        <v>1279</v>
      </c>
      <c r="AF116" s="78">
        <v>333</v>
      </c>
      <c r="AG116" s="78">
        <v>18905</v>
      </c>
      <c r="AH116" s="78">
        <v>194389</v>
      </c>
      <c r="AI116" s="78">
        <v>22946</v>
      </c>
      <c r="AJ116" s="78"/>
      <c r="AK116" s="78" t="s">
        <v>1389</v>
      </c>
      <c r="AL116" s="78" t="s">
        <v>1472</v>
      </c>
      <c r="AM116" s="82" t="s">
        <v>1564</v>
      </c>
      <c r="AN116" s="78"/>
      <c r="AO116" s="80">
        <v>39846.774675925924</v>
      </c>
      <c r="AP116" s="82" t="s">
        <v>1660</v>
      </c>
      <c r="AQ116" s="78" t="b">
        <v>0</v>
      </c>
      <c r="AR116" s="78" t="b">
        <v>0</v>
      </c>
      <c r="AS116" s="78" t="b">
        <v>1</v>
      </c>
      <c r="AT116" s="78"/>
      <c r="AU116" s="78">
        <v>1610</v>
      </c>
      <c r="AV116" s="82" t="s">
        <v>1667</v>
      </c>
      <c r="AW116" s="78" t="b">
        <v>0</v>
      </c>
      <c r="AX116" s="78" t="s">
        <v>1734</v>
      </c>
      <c r="AY116" s="82" t="s">
        <v>1848</v>
      </c>
      <c r="AZ116" s="78" t="s">
        <v>66</v>
      </c>
      <c r="BA116" s="78" t="str">
        <f>REPLACE(INDEX(GroupVertices[Group],MATCH(Vertices[[#This Row],[Vertex]],GroupVertices[Vertex],0)),1,1,"")</f>
        <v>5</v>
      </c>
      <c r="BB116" s="48" t="s">
        <v>463</v>
      </c>
      <c r="BC116" s="48" t="s">
        <v>463</v>
      </c>
      <c r="BD116" s="48" t="s">
        <v>514</v>
      </c>
      <c r="BE116" s="48" t="s">
        <v>514</v>
      </c>
      <c r="BF116" s="48" t="s">
        <v>2468</v>
      </c>
      <c r="BG116" s="48" t="s">
        <v>2483</v>
      </c>
      <c r="BH116" s="119" t="s">
        <v>2532</v>
      </c>
      <c r="BI116" s="119" t="s">
        <v>2532</v>
      </c>
      <c r="BJ116" s="119" t="s">
        <v>2592</v>
      </c>
      <c r="BK116" s="119" t="s">
        <v>2592</v>
      </c>
      <c r="BL116" s="119">
        <v>1</v>
      </c>
      <c r="BM116" s="123">
        <v>2.857142857142857</v>
      </c>
      <c r="BN116" s="119">
        <v>6</v>
      </c>
      <c r="BO116" s="123">
        <v>17.142857142857142</v>
      </c>
      <c r="BP116" s="119">
        <v>0</v>
      </c>
      <c r="BQ116" s="123">
        <v>0</v>
      </c>
      <c r="BR116" s="119">
        <v>28</v>
      </c>
      <c r="BS116" s="123">
        <v>80</v>
      </c>
      <c r="BT116" s="119">
        <v>35</v>
      </c>
      <c r="BU116" s="2"/>
      <c r="BV116" s="3"/>
      <c r="BW116" s="3"/>
      <c r="BX116" s="3"/>
      <c r="BY116" s="3"/>
    </row>
    <row r="117" spans="1:77" ht="41.45" customHeight="1">
      <c r="A117" s="89" t="s">
        <v>271</v>
      </c>
      <c r="C117" s="90"/>
      <c r="D117" s="90" t="s">
        <v>64</v>
      </c>
      <c r="E117" s="91">
        <v>162.35745884414544</v>
      </c>
      <c r="F117" s="92">
        <v>99.99929399892015</v>
      </c>
      <c r="G117" s="103" t="s">
        <v>664</v>
      </c>
      <c r="H117" s="90"/>
      <c r="I117" s="93" t="s">
        <v>271</v>
      </c>
      <c r="J117" s="94"/>
      <c r="K117" s="94"/>
      <c r="L117" s="93" t="s">
        <v>1964</v>
      </c>
      <c r="M117" s="95">
        <v>1.23528662654451</v>
      </c>
      <c r="N117" s="96">
        <v>8734.51953125</v>
      </c>
      <c r="O117" s="96">
        <v>6098.55419921875</v>
      </c>
      <c r="P117" s="97"/>
      <c r="Q117" s="98"/>
      <c r="R117" s="98"/>
      <c r="S117" s="99"/>
      <c r="T117" s="48">
        <v>0</v>
      </c>
      <c r="U117" s="48">
        <v>1</v>
      </c>
      <c r="V117" s="49">
        <v>0</v>
      </c>
      <c r="W117" s="49">
        <v>0.005952</v>
      </c>
      <c r="X117" s="49">
        <v>0.001159</v>
      </c>
      <c r="Y117" s="49">
        <v>0.420883</v>
      </c>
      <c r="Z117" s="49">
        <v>0</v>
      </c>
      <c r="AA117" s="49">
        <v>0</v>
      </c>
      <c r="AB117" s="100">
        <v>117</v>
      </c>
      <c r="AC117" s="100"/>
      <c r="AD117" s="101"/>
      <c r="AE117" s="78" t="s">
        <v>1280</v>
      </c>
      <c r="AF117" s="78">
        <v>4681</v>
      </c>
      <c r="AG117" s="78">
        <v>1340</v>
      </c>
      <c r="AH117" s="78">
        <v>2866</v>
      </c>
      <c r="AI117" s="78">
        <v>1519</v>
      </c>
      <c r="AJ117" s="78"/>
      <c r="AK117" s="78" t="s">
        <v>1390</v>
      </c>
      <c r="AL117" s="78" t="s">
        <v>1473</v>
      </c>
      <c r="AM117" s="82" t="s">
        <v>1565</v>
      </c>
      <c r="AN117" s="78"/>
      <c r="AO117" s="80">
        <v>41203.749976851854</v>
      </c>
      <c r="AP117" s="78"/>
      <c r="AQ117" s="78" t="b">
        <v>1</v>
      </c>
      <c r="AR117" s="78" t="b">
        <v>0</v>
      </c>
      <c r="AS117" s="78" t="b">
        <v>1</v>
      </c>
      <c r="AT117" s="78"/>
      <c r="AU117" s="78">
        <v>61</v>
      </c>
      <c r="AV117" s="82" t="s">
        <v>1662</v>
      </c>
      <c r="AW117" s="78" t="b">
        <v>0</v>
      </c>
      <c r="AX117" s="78" t="s">
        <v>1734</v>
      </c>
      <c r="AY117" s="82" t="s">
        <v>1849</v>
      </c>
      <c r="AZ117" s="78" t="s">
        <v>66</v>
      </c>
      <c r="BA117" s="78" t="str">
        <f>REPLACE(INDEX(GroupVertices[Group],MATCH(Vertices[[#This Row],[Vertex]],GroupVertices[Vertex],0)),1,1,"")</f>
        <v>5</v>
      </c>
      <c r="BB117" s="48" t="s">
        <v>463</v>
      </c>
      <c r="BC117" s="48" t="s">
        <v>463</v>
      </c>
      <c r="BD117" s="48" t="s">
        <v>514</v>
      </c>
      <c r="BE117" s="48" t="s">
        <v>514</v>
      </c>
      <c r="BF117" s="48" t="s">
        <v>590</v>
      </c>
      <c r="BG117" s="48" t="s">
        <v>590</v>
      </c>
      <c r="BH117" s="119" t="s">
        <v>2533</v>
      </c>
      <c r="BI117" s="119" t="s">
        <v>2533</v>
      </c>
      <c r="BJ117" s="119" t="s">
        <v>2593</v>
      </c>
      <c r="BK117" s="119" t="s">
        <v>2593</v>
      </c>
      <c r="BL117" s="119">
        <v>0</v>
      </c>
      <c r="BM117" s="123">
        <v>0</v>
      </c>
      <c r="BN117" s="119">
        <v>3</v>
      </c>
      <c r="BO117" s="123">
        <v>30</v>
      </c>
      <c r="BP117" s="119">
        <v>0</v>
      </c>
      <c r="BQ117" s="123">
        <v>0</v>
      </c>
      <c r="BR117" s="119">
        <v>7</v>
      </c>
      <c r="BS117" s="123">
        <v>70</v>
      </c>
      <c r="BT117" s="119">
        <v>10</v>
      </c>
      <c r="BU117" s="2"/>
      <c r="BV117" s="3"/>
      <c r="BW117" s="3"/>
      <c r="BX117" s="3"/>
      <c r="BY11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1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1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1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1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1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17"/>
    <dataValidation allowBlank="1" showInputMessage="1" promptTitle="Vertex Tooltip" prompt="Enter optional text that will pop up when the mouse is hovered over the vertex." errorTitle="Invalid Vertex Image Key" sqref="L3:L117"/>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1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1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17"/>
    <dataValidation allowBlank="1" showInputMessage="1" promptTitle="Vertex Label Fill Color" prompt="To select an optional fill color for the Label shape, right-click and select Select Color on the right-click menu." sqref="J3:J117"/>
    <dataValidation allowBlank="1" showInputMessage="1" promptTitle="Vertex Image File" prompt="Enter the path to an image file.  Hover over the column header for examples." errorTitle="Invalid Vertex Image Key" sqref="G3:G117"/>
    <dataValidation allowBlank="1" showInputMessage="1" promptTitle="Vertex Color" prompt="To select an optional vertex color, right-click and select Select Color on the right-click menu." sqref="C3:C117"/>
    <dataValidation allowBlank="1" showInputMessage="1" promptTitle="Vertex Opacity" prompt="Enter an optional vertex opacity between 0 (transparent) and 100 (opaque)." errorTitle="Invalid Vertex Opacity" error="The optional vertex opacity must be a whole number between 0 and 10." sqref="F3:F117"/>
    <dataValidation type="list" allowBlank="1" showInputMessage="1" showErrorMessage="1" promptTitle="Vertex Shape" prompt="Select an optional vertex shape." errorTitle="Invalid Vertex Shape" error="You have entered an invalid vertex shape.  Try selecting from the drop-down list instead." sqref="D3:D11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1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17">
      <formula1>ValidVertexLabelPositions</formula1>
    </dataValidation>
    <dataValidation allowBlank="1" showInputMessage="1" showErrorMessage="1" promptTitle="Vertex Name" prompt="Enter the name of the vertex." sqref="A3:A117"/>
  </dataValidations>
  <hyperlinks>
    <hyperlink ref="AK106" r:id="rId1" display="https://t.co/jw2s2L0RLt"/>
    <hyperlink ref="AM3" r:id="rId2" display="https://t.co/pmlmFHkZ6B"/>
    <hyperlink ref="AM4" r:id="rId3" display="http://t.co/njaQJojHko"/>
    <hyperlink ref="AM6" r:id="rId4" display="http://t.co/Z3r2TY7cah"/>
    <hyperlink ref="AM7" r:id="rId5" display="https://t.co/82J15jyogJ"/>
    <hyperlink ref="AM8" r:id="rId6" display="https://t.co/sq35sj3dGC"/>
    <hyperlink ref="AM9" r:id="rId7" display="https://t.co/gJIIaAzZ2H"/>
    <hyperlink ref="AM10" r:id="rId8" display="https://t.co/4ZyG9FgkYe"/>
    <hyperlink ref="AM11" r:id="rId9" display="http://t.co/KHLWdDSiDA"/>
    <hyperlink ref="AM12" r:id="rId10" display="http://t.co/0shJcqLzag"/>
    <hyperlink ref="AM13" r:id="rId11" display="https://t.co/Aog4Massjm"/>
    <hyperlink ref="AM14" r:id="rId12" display="https://t.co/Eh2TEAZzvN"/>
    <hyperlink ref="AM16" r:id="rId13" display="https://t.co/kWuwgTEN14"/>
    <hyperlink ref="AM17" r:id="rId14" display="https://t.co/SpFUf63lwm"/>
    <hyperlink ref="AM18" r:id="rId15" display="https://t.co/TWYyOindRq"/>
    <hyperlink ref="AM21" r:id="rId16" display="https://t.co/l2VDM5XjZ8"/>
    <hyperlink ref="AM22" r:id="rId17" display="http://t.co/bIzSwEozvm"/>
    <hyperlink ref="AM23" r:id="rId18" display="http://t.co/m1vUgpNGDY"/>
    <hyperlink ref="AM24" r:id="rId19" display="https://t.co/JT7wZr9TWU"/>
    <hyperlink ref="AM25" r:id="rId20" display="https://t.co/UvZBxhN94A"/>
    <hyperlink ref="AM26" r:id="rId21" display="https://t.co/2xx5dP5fL0"/>
    <hyperlink ref="AM28" r:id="rId22" display="https://t.co/PKOK3TZeYS"/>
    <hyperlink ref="AM29" r:id="rId23" display="https://t.co/x7GltnKr75"/>
    <hyperlink ref="AM31" r:id="rId24" display="https://t.co/8l1d1ALmhe"/>
    <hyperlink ref="AM32" r:id="rId25" display="https://t.co/4WD2o9dzK5"/>
    <hyperlink ref="AM33" r:id="rId26" display="https://t.co/GhhR6PLfem"/>
    <hyperlink ref="AM35" r:id="rId27" display="http://t.co/JeaNmTlI4Q"/>
    <hyperlink ref="AM36" r:id="rId28" display="https://t.co/Ngyo687ezV"/>
    <hyperlink ref="AM37" r:id="rId29" display="https://t.co/6nvmTmQpK3"/>
    <hyperlink ref="AM40" r:id="rId30" display="https://t.co/ZLOwu6wiqP"/>
    <hyperlink ref="AM41" r:id="rId31" display="http://t.co/18Ls3ercfV"/>
    <hyperlink ref="AM42" r:id="rId32" display="https://t.co/BIyHbHb64z"/>
    <hyperlink ref="AM44" r:id="rId33" display="https://t.co/TAXQpsHa5X"/>
    <hyperlink ref="AM45" r:id="rId34" display="https://t.co/7P1grKqJ8g"/>
    <hyperlink ref="AM46" r:id="rId35" display="https://t.co/zESHCncVLX"/>
    <hyperlink ref="AM47" r:id="rId36" display="http://t.co/2WquyEHA1B"/>
    <hyperlink ref="AM48" r:id="rId37" display="http://t.co/OLj0qBhRdJ"/>
    <hyperlink ref="AM49" r:id="rId38" display="https://t.co/guzBuIca04"/>
    <hyperlink ref="AM50" r:id="rId39" display="https://t.co/GE6rtOBJqI"/>
    <hyperlink ref="AM52" r:id="rId40" display="https://t.co/nhfxdV1qht"/>
    <hyperlink ref="AM54" r:id="rId41" display="https://t.co/cPbN5Z7fLn"/>
    <hyperlink ref="AM55" r:id="rId42" display="https://t.co/FxM0NLzsp1"/>
    <hyperlink ref="AM56" r:id="rId43" display="https://t.co/K7IpYzPeS8"/>
    <hyperlink ref="AM57" r:id="rId44" display="https://t.co/pLI2RpIB2W"/>
    <hyperlink ref="AM58" r:id="rId45" display="https://t.co/YQBZSeYPim"/>
    <hyperlink ref="AM59" r:id="rId46" display="http://t.co/YbaBKBH5OF"/>
    <hyperlink ref="AM60" r:id="rId47" display="http://t.co/GpnUdrPg"/>
    <hyperlink ref="AM62" r:id="rId48" display="https://t.co/L0LbfbmRBv"/>
    <hyperlink ref="AM63" r:id="rId49" display="http://t.co/slrrFBUfRG"/>
    <hyperlink ref="AM64" r:id="rId50" display="http://t.co/AsdPBeAOZ1"/>
    <hyperlink ref="AM65" r:id="rId51" display="http://t.co/J2gO8XnOAM"/>
    <hyperlink ref="AM67" r:id="rId52" display="https://t.co/3N6yNSLPOg"/>
    <hyperlink ref="AM68" r:id="rId53" display="https://t.co/zCvjoXtkSU"/>
    <hyperlink ref="AM70" r:id="rId54" display="https://t.co/GOM7rCKjgh"/>
    <hyperlink ref="AM72" r:id="rId55" display="https://t.co/ZLOwu6wiqP"/>
    <hyperlink ref="AM73" r:id="rId56" display="https://t.co/0A0kgB1kfk"/>
    <hyperlink ref="AM74" r:id="rId57" display="https://t.co/Z6zxE1SHXE"/>
    <hyperlink ref="AM75" r:id="rId58" display="https://t.co/vjI21F4Me0"/>
    <hyperlink ref="AM77" r:id="rId59" display="https://t.co/dH19JeTSSR"/>
    <hyperlink ref="AM78" r:id="rId60" display="http://t.co/geaKeRy2HL"/>
    <hyperlink ref="AM79" r:id="rId61" display="https://t.co/VMCvRd1Tbv"/>
    <hyperlink ref="AM80" r:id="rId62" display="https://t.co/GJUXq3tMxt"/>
    <hyperlink ref="AM81" r:id="rId63" display="http://t.co/BDooQm2NeH"/>
    <hyperlink ref="AM82" r:id="rId64" display="http://t.co/ax1OE8pDPq"/>
    <hyperlink ref="AM83" r:id="rId65" display="https://t.co/eHhWtW7SRy"/>
    <hyperlink ref="AM84" r:id="rId66" display="https://t.co/HUJyYzzRGJ"/>
    <hyperlink ref="AM85" r:id="rId67" display="http://t.co/i9R2un09ee"/>
    <hyperlink ref="AM86" r:id="rId68" display="https://t.co/rYzYJ3ikUh"/>
    <hyperlink ref="AM87" r:id="rId69" display="http://t.co/G2XNekh73V"/>
    <hyperlink ref="AM88" r:id="rId70" display="http://t.co/KXKSZcaBWy"/>
    <hyperlink ref="AM89" r:id="rId71" display="https://t.co/2fmVzQqHpG"/>
    <hyperlink ref="AM91" r:id="rId72" display="http://t.co/cwE7W6a7VQ"/>
    <hyperlink ref="AM92" r:id="rId73" display="https://t.co/hwDBiNPH2c"/>
    <hyperlink ref="AM94" r:id="rId74" display="http://t.co/17Qtzowq4n"/>
    <hyperlink ref="AM95" r:id="rId75" display="http://t.co/AvkIzD6RNX"/>
    <hyperlink ref="AM96" r:id="rId76" display="http://t.co/gGlwe2tmm8"/>
    <hyperlink ref="AM97" r:id="rId77" display="http://t.co/Cl6A7ucPWz"/>
    <hyperlink ref="AM98" r:id="rId78" display="https://t.co/0s3pJMIpp7"/>
    <hyperlink ref="AM99" r:id="rId79" display="https://t.co/7UjIrhQnuM"/>
    <hyperlink ref="AM100" r:id="rId80" display="http://t.co/SdQsu8M2Pt"/>
    <hyperlink ref="AM102" r:id="rId81" display="https://t.co/6PGeAYDOCJ"/>
    <hyperlink ref="AM104" r:id="rId82" display="http://t.co/QWer59TRK6"/>
    <hyperlink ref="AM105" r:id="rId83" display="https://t.co/UhhUCrpfIJ"/>
    <hyperlink ref="AM107" r:id="rId84" display="https://t.co/8QQO0BUhdw"/>
    <hyperlink ref="AM108" r:id="rId85" display="https://t.co/ZKjExFWujb"/>
    <hyperlink ref="AM109" r:id="rId86" display="https://t.co/bKBtZeAFrh"/>
    <hyperlink ref="AM110" r:id="rId87" display="https://t.co/72BI8y0wjL"/>
    <hyperlink ref="AM111" r:id="rId88" display="https://t.co/ceLMaSlRlB"/>
    <hyperlink ref="AM112" r:id="rId89" display="https://t.co/zbk6AGOnwz"/>
    <hyperlink ref="AM113" r:id="rId90" display="https://t.co/Kd49RhinVy"/>
    <hyperlink ref="AM114" r:id="rId91" display="http://t.co/wUvfn3OsAQ"/>
    <hyperlink ref="AM115" r:id="rId92" display="https://t.co/zXYY0ZgBbY"/>
    <hyperlink ref="AM116" r:id="rId93" display="http://t.co/6D1kdo6I3X"/>
    <hyperlink ref="AM117" r:id="rId94" display="http://t.co/soVrJswjrY"/>
    <hyperlink ref="AP4" r:id="rId95" display="https://pbs.twimg.com/profile_banners/1180727826/1456437397"/>
    <hyperlink ref="AP6" r:id="rId96" display="https://pbs.twimg.com/profile_banners/1229582408/1530024712"/>
    <hyperlink ref="AP7" r:id="rId97" display="https://pbs.twimg.com/profile_banners/278866842/1557407283"/>
    <hyperlink ref="AP8" r:id="rId98" display="https://pbs.twimg.com/profile_banners/17218582/1554764429"/>
    <hyperlink ref="AP9" r:id="rId99" display="https://pbs.twimg.com/profile_banners/52144234/1564600885"/>
    <hyperlink ref="AP10" r:id="rId100" display="https://pbs.twimg.com/profile_banners/18994444/1561994348"/>
    <hyperlink ref="AP11" r:id="rId101" display="https://pbs.twimg.com/profile_banners/29770061/1510267412"/>
    <hyperlink ref="AP12" r:id="rId102" display="https://pbs.twimg.com/profile_banners/523238320/1541809191"/>
    <hyperlink ref="AP13" r:id="rId103" display="https://pbs.twimg.com/profile_banners/2163195192/1394620069"/>
    <hyperlink ref="AP14" r:id="rId104" display="https://pbs.twimg.com/profile_banners/76117579/1562100617"/>
    <hyperlink ref="AP15" r:id="rId105" display="https://pbs.twimg.com/profile_banners/33612317/1565045455"/>
    <hyperlink ref="AP16" r:id="rId106" display="https://pbs.twimg.com/profile_banners/809273/1564424238"/>
    <hyperlink ref="AP17" r:id="rId107" display="https://pbs.twimg.com/profile_banners/399480083/1358351835"/>
    <hyperlink ref="AP19" r:id="rId108" display="https://pbs.twimg.com/profile_banners/737142202481016832/1538216794"/>
    <hyperlink ref="AP20" r:id="rId109" display="https://pbs.twimg.com/profile_banners/18419563/1565800088"/>
    <hyperlink ref="AP21" r:id="rId110" display="https://pbs.twimg.com/profile_banners/114170853/1357768197"/>
    <hyperlink ref="AP22" r:id="rId111" display="https://pbs.twimg.com/profile_banners/17478368/1389666681"/>
    <hyperlink ref="AP23" r:id="rId112" display="https://pbs.twimg.com/profile_banners/2881472979/1454075952"/>
    <hyperlink ref="AP24" r:id="rId113" display="https://pbs.twimg.com/profile_banners/28111066/1561147493"/>
    <hyperlink ref="AP26" r:id="rId114" display="https://pbs.twimg.com/profile_banners/269938803/1565102166"/>
    <hyperlink ref="AP27" r:id="rId115" display="https://pbs.twimg.com/profile_banners/2703193728/1511668321"/>
    <hyperlink ref="AP28" r:id="rId116" display="https://pbs.twimg.com/profile_banners/3237819352/1554318468"/>
    <hyperlink ref="AP29" r:id="rId117" display="https://pbs.twimg.com/profile_banners/211006194/1560632780"/>
    <hyperlink ref="AP30" r:id="rId118" display="https://pbs.twimg.com/profile_banners/1387547190/1561556480"/>
    <hyperlink ref="AP31" r:id="rId119" display="https://pbs.twimg.com/profile_banners/379136707/1546891208"/>
    <hyperlink ref="AP32" r:id="rId120" display="https://pbs.twimg.com/profile_banners/14562685/1431332241"/>
    <hyperlink ref="AP33" r:id="rId121" display="https://pbs.twimg.com/profile_banners/3108351/1562333209"/>
    <hyperlink ref="AP34" r:id="rId122" display="https://pbs.twimg.com/profile_banners/22330739/1565315775"/>
    <hyperlink ref="AP35" r:id="rId123" display="https://pbs.twimg.com/profile_banners/1623840468/1504742819"/>
    <hyperlink ref="AP36" r:id="rId124" display="https://pbs.twimg.com/profile_banners/15299357/1557161011"/>
    <hyperlink ref="AP37" r:id="rId125" display="https://pbs.twimg.com/profile_banners/1566547009/1501547822"/>
    <hyperlink ref="AP39" r:id="rId126" display="https://pbs.twimg.com/profile_banners/494873423/1556223918"/>
    <hyperlink ref="AP40" r:id="rId127" display="https://pbs.twimg.com/profile_banners/109066179/1556722576"/>
    <hyperlink ref="AP41" r:id="rId128" display="https://pbs.twimg.com/profile_banners/224765197/1551074430"/>
    <hyperlink ref="AP42" r:id="rId129" display="https://pbs.twimg.com/profile_banners/1055452506413772800/1561621206"/>
    <hyperlink ref="AP44" r:id="rId130" display="https://pbs.twimg.com/profile_banners/783214/1556918042"/>
    <hyperlink ref="AP45" r:id="rId131" display="https://pbs.twimg.com/profile_banners/14078600/1354800850"/>
    <hyperlink ref="AP46" r:id="rId132" display="https://pbs.twimg.com/profile_banners/60623678/1527729971"/>
    <hyperlink ref="AP47" r:id="rId133" display="https://pbs.twimg.com/profile_banners/609543/1467065367"/>
    <hyperlink ref="AP48" r:id="rId134" display="https://pbs.twimg.com/profile_banners/2295184580/1397705979"/>
    <hyperlink ref="AP49" r:id="rId135" display="https://pbs.twimg.com/profile_banners/178900499/1400672231"/>
    <hyperlink ref="AP52" r:id="rId136" display="https://pbs.twimg.com/profile_banners/776463631261327360/1508828367"/>
    <hyperlink ref="AP54" r:id="rId137" display="https://pbs.twimg.com/profile_banners/241279251/1434397805"/>
    <hyperlink ref="AP55" r:id="rId138" display="https://pbs.twimg.com/profile_banners/942783393993056256/1536549915"/>
    <hyperlink ref="AP56" r:id="rId139" display="https://pbs.twimg.com/profile_banners/1009744749400657920/1545337466"/>
    <hyperlink ref="AP57" r:id="rId140" display="https://pbs.twimg.com/profile_banners/958587145/1523737518"/>
    <hyperlink ref="AP58" r:id="rId141" display="https://pbs.twimg.com/profile_banners/837603435168030721/1548862375"/>
    <hyperlink ref="AP59" r:id="rId142" display="https://pbs.twimg.com/profile_banners/18780373/1563216568"/>
    <hyperlink ref="AP60" r:id="rId143" display="https://pbs.twimg.com/profile_banners/21697102/1532894592"/>
    <hyperlink ref="AP61" r:id="rId144" display="https://pbs.twimg.com/profile_banners/28998165/1508448960"/>
    <hyperlink ref="AP62" r:id="rId145" display="https://pbs.twimg.com/profile_banners/10020562/1390665625"/>
    <hyperlink ref="AP63" r:id="rId146" display="https://pbs.twimg.com/profile_banners/42936649/1566415857"/>
    <hyperlink ref="AP64" r:id="rId147" display="https://pbs.twimg.com/profile_banners/15357143/1418234534"/>
    <hyperlink ref="AP65" r:id="rId148" display="https://pbs.twimg.com/profile_banners/14935864/1367991688"/>
    <hyperlink ref="AP67" r:id="rId149" display="https://pbs.twimg.com/profile_banners/1067853941403193344/1543593063"/>
    <hyperlink ref="AP68" r:id="rId150" display="https://pbs.twimg.com/profile_banners/8861182/1402420544"/>
    <hyperlink ref="AP70" r:id="rId151" display="https://pbs.twimg.com/profile_banners/1053252955523178496/1542800257"/>
    <hyperlink ref="AP71" r:id="rId152" display="https://pbs.twimg.com/profile_banners/75091923/1558991294"/>
    <hyperlink ref="AP74" r:id="rId153" display="https://pbs.twimg.com/profile_banners/365223801/1559849983"/>
    <hyperlink ref="AP75" r:id="rId154" display="https://pbs.twimg.com/profile_banners/2524077089/1399217335"/>
    <hyperlink ref="AP76" r:id="rId155" display="https://pbs.twimg.com/profile_banners/463949275/1561238585"/>
    <hyperlink ref="AP79" r:id="rId156" display="https://pbs.twimg.com/profile_banners/374796431/1442012537"/>
    <hyperlink ref="AP80" r:id="rId157" display="https://pbs.twimg.com/profile_banners/15430935/1500472524"/>
    <hyperlink ref="AP81" r:id="rId158" display="https://pbs.twimg.com/profile_banners/83380468/1555438451"/>
    <hyperlink ref="AP83" r:id="rId159" display="https://pbs.twimg.com/profile_banners/1160748828/1532986295"/>
    <hyperlink ref="AP84" r:id="rId160" display="https://pbs.twimg.com/profile_banners/41368582/1558991429"/>
    <hyperlink ref="AP85" r:id="rId161" display="https://pbs.twimg.com/profile_banners/17719090/1396908247"/>
    <hyperlink ref="AP86" r:id="rId162" display="https://pbs.twimg.com/profile_banners/18914917/1426964467"/>
    <hyperlink ref="AP87" r:id="rId163" display="https://pbs.twimg.com/profile_banners/17538090/1477348722"/>
    <hyperlink ref="AP89" r:id="rId164" display="https://pbs.twimg.com/profile_banners/5727392/1420458176"/>
    <hyperlink ref="AP90" r:id="rId165" display="https://pbs.twimg.com/profile_banners/376880830/1461324186"/>
    <hyperlink ref="AP91" r:id="rId166" display="https://pbs.twimg.com/profile_banners/1968866358/1382450486"/>
    <hyperlink ref="AP92" r:id="rId167" display="https://pbs.twimg.com/profile_banners/15674417/1398342118"/>
    <hyperlink ref="AP94" r:id="rId168" display="https://pbs.twimg.com/profile_banners/3102878670/1565701270"/>
    <hyperlink ref="AP95" r:id="rId169" display="https://pbs.twimg.com/profile_banners/81578707/1358885137"/>
    <hyperlink ref="AP96" r:id="rId170" display="https://pbs.twimg.com/profile_banners/88017875/1563912561"/>
    <hyperlink ref="AP98" r:id="rId171" display="https://pbs.twimg.com/profile_banners/14837691/1402013652"/>
    <hyperlink ref="AP99" r:id="rId172" display="https://pbs.twimg.com/profile_banners/234043631/1556522579"/>
    <hyperlink ref="AP100" r:id="rId173" display="https://pbs.twimg.com/profile_banners/18770865/1555672097"/>
    <hyperlink ref="AP101" r:id="rId174" display="https://pbs.twimg.com/profile_banners/728620325710213121/1553705417"/>
    <hyperlink ref="AP102" r:id="rId175" display="https://pbs.twimg.com/profile_banners/23980841/1526503303"/>
    <hyperlink ref="AP103" r:id="rId176" display="https://pbs.twimg.com/profile_banners/522482765/1411826317"/>
    <hyperlink ref="AP104" r:id="rId177" display="https://pbs.twimg.com/profile_banners/262272282/1493371171"/>
    <hyperlink ref="AP105" r:id="rId178" display="https://pbs.twimg.com/profile_banners/76728759/1540856683"/>
    <hyperlink ref="AP106" r:id="rId179" display="https://pbs.twimg.com/profile_banners/380749300/1567094810"/>
    <hyperlink ref="AP107" r:id="rId180" display="https://pbs.twimg.com/profile_banners/66780587/1564419479"/>
    <hyperlink ref="AP108" r:id="rId181" display="https://pbs.twimg.com/profile_banners/20536157/1560894096"/>
    <hyperlink ref="AP109" r:id="rId182" display="https://pbs.twimg.com/profile_banners/74286565/1557879071"/>
    <hyperlink ref="AP110" r:id="rId183" display="https://pbs.twimg.com/profile_banners/12092012/1556214611"/>
    <hyperlink ref="AP111" r:id="rId184" display="https://pbs.twimg.com/profile_banners/7212562/1551718828"/>
    <hyperlink ref="AP112" r:id="rId185" display="https://pbs.twimg.com/profile_banners/260907612/1562006181"/>
    <hyperlink ref="AP113" r:id="rId186" display="https://pbs.twimg.com/profile_banners/61359492/1544913106"/>
    <hyperlink ref="AP114" r:id="rId187" display="https://pbs.twimg.com/profile_banners/3060444101/1428591637"/>
    <hyperlink ref="AP115" r:id="rId188" display="https://pbs.twimg.com/profile_banners/210392844/1566335823"/>
    <hyperlink ref="AP116" r:id="rId189" display="https://pbs.twimg.com/profile_banners/19921435/1398212836"/>
    <hyperlink ref="AV3" r:id="rId190" display="http://abs.twimg.com/images/themes/theme2/bg.gif"/>
    <hyperlink ref="AV4" r:id="rId191" display="http://abs.twimg.com/images/themes/theme1/bg.png"/>
    <hyperlink ref="AV6" r:id="rId192" display="http://abs.twimg.com/images/themes/theme3/bg.gif"/>
    <hyperlink ref="AV7" r:id="rId193" display="http://abs.twimg.com/images/themes/theme13/bg.gif"/>
    <hyperlink ref="AV8" r:id="rId194" display="http://abs.twimg.com/images/themes/theme4/bg.gif"/>
    <hyperlink ref="AV9" r:id="rId195" display="http://abs.twimg.com/images/themes/theme1/bg.png"/>
    <hyperlink ref="AV10" r:id="rId196" display="http://abs.twimg.com/images/themes/theme9/bg.gif"/>
    <hyperlink ref="AV11" r:id="rId197" display="http://abs.twimg.com/images/themes/theme1/bg.png"/>
    <hyperlink ref="AV12" r:id="rId198" display="http://abs.twimg.com/images/themes/theme1/bg.png"/>
    <hyperlink ref="AV13" r:id="rId199" display="http://abs.twimg.com/images/themes/theme1/bg.png"/>
    <hyperlink ref="AV14" r:id="rId200" display="http://abs.twimg.com/images/themes/theme1/bg.png"/>
    <hyperlink ref="AV15" r:id="rId201" display="http://abs.twimg.com/images/themes/theme1/bg.png"/>
    <hyperlink ref="AV16" r:id="rId202" display="http://abs.twimg.com/images/themes/theme1/bg.png"/>
    <hyperlink ref="AV17" r:id="rId203" display="http://abs.twimg.com/images/themes/theme1/bg.png"/>
    <hyperlink ref="AV18" r:id="rId204" display="http://abs.twimg.com/images/themes/theme1/bg.png"/>
    <hyperlink ref="AV20" r:id="rId205" display="http://abs.twimg.com/images/themes/theme5/bg.gif"/>
    <hyperlink ref="AV21" r:id="rId206" display="http://abs.twimg.com/images/themes/theme8/bg.gif"/>
    <hyperlink ref="AV22" r:id="rId207" display="http://abs.twimg.com/images/themes/theme17/bg.gif"/>
    <hyperlink ref="AV23" r:id="rId208" display="http://abs.twimg.com/images/themes/theme1/bg.png"/>
    <hyperlink ref="AV24" r:id="rId209" display="http://abs.twimg.com/images/themes/theme1/bg.png"/>
    <hyperlink ref="AV25" r:id="rId210" display="http://abs.twimg.com/images/themes/theme1/bg.png"/>
    <hyperlink ref="AV26" r:id="rId211" display="http://abs.twimg.com/images/themes/theme1/bg.png"/>
    <hyperlink ref="AV27" r:id="rId212" display="http://abs.twimg.com/images/themes/theme1/bg.png"/>
    <hyperlink ref="AV28" r:id="rId213" display="http://abs.twimg.com/images/themes/theme1/bg.png"/>
    <hyperlink ref="AV29" r:id="rId214" display="http://abs.twimg.com/images/themes/theme1/bg.png"/>
    <hyperlink ref="AV30" r:id="rId215" display="http://abs.twimg.com/images/themes/theme1/bg.png"/>
    <hyperlink ref="AV31" r:id="rId216" display="http://abs.twimg.com/images/themes/theme15/bg.png"/>
    <hyperlink ref="AV32" r:id="rId217" display="http://abs.twimg.com/images/themes/theme10/bg.gif"/>
    <hyperlink ref="AV33" r:id="rId218" display="http://abs.twimg.com/images/themes/theme14/bg.gif"/>
    <hyperlink ref="AV34" r:id="rId219" display="http://abs.twimg.com/images/themes/theme1/bg.png"/>
    <hyperlink ref="AV35" r:id="rId220" display="http://abs.twimg.com/images/themes/theme1/bg.png"/>
    <hyperlink ref="AV36" r:id="rId221" display="http://abs.twimg.com/images/themes/theme1/bg.png"/>
    <hyperlink ref="AV37" r:id="rId222" display="http://abs.twimg.com/images/themes/theme1/bg.png"/>
    <hyperlink ref="AV39" r:id="rId223" display="http://abs.twimg.com/images/themes/theme5/bg.gif"/>
    <hyperlink ref="AV40" r:id="rId224" display="http://abs.twimg.com/images/themes/theme1/bg.png"/>
    <hyperlink ref="AV41" r:id="rId225" display="http://abs.twimg.com/images/themes/theme1/bg.png"/>
    <hyperlink ref="AV43" r:id="rId226" display="http://abs.twimg.com/images/themes/theme1/bg.png"/>
    <hyperlink ref="AV44" r:id="rId227" display="http://abs.twimg.com/images/themes/theme18/bg.gif"/>
    <hyperlink ref="AV45" r:id="rId228" display="http://abs.twimg.com/images/themes/theme12/bg.gif"/>
    <hyperlink ref="AV46" r:id="rId229" display="http://abs.twimg.com/images/themes/theme1/bg.png"/>
    <hyperlink ref="AV47" r:id="rId230" display="http://abs.twimg.com/images/themes/theme1/bg.png"/>
    <hyperlink ref="AV48" r:id="rId231" display="http://abs.twimg.com/images/themes/theme1/bg.png"/>
    <hyperlink ref="AV49" r:id="rId232" display="http://abs.twimg.com/images/themes/theme1/bg.png"/>
    <hyperlink ref="AV50" r:id="rId233" display="http://abs.twimg.com/images/themes/theme15/bg.png"/>
    <hyperlink ref="AV51" r:id="rId234" display="http://abs.twimg.com/images/themes/theme1/bg.png"/>
    <hyperlink ref="AV52" r:id="rId235" display="http://abs.twimg.com/images/themes/theme1/bg.png"/>
    <hyperlink ref="AV54" r:id="rId236" display="http://abs.twimg.com/images/themes/theme1/bg.png"/>
    <hyperlink ref="AV55" r:id="rId237" display="http://abs.twimg.com/images/themes/theme1/bg.png"/>
    <hyperlink ref="AV57" r:id="rId238" display="http://abs.twimg.com/images/themes/theme1/bg.png"/>
    <hyperlink ref="AV58" r:id="rId239" display="http://abs.twimg.com/images/themes/theme1/bg.png"/>
    <hyperlink ref="AV59" r:id="rId240" display="http://abs.twimg.com/images/themes/theme1/bg.png"/>
    <hyperlink ref="AV60" r:id="rId241" display="http://abs.twimg.com/images/themes/theme2/bg.gif"/>
    <hyperlink ref="AV61" r:id="rId242" display="http://abs.twimg.com/images/themes/theme2/bg.gif"/>
    <hyperlink ref="AV62" r:id="rId243" display="http://abs.twimg.com/images/themes/theme1/bg.png"/>
    <hyperlink ref="AV63" r:id="rId244" display="http://abs.twimg.com/images/themes/theme1/bg.png"/>
    <hyperlink ref="AV64" r:id="rId245" display="http://abs.twimg.com/images/themes/theme4/bg.gif"/>
    <hyperlink ref="AV65" r:id="rId246" display="http://abs.twimg.com/images/themes/theme1/bg.png"/>
    <hyperlink ref="AV66" r:id="rId247" display="http://abs.twimg.com/images/themes/theme1/bg.png"/>
    <hyperlink ref="AV68" r:id="rId248" display="http://abs.twimg.com/images/themes/theme15/bg.png"/>
    <hyperlink ref="AV69" r:id="rId249" display="http://abs.twimg.com/images/themes/theme1/bg.png"/>
    <hyperlink ref="AV70" r:id="rId250" display="http://abs.twimg.com/images/themes/theme1/bg.png"/>
    <hyperlink ref="AV71" r:id="rId251" display="http://abs.twimg.com/images/themes/theme1/bg.png"/>
    <hyperlink ref="AV72" r:id="rId252" display="http://abs.twimg.com/images/themes/theme8/bg.gif"/>
    <hyperlink ref="AV73" r:id="rId253" display="http://abs.twimg.com/images/themes/theme1/bg.png"/>
    <hyperlink ref="AV74" r:id="rId254" display="http://abs.twimg.com/images/themes/theme1/bg.png"/>
    <hyperlink ref="AV75" r:id="rId255" display="http://abs.twimg.com/images/themes/theme1/bg.png"/>
    <hyperlink ref="AV76" r:id="rId256" display="http://abs.twimg.com/images/themes/theme1/bg.png"/>
    <hyperlink ref="AV77" r:id="rId257" display="http://abs.twimg.com/images/themes/theme1/bg.png"/>
    <hyperlink ref="AV78" r:id="rId258" display="http://abs.twimg.com/images/themes/theme1/bg.png"/>
    <hyperlink ref="AV79" r:id="rId259" display="http://abs.twimg.com/images/themes/theme1/bg.png"/>
    <hyperlink ref="AV80" r:id="rId260" display="http://abs.twimg.com/images/themes/theme2/bg.gif"/>
    <hyperlink ref="AV81" r:id="rId261" display="http://abs.twimg.com/images/themes/theme1/bg.png"/>
    <hyperlink ref="AV82" r:id="rId262" display="http://abs.twimg.com/images/themes/theme1/bg.png"/>
    <hyperlink ref="AV83" r:id="rId263" display="http://abs.twimg.com/images/themes/theme1/bg.png"/>
    <hyperlink ref="AV84" r:id="rId264" display="http://abs.twimg.com/images/themes/theme9/bg.gif"/>
    <hyperlink ref="AV85" r:id="rId265" display="http://abs.twimg.com/images/themes/theme2/bg.gif"/>
    <hyperlink ref="AV86" r:id="rId266" display="http://abs.twimg.com/images/themes/theme15/bg.png"/>
    <hyperlink ref="AV87" r:id="rId267" display="http://abs.twimg.com/images/themes/theme14/bg.gif"/>
    <hyperlink ref="AV88" r:id="rId268" display="http://abs.twimg.com/images/themes/theme1/bg.png"/>
    <hyperlink ref="AV89" r:id="rId269" display="http://abs.twimg.com/images/themes/theme9/bg.gif"/>
    <hyperlink ref="AV90" r:id="rId270" display="http://abs.twimg.com/images/themes/theme1/bg.png"/>
    <hyperlink ref="AV91" r:id="rId271" display="http://abs.twimg.com/images/themes/theme1/bg.png"/>
    <hyperlink ref="AV92" r:id="rId272" display="http://abs.twimg.com/images/themes/theme2/bg.gif"/>
    <hyperlink ref="AV93" r:id="rId273" display="http://abs.twimg.com/images/themes/theme1/bg.png"/>
    <hyperlink ref="AV94" r:id="rId274" display="http://abs.twimg.com/images/themes/theme4/bg.gif"/>
    <hyperlink ref="AV95" r:id="rId275" display="http://abs.twimg.com/images/themes/theme15/bg.png"/>
    <hyperlink ref="AV96" r:id="rId276" display="http://abs.twimg.com/images/themes/theme1/bg.png"/>
    <hyperlink ref="AV97" r:id="rId277" display="http://abs.twimg.com/images/themes/theme14/bg.gif"/>
    <hyperlink ref="AV98" r:id="rId278" display="http://abs.twimg.com/images/themes/theme2/bg.gif"/>
    <hyperlink ref="AV99" r:id="rId279" display="http://abs.twimg.com/images/themes/theme1/bg.png"/>
    <hyperlink ref="AV100" r:id="rId280" display="http://abs.twimg.com/images/themes/theme1/bg.png"/>
    <hyperlink ref="AV102" r:id="rId281" display="http://abs.twimg.com/images/themes/theme1/bg.png"/>
    <hyperlink ref="AV103" r:id="rId282" display="http://abs.twimg.com/images/themes/theme1/bg.png"/>
    <hyperlink ref="AV104" r:id="rId283" display="http://abs.twimg.com/images/themes/theme17/bg.gif"/>
    <hyperlink ref="AV105" r:id="rId284" display="http://abs.twimg.com/images/themes/theme15/bg.png"/>
    <hyperlink ref="AV106" r:id="rId285" display="http://abs.twimg.com/images/themes/theme1/bg.png"/>
    <hyperlink ref="AV107" r:id="rId286" display="http://abs.twimg.com/images/themes/theme1/bg.png"/>
    <hyperlink ref="AV108" r:id="rId287" display="http://abs.twimg.com/images/themes/theme1/bg.png"/>
    <hyperlink ref="AV109" r:id="rId288" display="http://abs.twimg.com/images/themes/theme1/bg.png"/>
    <hyperlink ref="AV110" r:id="rId289" display="http://abs.twimg.com/images/themes/theme1/bg.png"/>
    <hyperlink ref="AV111" r:id="rId290" display="http://abs.twimg.com/images/themes/theme1/bg.png"/>
    <hyperlink ref="AV112" r:id="rId291" display="http://abs.twimg.com/images/themes/theme1/bg.png"/>
    <hyperlink ref="AV113" r:id="rId292" display="http://abs.twimg.com/images/themes/theme14/bg.gif"/>
    <hyperlink ref="AV114" r:id="rId293" display="http://abs.twimg.com/images/themes/theme1/bg.png"/>
    <hyperlink ref="AV115" r:id="rId294" display="http://abs.twimg.com/images/themes/theme8/bg.gif"/>
    <hyperlink ref="AV116" r:id="rId295" display="http://abs.twimg.com/images/themes/theme5/bg.gif"/>
    <hyperlink ref="AV117" r:id="rId296" display="http://abs.twimg.com/images/themes/theme1/bg.png"/>
    <hyperlink ref="G3" r:id="rId297" display="http://pbs.twimg.com/profile_images/1148095306556477440/y-x2I_aQ_normal.jpg"/>
    <hyperlink ref="G4" r:id="rId298" display="http://pbs.twimg.com/profile_images/702975599699226624/8d4SZ6lB_normal.jpg"/>
    <hyperlink ref="G5" r:id="rId299" display="http://pbs.twimg.com/profile_images/1034466829299671040/WUoFxQIj_normal.jpg"/>
    <hyperlink ref="G6" r:id="rId300" display="http://pbs.twimg.com/profile_images/841609379178766336/379qec7E_normal.jpg"/>
    <hyperlink ref="G7" r:id="rId301" display="http://pbs.twimg.com/profile_images/1126473991479275520/VSqfJ8m-_normal.png"/>
    <hyperlink ref="G8" r:id="rId302" display="http://pbs.twimg.com/profile_images/756037643914375168/rEM8Q2M5_normal.jpg"/>
    <hyperlink ref="G9" r:id="rId303" display="http://pbs.twimg.com/profile_images/928699517398069253/Kl1eYLJX_normal.jpg"/>
    <hyperlink ref="G10" r:id="rId304" display="http://pbs.twimg.com/profile_images/1145718847779086342/-HLVAdF8_normal.png"/>
    <hyperlink ref="G11" r:id="rId305" display="http://pbs.twimg.com/profile_images/486525441352556544/elenvSuh_normal.png"/>
    <hyperlink ref="G12" r:id="rId306" display="http://pbs.twimg.com/profile_images/1067814512252702720/5bEbzz7D_normal.jpg"/>
    <hyperlink ref="G13" r:id="rId307" display="http://pbs.twimg.com/profile_images/1056926673634033664/ReXxTWkO_normal.jpg"/>
    <hyperlink ref="G14" r:id="rId308" display="http://pbs.twimg.com/profile_images/1145800649440997377/oVjNm_4i_normal.png"/>
    <hyperlink ref="G15" r:id="rId309" display="http://pbs.twimg.com/profile_images/1151553354377469952/b9bSaSr5_normal.jpg"/>
    <hyperlink ref="G16" r:id="rId310" display="http://pbs.twimg.com/profile_images/1156613448786051072/HKvMY-w8_normal.jpg"/>
    <hyperlink ref="G17" r:id="rId311" display="http://pbs.twimg.com/profile_images/522804626593419264/Y4LKiOZh_normal.jpeg"/>
    <hyperlink ref="G18" r:id="rId312" display="http://pbs.twimg.com/profile_images/2340336632/q0b8z2vvopflx9u24fqh_normal.gif"/>
    <hyperlink ref="G19" r:id="rId313" display="http://pbs.twimg.com/profile_images/760774125522518016/jhzjWv0i_normal.jpg"/>
    <hyperlink ref="G20" r:id="rId314" display="http://pbs.twimg.com/profile_images/1160928890363232256/_s-gAeBD_normal.jpg"/>
    <hyperlink ref="G21" r:id="rId315" display="http://pbs.twimg.com/profile_images/791054797042507789/yI4G1duP_normal.jpg"/>
    <hyperlink ref="G22" r:id="rId316" display="http://pbs.twimg.com/profile_images/718129736564805636/2DfqxdrC_normal.jpg"/>
    <hyperlink ref="G23" r:id="rId317" display="http://pbs.twimg.com/profile_images/693069966870867973/q_FLGgFj_normal.jpg"/>
    <hyperlink ref="G24" r:id="rId318" display="http://pbs.twimg.com/profile_images/529672906872082432/CVlGnxsL_normal.png"/>
    <hyperlink ref="G25" r:id="rId319" display="http://pbs.twimg.com/profile_images/223804199/Picture_5_normal.png"/>
    <hyperlink ref="G26" r:id="rId320" display="http://pbs.twimg.com/profile_images/1158748788342874114/b2ShUfM8_normal.jpg"/>
    <hyperlink ref="G27" r:id="rId321" display="http://pbs.twimg.com/profile_images/576059567475306496/EhgzqCzb_normal.jpeg"/>
    <hyperlink ref="G28" r:id="rId322" display="http://pbs.twimg.com/profile_images/1068350878531366913/w1OUKtvF_normal.jpg"/>
    <hyperlink ref="G29" r:id="rId323" display="http://pbs.twimg.com/profile_images/546490197248995329/PcAEL4z5_normal.jpeg"/>
    <hyperlink ref="G30" r:id="rId324" display="http://pbs.twimg.com/profile_images/1027773893753200641/_yQO_hEn_normal.jpg"/>
    <hyperlink ref="G31" r:id="rId325" display="http://pbs.twimg.com/profile_images/1075059657641586688/QMb5IOSn_normal.jpg"/>
    <hyperlink ref="G32" r:id="rId326" display="http://pbs.twimg.com/profile_images/1046576251949862912/axeUR8EK_normal.jpg"/>
    <hyperlink ref="G33" r:id="rId327" display="http://pbs.twimg.com/profile_images/971415515754266624/zCX0q9d5_normal.jpg"/>
    <hyperlink ref="G34" r:id="rId328" display="http://pbs.twimg.com/profile_images/988262236299788288/8RSTZPjZ_normal.jpg"/>
    <hyperlink ref="G35" r:id="rId329" display="http://pbs.twimg.com/profile_images/682574288231247873/hBajHFML_normal.png"/>
    <hyperlink ref="G36" r:id="rId330" display="http://pbs.twimg.com/profile_images/1146130579831660545/M-jRXvzB_normal.png"/>
    <hyperlink ref="G37" r:id="rId331" display="http://pbs.twimg.com/profile_images/892196500108845057/HGpu435W_normal.jpg"/>
    <hyperlink ref="G38" r:id="rId332" display="http://pbs.twimg.com/profile_images/1064235369665835008/Ey7qsA0I_normal.jpg"/>
    <hyperlink ref="G39" r:id="rId333" display="http://pbs.twimg.com/profile_images/1150111730673958913/kowX-Jus_normal.jpg"/>
    <hyperlink ref="G40" r:id="rId334" display="http://pbs.twimg.com/profile_images/1026408862952443904/8QffmH_x_normal.jpg"/>
    <hyperlink ref="G41" r:id="rId335" display="http://pbs.twimg.com/profile_images/1099910507660636160/8ycS7XqG_normal.png"/>
    <hyperlink ref="G42" r:id="rId336" display="http://pbs.twimg.com/profile_images/1144147945786433537/7f1s_Vf6_normal.png"/>
    <hyperlink ref="G43" r:id="rId337" display="http://pbs.twimg.com/profile_images/3176620102/8ae237e1540b4933130b6ec546c295a7_normal.jpeg"/>
    <hyperlink ref="G44" r:id="rId338" display="http://pbs.twimg.com/profile_images/1111729635610382336/_65QFl7B_normal.png"/>
    <hyperlink ref="G45" r:id="rId339" display="http://pbs.twimg.com/profile_images/950598459614289920/igcvqsIN_normal.jpg"/>
    <hyperlink ref="G46" r:id="rId340" display="http://pbs.twimg.com/profile_images/935541037178740742/ndrZY07B_normal.jpg"/>
    <hyperlink ref="G47" r:id="rId341" display="http://pbs.twimg.com/profile_images/753787443397230592/RINVxk4o_normal.jpg"/>
    <hyperlink ref="G48" r:id="rId342" display="http://pbs.twimg.com/profile_images/456637305906683906/W58eR5Vz_normal.png"/>
    <hyperlink ref="G49" r:id="rId343" display="http://pbs.twimg.com/profile_images/753877268540391424/x-Zh6kpw_normal.jpg"/>
    <hyperlink ref="G50" r:id="rId344" display="http://pbs.twimg.com/profile_images/477316196082012160/fAZw1ORD_normal.jpeg"/>
    <hyperlink ref="G51" r:id="rId345" display="http://pbs.twimg.com/profile_images/1014583102679597056/pJ9iDHcp_normal.jpg"/>
    <hyperlink ref="G52" r:id="rId346" display="http://pbs.twimg.com/profile_images/776464213216821249/wvzx75r5_normal.jpg"/>
    <hyperlink ref="G53" r:id="rId347" display="http://pbs.twimg.com/profile_images/780451899040342020/t5Fwh2GQ_normal.jpg"/>
    <hyperlink ref="G54" r:id="rId348" display="http://pbs.twimg.com/profile_images/378800000635764436/4d6e050bd668913fd01c2c9a5e0d3a11_normal.jpeg"/>
    <hyperlink ref="G55" r:id="rId349" display="http://pbs.twimg.com/profile_images/1038991957840646146/-IimS6Ds_normal.jpg"/>
    <hyperlink ref="G56" r:id="rId350" display="http://pbs.twimg.com/profile_images/1075849698869694465/VXK4ko1x_normal.jpg"/>
    <hyperlink ref="G57" r:id="rId351" display="http://pbs.twimg.com/profile_images/798472848704700416/eIZ_BDwn_normal.jpg"/>
    <hyperlink ref="G58" r:id="rId352" display="http://pbs.twimg.com/profile_images/956501673467371520/CRxu0xF0_normal.jpg"/>
    <hyperlink ref="G59" r:id="rId353" display="http://pbs.twimg.com/profile_images/70253017/OHUGLogo-with-copyright_normal.jpg"/>
    <hyperlink ref="G60" r:id="rId354" display="http://pbs.twimg.com/profile_images/1019548967384821760/Plx0d0Q-_normal.jpg"/>
    <hyperlink ref="G61" r:id="rId355" display="http://pbs.twimg.com/profile_images/1052945282713964544/dFBZIP4Z_normal.jpg"/>
    <hyperlink ref="G62" r:id="rId356" display="http://pbs.twimg.com/profile_images/1037200576742912001/-jzj8XbY_normal.jpg"/>
    <hyperlink ref="G63" r:id="rId357" display="http://pbs.twimg.com/profile_images/856866199849885698/kcLnUx6s_normal.jpg"/>
    <hyperlink ref="G64" r:id="rId358" display="http://pbs.twimg.com/profile_images/956194764021313536/8XoASP2p_normal.jpg"/>
    <hyperlink ref="G65" r:id="rId359" display="http://pbs.twimg.com/profile_images/1160255478/jongoesoff_normal.jpg"/>
    <hyperlink ref="G66" r:id="rId360" display="http://pbs.twimg.com/profile_images/1127794283573129216/AoQM3uCC_normal.png"/>
    <hyperlink ref="G67" r:id="rId361" display="http://pbs.twimg.com/profile_images/1067867335900319744/WD94gP07_normal.jpg"/>
    <hyperlink ref="G68" r:id="rId362" display="http://pbs.twimg.com/profile_images/877557734966734850/csHhCNMB_normal.jpg"/>
    <hyperlink ref="G69" r:id="rId363" display="http://pbs.twimg.com/profile_images/3299240669/976868708d0a27457a5ec0caa49f0627_normal.jpeg"/>
    <hyperlink ref="G70" r:id="rId364" display="http://pbs.twimg.com/profile_images/1053253440267157504/vQJcRRvv_normal.jpg"/>
    <hyperlink ref="G71" r:id="rId365" display="http://pbs.twimg.com/profile_images/1085289997308215296/LfQTQiab_normal.jpg"/>
    <hyperlink ref="G72" r:id="rId366" display="http://pbs.twimg.com/profile_images/597081624686292992/Sj29wxt0_normal.jpg"/>
    <hyperlink ref="G73" r:id="rId367" display="http://pbs.twimg.com/profile_images/1757100682/erick-400x400_normal.jpg"/>
    <hyperlink ref="G74" r:id="rId368" display="http://pbs.twimg.com/profile_images/2755465967/84af95b26ac55f427f6afa95b60dfeb5_normal.jpeg"/>
    <hyperlink ref="G75" r:id="rId369" display="http://pbs.twimg.com/profile_images/462977067852627969/DqUKL5ru_normal.png"/>
    <hyperlink ref="G76" r:id="rId370" display="http://pbs.twimg.com/profile_images/1161386048875839489/bEIYBY9U_normal.jpg"/>
    <hyperlink ref="G77" r:id="rId371" display="http://pbs.twimg.com/profile_images/1128127274656702464/Zznt3v-J_normal.jpg"/>
    <hyperlink ref="G78" r:id="rId372" display="http://pbs.twimg.com/profile_images/629694196241182720/foh9c0CF_normal.png"/>
    <hyperlink ref="G79" r:id="rId373" display="http://pbs.twimg.com/profile_images/1126891448765259777/xblFNFqe_normal.png"/>
    <hyperlink ref="G80" r:id="rId374" display="http://pbs.twimg.com/profile_images/3694658898/bb6b3db6db5ded2955c0167f14317bda_normal.jpeg"/>
    <hyperlink ref="G81" r:id="rId375" display="http://pbs.twimg.com/profile_images/878017012601061376/phosK2jZ_normal.jpg"/>
    <hyperlink ref="G82" r:id="rId376" display="http://pbs.twimg.com/profile_images/611191508989972480/LjEFVjqL_normal.jpg"/>
    <hyperlink ref="G83" r:id="rId377" display="http://pbs.twimg.com/profile_images/1156935844357447680/5TRmtvcm_normal.jpg"/>
    <hyperlink ref="G84" r:id="rId378" display="http://pbs.twimg.com/profile_images/1151875113513607170/vs744Tne_normal.jpg"/>
    <hyperlink ref="G85" r:id="rId379" display="http://pbs.twimg.com/profile_images/1133289292/fs2006c_normal.jpg"/>
    <hyperlink ref="G86" r:id="rId380" display="http://pbs.twimg.com/profile_images/3092008917/f9984db8288f93abb22ff37551990e00_normal.jpeg"/>
    <hyperlink ref="G87" r:id="rId381" display="http://pbs.twimg.com/profile_images/1437527220/datamation-300x300_normal.png"/>
    <hyperlink ref="G88" r:id="rId382" display="http://pbs.twimg.com/profile_images/70515641/minicropped_normal.png"/>
    <hyperlink ref="G89" r:id="rId383" display="http://pbs.twimg.com/profile_images/998223856207773696/1OtC74rw_normal.jpg"/>
    <hyperlink ref="G90" r:id="rId384" display="http://pbs.twimg.com/profile_images/571763448255651840/RFecjwMF_normal.jpeg"/>
    <hyperlink ref="G91" r:id="rId385" display="http://pbs.twimg.com/profile_images/378800000632823356/0741de6e4850ee2f39ec15f12ef64177_normal.jpeg"/>
    <hyperlink ref="G92" r:id="rId386" display="http://pbs.twimg.com/profile_images/888034111981584385/3-kDnN8f_normal.jpg"/>
    <hyperlink ref="G93" r:id="rId387" display="http://abs.twimg.com/sticky/default_profile_images/default_profile_normal.png"/>
    <hyperlink ref="G94" r:id="rId388" display="http://pbs.twimg.com/profile_images/1065585892008620032/yKyF9tkL_normal.jpg"/>
    <hyperlink ref="G95" r:id="rId389" display="http://pbs.twimg.com/profile_images/2873771106/eb3741d817a32815b499a484fdecbb8c_normal.jpeg"/>
    <hyperlink ref="G96" r:id="rId390" display="http://pbs.twimg.com/profile_images/890304410533986304/Adv0PWjl_normal.jpg"/>
    <hyperlink ref="G97" r:id="rId391" display="http://pbs.twimg.com/profile_images/3472917163/be1a809dc71b702366f101118d934aa5_normal.png"/>
    <hyperlink ref="G98" r:id="rId392" display="http://pbs.twimg.com/profile_images/474705384569974784/0hOiSm7P_normal.png"/>
    <hyperlink ref="G99" r:id="rId393" display="http://pbs.twimg.com/profile_images/1078188873245589504/gZe5T1XK_normal.jpg"/>
    <hyperlink ref="G100" r:id="rId394" display="http://pbs.twimg.com/profile_images/911320052560838656/_P6x0FVc_normal.jpg"/>
    <hyperlink ref="G101" r:id="rId395" display="http://pbs.twimg.com/profile_images/728622687174709248/sThucmwt_normal.jpg"/>
    <hyperlink ref="G102" r:id="rId396" display="http://pbs.twimg.com/profile_images/540164961964548096/ZNDcxQ3Y_normal.jpeg"/>
    <hyperlink ref="G103" r:id="rId397" display="http://pbs.twimg.com/profile_images/378800000260662704/e7cc978e11d48255ead6491b1af14d2a_normal.jpeg"/>
    <hyperlink ref="G104" r:id="rId398" display="http://pbs.twimg.com/profile_images/436068819870552064/VxocbcvV_normal.png"/>
    <hyperlink ref="G105" r:id="rId399" display="http://pbs.twimg.com/profile_images/1116860652117565440/z2CGCzGM_normal.png"/>
    <hyperlink ref="G106" r:id="rId400" display="http://pbs.twimg.com/profile_images/1110319067280269312/iEqpsbUA_normal.png"/>
    <hyperlink ref="G107" r:id="rId401" display="http://pbs.twimg.com/profile_images/1150888239475122176/b2lWK7c0_normal.png"/>
    <hyperlink ref="G108" r:id="rId402" display="http://pbs.twimg.com/profile_images/1057899591708753921/PSpUS-Hp_normal.jpg"/>
    <hyperlink ref="G109" r:id="rId403" display="http://pbs.twimg.com/profile_images/1103786517686771712/UvG4ZtYW_normal.png"/>
    <hyperlink ref="G110" r:id="rId404" display="http://pbs.twimg.com/profile_images/929066586463338496/xxr1e-Lu_normal.jpg"/>
    <hyperlink ref="G111" r:id="rId405" display="http://pbs.twimg.com/profile_images/1008735259578339328/ffLBiSjO_normal.jpg"/>
    <hyperlink ref="G112" r:id="rId406" display="http://pbs.twimg.com/profile_images/1145763022851452929/MFewHs_2_normal.png"/>
    <hyperlink ref="G113" r:id="rId407" display="http://pbs.twimg.com/profile_images/1129159790717034499/RrFhvtR-_normal.png"/>
    <hyperlink ref="G114" r:id="rId408" display="http://pbs.twimg.com/profile_images/593803027737387008/RLmHoyff_normal.png"/>
    <hyperlink ref="G115" r:id="rId409" display="http://pbs.twimg.com/profile_images/1093276658398887936/rnuQHD-u_normal.jpg"/>
    <hyperlink ref="G116" r:id="rId410" display="http://pbs.twimg.com/profile_images/793108987214528512/cH_l4wpb_normal.jpg"/>
    <hyperlink ref="G117" r:id="rId411" display="http://pbs.twimg.com/profile_images/684317088664686592/bvcoO2f0_normal.jpg"/>
    <hyperlink ref="AY3" r:id="rId412" display="https://twitter.com/csa_dvillamizar"/>
    <hyperlink ref="AY4" r:id="rId413" display="https://twitter.com/appsresearch"/>
    <hyperlink ref="AY5" r:id="rId414" display="https://twitter.com/aucernasocial"/>
    <hyperlink ref="AY6" r:id="rId415" display="https://twitter.com/abboilandgas"/>
    <hyperlink ref="AY7" r:id="rId416" display="https://twitter.com/hexagonab"/>
    <hyperlink ref="AY8" r:id="rId417" display="https://twitter.com/dassault3ds"/>
    <hyperlink ref="AY9" r:id="rId418" display="https://twitter.com/ibmindustries"/>
    <hyperlink ref="AY10" r:id="rId419" display="https://twitter.com/ibm"/>
    <hyperlink ref="AY11" r:id="rId420" display="https://twitter.com/aspentech"/>
    <hyperlink ref="AY12" r:id="rId421" display="https://twitter.com/msftdynamics365"/>
    <hyperlink ref="AY13" r:id="rId422" display="https://twitter.com/sapforoilandgas"/>
    <hyperlink ref="AY14" r:id="rId423" display="https://twitter.com/sap"/>
    <hyperlink ref="AY15" r:id="rId424" display="https://twitter.com/salesforce"/>
    <hyperlink ref="AY16" r:id="rId425" display="https://twitter.com/oracle"/>
    <hyperlink ref="AY17" r:id="rId426" display="https://twitter.com/marty_resnick"/>
    <hyperlink ref="AY18" r:id="rId427" display="https://twitter.com/mcgoverntheory"/>
    <hyperlink ref="AY19" r:id="rId428" display="https://twitter.com/chidambara09"/>
    <hyperlink ref="AY20" r:id="rId429" display="https://twitter.com/joesmithsapsf"/>
    <hyperlink ref="AY21" r:id="rId430" display="https://twitter.com/lukemarson"/>
    <hyperlink ref="AY22" r:id="rId431" display="https://twitter.com/susie_foran"/>
    <hyperlink ref="AY23" r:id="rId432" display="https://twitter.com/jerry_foster7"/>
    <hyperlink ref="AY24" r:id="rId433" display="https://twitter.com/plexsystems"/>
    <hyperlink ref="AY25" r:id="rId434" display="https://twitter.com/dealarchitect"/>
    <hyperlink ref="AY26" r:id="rId435" display="https://twitter.com/imstechgroup"/>
    <hyperlink ref="AY27" r:id="rId436" display="https://twitter.com/rajupotnuru1"/>
    <hyperlink ref="AY28" r:id="rId437" display="https://twitter.com/kirstenallegriw"/>
    <hyperlink ref="AY29" r:id="rId438" display="https://twitter.com/chief_connector"/>
    <hyperlink ref="AY30" r:id="rId439" display="https://twitter.com/ravenintell"/>
    <hyperlink ref="AY31" r:id="rId440" display="https://twitter.com/adam_mansfield_"/>
    <hyperlink ref="AY32" r:id="rId441" display="https://twitter.com/rwang0"/>
    <hyperlink ref="AY33" r:id="rId442" display="https://twitter.com/wsj"/>
    <hyperlink ref="AY34" r:id="rId443" display="https://twitter.com/benioff"/>
    <hyperlink ref="AY35" r:id="rId444" display="https://twitter.com/cxotalk"/>
    <hyperlink ref="AY36" r:id="rId445" display="https://twitter.com/sapanalytics"/>
    <hyperlink ref="AY37" r:id="rId446" display="https://twitter.com/andeavor"/>
    <hyperlink ref="AY38" r:id="rId447" display="https://twitter.com/digitaltransf11"/>
    <hyperlink ref="AY39" r:id="rId448" display="https://twitter.com/belveyy"/>
    <hyperlink ref="AY40" r:id="rId449" display="https://twitter.com/unit4global"/>
    <hyperlink ref="AY41" r:id="rId450" display="https://twitter.com/holgermu"/>
    <hyperlink ref="AY42" r:id="rId451" display="https://twitter.com/erp_today"/>
    <hyperlink ref="AY43" r:id="rId452" display="https://twitter.com/cmosoares"/>
    <hyperlink ref="AY44" r:id="rId453" display="https://twitter.com/twitter"/>
    <hyperlink ref="AY45" r:id="rId454" display="https://twitter.com/pakasi"/>
    <hyperlink ref="AY46" r:id="rId455" display="https://twitter.com/mdalton323"/>
    <hyperlink ref="AY47" r:id="rId456" display="https://twitter.com/dahowlett"/>
    <hyperlink ref="AY48" r:id="rId457" display="https://twitter.com/autodeploy"/>
    <hyperlink ref="AY49" r:id="rId458" display="https://twitter.com/aancos"/>
    <hyperlink ref="AY50" r:id="rId459" display="https://twitter.com/sap_jarret"/>
    <hyperlink ref="AY51" r:id="rId460" display="https://twitter.com/bonnietinder"/>
    <hyperlink ref="AY52" r:id="rId461" display="https://twitter.com/hrdigitalbe"/>
    <hyperlink ref="AY53" r:id="rId462" display="https://twitter.com/martinhoyes"/>
    <hyperlink ref="AY54" r:id="rId463" display="https://twitter.com/staciagarr"/>
    <hyperlink ref="AY55" r:id="rId464" display="https://twitter.com/redthreadre"/>
    <hyperlink ref="AY56" r:id="rId465" display="https://twitter.com/myhrfuture"/>
    <hyperlink ref="AY57" r:id="rId466" display="https://twitter.com/david_green_uk"/>
    <hyperlink ref="AY58" r:id="rId467" display="https://twitter.com/click_iq"/>
    <hyperlink ref="AY59" r:id="rId468" display="https://twitter.com/ohugupdates"/>
    <hyperlink ref="AY60" r:id="rId469" display="https://twitter.com/ihrim"/>
    <hyperlink ref="AY61" r:id="rId470" display="https://twitter.com/michelerdavies"/>
    <hyperlink ref="AY62" r:id="rId471" display="https://twitter.com/btinder"/>
    <hyperlink ref="AY63" r:id="rId472" display="https://twitter.com/terillium"/>
    <hyperlink ref="AY64" r:id="rId473" display="https://twitter.com/louiscolumbus"/>
    <hyperlink ref="AY65" r:id="rId474" display="https://twitter.com/jonerp"/>
    <hyperlink ref="AY66" r:id="rId475" display="https://twitter.com/alokoak2"/>
    <hyperlink ref="AY67" r:id="rId476" display="https://twitter.com/vaicloud"/>
    <hyperlink ref="AY68" r:id="rId477" display="https://twitter.com/newsday"/>
    <hyperlink ref="AY69" r:id="rId478" display="https://twitter.com/jamieherzlich"/>
    <hyperlink ref="AY70" r:id="rId479" display="https://twitter.com/jbitprob"/>
    <hyperlink ref="AY71" r:id="rId480" display="https://twitter.com/tectweets"/>
    <hyperlink ref="AY72" r:id="rId481" display="https://twitter.com/hilaryjg"/>
    <hyperlink ref="AY73" r:id="rId482" display="https://twitter.com/erickbos"/>
    <hyperlink ref="AY74" r:id="rId483" display="https://twitter.com/erichsch"/>
    <hyperlink ref="AY75" r:id="rId484" display="https://twitter.com/torivojobs"/>
    <hyperlink ref="AY76" r:id="rId485" display="https://twitter.com/konradpitala"/>
    <hyperlink ref="AY77" r:id="rId486" display="https://twitter.com/imransajidsap"/>
    <hyperlink ref="AY78" r:id="rId487" display="https://twitter.com/compecon"/>
    <hyperlink ref="AY79" r:id="rId488" display="https://twitter.com/davewrowe"/>
    <hyperlink ref="AY80" r:id="rId489" display="https://twitter.com/ccarter1969"/>
    <hyperlink ref="AY81" r:id="rId490" display="https://twitter.com/riministreet"/>
    <hyperlink ref="AY82" r:id="rId491" display="https://twitter.com/jimodonnelltt"/>
    <hyperlink ref="AY83" r:id="rId492" display="https://twitter.com/dee_marketing"/>
    <hyperlink ref="AY84" r:id="rId493" display="https://twitter.com/jitgohil"/>
    <hyperlink ref="AY85" r:id="rId494" display="https://twitter.com/fscavo"/>
    <hyperlink ref="AY86" r:id="rId495" display="https://twitter.com/jamesmaguire"/>
    <hyperlink ref="AY87" r:id="rId496" display="https://twitter.com/datamation"/>
    <hyperlink ref="AY88" r:id="rId497" display="https://twitter.com/strativa"/>
    <hyperlink ref="AY89" r:id="rId498" display="https://twitter.com/sameerpatel"/>
    <hyperlink ref="AY90" r:id="rId499" display="https://twitter.com/iamaniku"/>
    <hyperlink ref="AY91" r:id="rId500" display="https://twitter.com/dalytics"/>
    <hyperlink ref="AY92" r:id="rId501" display="https://twitter.com/charlesrathmann"/>
    <hyperlink ref="AY93" r:id="rId502" display="https://twitter.com/cmdatascoop"/>
    <hyperlink ref="AY94" r:id="rId503" display="https://twitter.com/insightssuccess"/>
    <hyperlink ref="AY95" r:id="rId504" display="https://twitter.com/universitybiz"/>
    <hyperlink ref="AY96" r:id="rId505" display="https://twitter.com/vaisoftware"/>
    <hyperlink ref="AY97" r:id="rId506" display="https://twitter.com/scbrain"/>
    <hyperlink ref="AY98" r:id="rId507" display="https://twitter.com/dcunni"/>
    <hyperlink ref="AY99" r:id="rId508" display="https://twitter.com/aadityaraghav"/>
    <hyperlink ref="AY100" r:id="rId509" display="https://twitter.com/bersin"/>
    <hyperlink ref="AY101" r:id="rId510" display="https://twitter.com/erin_hr"/>
    <hyperlink ref="AY102" r:id="rId511" display="https://twitter.com/nick_holley"/>
    <hyperlink ref="AY103" r:id="rId512" display="https://twitter.com/daigosweden"/>
    <hyperlink ref="AY104" r:id="rId513" display="https://twitter.com/ingentisgmbh"/>
    <hyperlink ref="AY105" r:id="rId514" display="https://twitter.com/aladamsen"/>
    <hyperlink ref="AY106" r:id="rId515" display="https://twitter.com/apple"/>
    <hyperlink ref="AY107" r:id="rId516" display="https://twitter.com/awscloud"/>
    <hyperlink ref="AY108" r:id="rId517" display="https://twitter.com/google"/>
    <hyperlink ref="AY109" r:id="rId518" display="https://twitter.com/microsoft"/>
    <hyperlink ref="AY110" r:id="rId519" display="https://twitter.com/vmware"/>
    <hyperlink ref="AY111" r:id="rId520" display="https://twitter.com/southwestair"/>
    <hyperlink ref="AY112" r:id="rId521" display="https://twitter.com/united"/>
    <hyperlink ref="AY113" r:id="rId522" display="https://twitter.com/joannmoretti"/>
    <hyperlink ref="AY114" r:id="rId523" display="https://twitter.com/santchiweb"/>
    <hyperlink ref="AY115" r:id="rId524" display="https://twitter.com/dhesselmans"/>
    <hyperlink ref="AY116" r:id="rId525" display="https://twitter.com/infullbloomus"/>
    <hyperlink ref="AY117" r:id="rId526" display="https://twitter.com/datadictum"/>
  </hyperlinks>
  <printOptions/>
  <pageMargins left="0.7" right="0.7" top="0.75" bottom="0.75" header="0.3" footer="0.3"/>
  <pageSetup horizontalDpi="600" verticalDpi="600" orientation="portrait" r:id="rId531"/>
  <drawing r:id="rId530"/>
  <legacyDrawing r:id="rId528"/>
  <tableParts>
    <tablePart r:id="rId52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2062</v>
      </c>
      <c r="Z2" s="13" t="s">
        <v>2087</v>
      </c>
      <c r="AA2" s="13" t="s">
        <v>2150</v>
      </c>
      <c r="AB2" s="13" t="s">
        <v>2242</v>
      </c>
      <c r="AC2" s="13" t="s">
        <v>2356</v>
      </c>
      <c r="AD2" s="13" t="s">
        <v>2391</v>
      </c>
      <c r="AE2" s="13" t="s">
        <v>2394</v>
      </c>
      <c r="AF2" s="13" t="s">
        <v>2415</v>
      </c>
      <c r="AG2" s="122" t="s">
        <v>3022</v>
      </c>
      <c r="AH2" s="122" t="s">
        <v>3023</v>
      </c>
      <c r="AI2" s="122" t="s">
        <v>3024</v>
      </c>
      <c r="AJ2" s="122" t="s">
        <v>3025</v>
      </c>
      <c r="AK2" s="122" t="s">
        <v>3026</v>
      </c>
      <c r="AL2" s="122" t="s">
        <v>3027</v>
      </c>
      <c r="AM2" s="122" t="s">
        <v>3028</v>
      </c>
      <c r="AN2" s="122" t="s">
        <v>3029</v>
      </c>
      <c r="AO2" s="122" t="s">
        <v>3032</v>
      </c>
    </row>
    <row r="3" spans="1:41" ht="15">
      <c r="A3" s="89" t="s">
        <v>2004</v>
      </c>
      <c r="B3" s="65" t="s">
        <v>2018</v>
      </c>
      <c r="C3" s="65" t="s">
        <v>56</v>
      </c>
      <c r="D3" s="106"/>
      <c r="E3" s="105"/>
      <c r="F3" s="107" t="s">
        <v>3063</v>
      </c>
      <c r="G3" s="108"/>
      <c r="H3" s="108"/>
      <c r="I3" s="109">
        <v>3</v>
      </c>
      <c r="J3" s="110"/>
      <c r="K3" s="48">
        <v>17</v>
      </c>
      <c r="L3" s="48">
        <v>14</v>
      </c>
      <c r="M3" s="48">
        <v>112</v>
      </c>
      <c r="N3" s="48">
        <v>126</v>
      </c>
      <c r="O3" s="48">
        <v>16</v>
      </c>
      <c r="P3" s="49">
        <v>0.0967741935483871</v>
      </c>
      <c r="Q3" s="49">
        <v>0.17647058823529413</v>
      </c>
      <c r="R3" s="48">
        <v>1</v>
      </c>
      <c r="S3" s="48">
        <v>0</v>
      </c>
      <c r="T3" s="48">
        <v>17</v>
      </c>
      <c r="U3" s="48">
        <v>126</v>
      </c>
      <c r="V3" s="48">
        <v>3</v>
      </c>
      <c r="W3" s="49">
        <v>1.730104</v>
      </c>
      <c r="X3" s="49">
        <v>0.125</v>
      </c>
      <c r="Y3" s="78" t="s">
        <v>2063</v>
      </c>
      <c r="Z3" s="78" t="s">
        <v>2088</v>
      </c>
      <c r="AA3" s="78" t="s">
        <v>2151</v>
      </c>
      <c r="AB3" s="86" t="s">
        <v>2243</v>
      </c>
      <c r="AC3" s="86" t="s">
        <v>2357</v>
      </c>
      <c r="AD3" s="86" t="s">
        <v>2392</v>
      </c>
      <c r="AE3" s="86" t="s">
        <v>2395</v>
      </c>
      <c r="AF3" s="86" t="s">
        <v>2416</v>
      </c>
      <c r="AG3" s="119">
        <v>13</v>
      </c>
      <c r="AH3" s="123">
        <v>1.0425020048115476</v>
      </c>
      <c r="AI3" s="119">
        <v>5</v>
      </c>
      <c r="AJ3" s="123">
        <v>0.40096230954290296</v>
      </c>
      <c r="AK3" s="119">
        <v>0</v>
      </c>
      <c r="AL3" s="123">
        <v>0</v>
      </c>
      <c r="AM3" s="119">
        <v>1229</v>
      </c>
      <c r="AN3" s="123">
        <v>98.55653568564554</v>
      </c>
      <c r="AO3" s="119">
        <v>1247</v>
      </c>
    </row>
    <row r="4" spans="1:41" ht="15">
      <c r="A4" s="89" t="s">
        <v>2005</v>
      </c>
      <c r="B4" s="65" t="s">
        <v>2019</v>
      </c>
      <c r="C4" s="65" t="s">
        <v>56</v>
      </c>
      <c r="D4" s="112"/>
      <c r="E4" s="111"/>
      <c r="F4" s="113" t="s">
        <v>3064</v>
      </c>
      <c r="G4" s="114"/>
      <c r="H4" s="114"/>
      <c r="I4" s="115">
        <v>4</v>
      </c>
      <c r="J4" s="116"/>
      <c r="K4" s="48">
        <v>16</v>
      </c>
      <c r="L4" s="48">
        <v>23</v>
      </c>
      <c r="M4" s="48">
        <v>2</v>
      </c>
      <c r="N4" s="48">
        <v>25</v>
      </c>
      <c r="O4" s="48">
        <v>1</v>
      </c>
      <c r="P4" s="49">
        <v>0.045454545454545456</v>
      </c>
      <c r="Q4" s="49">
        <v>0.08695652173913043</v>
      </c>
      <c r="R4" s="48">
        <v>1</v>
      </c>
      <c r="S4" s="48">
        <v>0</v>
      </c>
      <c r="T4" s="48">
        <v>16</v>
      </c>
      <c r="U4" s="48">
        <v>25</v>
      </c>
      <c r="V4" s="48">
        <v>5</v>
      </c>
      <c r="W4" s="49">
        <v>2.203125</v>
      </c>
      <c r="X4" s="49">
        <v>0.09583333333333334</v>
      </c>
      <c r="Y4" s="78" t="s">
        <v>2064</v>
      </c>
      <c r="Z4" s="78" t="s">
        <v>2089</v>
      </c>
      <c r="AA4" s="78" t="s">
        <v>2152</v>
      </c>
      <c r="AB4" s="86" t="s">
        <v>2244</v>
      </c>
      <c r="AC4" s="86" t="s">
        <v>2358</v>
      </c>
      <c r="AD4" s="86" t="s">
        <v>2393</v>
      </c>
      <c r="AE4" s="86" t="s">
        <v>2396</v>
      </c>
      <c r="AF4" s="86" t="s">
        <v>2417</v>
      </c>
      <c r="AG4" s="119">
        <v>20</v>
      </c>
      <c r="AH4" s="123">
        <v>5.420054200542006</v>
      </c>
      <c r="AI4" s="119">
        <v>13</v>
      </c>
      <c r="AJ4" s="123">
        <v>3.5230352303523036</v>
      </c>
      <c r="AK4" s="119">
        <v>0</v>
      </c>
      <c r="AL4" s="123">
        <v>0</v>
      </c>
      <c r="AM4" s="119">
        <v>336</v>
      </c>
      <c r="AN4" s="123">
        <v>91.0569105691057</v>
      </c>
      <c r="AO4" s="119">
        <v>369</v>
      </c>
    </row>
    <row r="5" spans="1:41" ht="15">
      <c r="A5" s="89" t="s">
        <v>2006</v>
      </c>
      <c r="B5" s="65" t="s">
        <v>2020</v>
      </c>
      <c r="C5" s="65" t="s">
        <v>56</v>
      </c>
      <c r="D5" s="112"/>
      <c r="E5" s="111"/>
      <c r="F5" s="113" t="s">
        <v>3065</v>
      </c>
      <c r="G5" s="114"/>
      <c r="H5" s="114"/>
      <c r="I5" s="115">
        <v>5</v>
      </c>
      <c r="J5" s="116"/>
      <c r="K5" s="48">
        <v>15</v>
      </c>
      <c r="L5" s="48">
        <v>21</v>
      </c>
      <c r="M5" s="48">
        <v>18</v>
      </c>
      <c r="N5" s="48">
        <v>39</v>
      </c>
      <c r="O5" s="48">
        <v>5</v>
      </c>
      <c r="P5" s="49">
        <v>0.04</v>
      </c>
      <c r="Q5" s="49">
        <v>0.07692307692307693</v>
      </c>
      <c r="R5" s="48">
        <v>1</v>
      </c>
      <c r="S5" s="48">
        <v>0</v>
      </c>
      <c r="T5" s="48">
        <v>15</v>
      </c>
      <c r="U5" s="48">
        <v>39</v>
      </c>
      <c r="V5" s="48">
        <v>4</v>
      </c>
      <c r="W5" s="49">
        <v>1.964444</v>
      </c>
      <c r="X5" s="49">
        <v>0.12380952380952381</v>
      </c>
      <c r="Y5" s="78" t="s">
        <v>2065</v>
      </c>
      <c r="Z5" s="78" t="s">
        <v>2090</v>
      </c>
      <c r="AA5" s="78" t="s">
        <v>2153</v>
      </c>
      <c r="AB5" s="86" t="s">
        <v>2245</v>
      </c>
      <c r="AC5" s="86" t="s">
        <v>2359</v>
      </c>
      <c r="AD5" s="86"/>
      <c r="AE5" s="86" t="s">
        <v>2397</v>
      </c>
      <c r="AF5" s="86" t="s">
        <v>2418</v>
      </c>
      <c r="AG5" s="119">
        <v>37</v>
      </c>
      <c r="AH5" s="123">
        <v>5.1317614424410545</v>
      </c>
      <c r="AI5" s="119">
        <v>22</v>
      </c>
      <c r="AJ5" s="123">
        <v>3.0513176144244105</v>
      </c>
      <c r="AK5" s="119">
        <v>0</v>
      </c>
      <c r="AL5" s="123">
        <v>0</v>
      </c>
      <c r="AM5" s="119">
        <v>662</v>
      </c>
      <c r="AN5" s="123">
        <v>91.81692094313453</v>
      </c>
      <c r="AO5" s="119">
        <v>721</v>
      </c>
    </row>
    <row r="6" spans="1:41" ht="15">
      <c r="A6" s="89" t="s">
        <v>2007</v>
      </c>
      <c r="B6" s="65" t="s">
        <v>2021</v>
      </c>
      <c r="C6" s="65" t="s">
        <v>56</v>
      </c>
      <c r="D6" s="112"/>
      <c r="E6" s="111"/>
      <c r="F6" s="113" t="s">
        <v>3066</v>
      </c>
      <c r="G6" s="114"/>
      <c r="H6" s="114"/>
      <c r="I6" s="115">
        <v>6</v>
      </c>
      <c r="J6" s="116"/>
      <c r="K6" s="48">
        <v>14</v>
      </c>
      <c r="L6" s="48">
        <v>16</v>
      </c>
      <c r="M6" s="48">
        <v>2</v>
      </c>
      <c r="N6" s="48">
        <v>18</v>
      </c>
      <c r="O6" s="48">
        <v>1</v>
      </c>
      <c r="P6" s="49">
        <v>0</v>
      </c>
      <c r="Q6" s="49">
        <v>0</v>
      </c>
      <c r="R6" s="48">
        <v>1</v>
      </c>
      <c r="S6" s="48">
        <v>0</v>
      </c>
      <c r="T6" s="48">
        <v>14</v>
      </c>
      <c r="U6" s="48">
        <v>18</v>
      </c>
      <c r="V6" s="48">
        <v>2</v>
      </c>
      <c r="W6" s="49">
        <v>1.693878</v>
      </c>
      <c r="X6" s="49">
        <v>0.08791208791208792</v>
      </c>
      <c r="Y6" s="78" t="s">
        <v>2066</v>
      </c>
      <c r="Z6" s="78" t="s">
        <v>2091</v>
      </c>
      <c r="AA6" s="78" t="s">
        <v>2154</v>
      </c>
      <c r="AB6" s="86" t="s">
        <v>2246</v>
      </c>
      <c r="AC6" s="86" t="s">
        <v>2360</v>
      </c>
      <c r="AD6" s="86" t="s">
        <v>328</v>
      </c>
      <c r="AE6" s="86" t="s">
        <v>2398</v>
      </c>
      <c r="AF6" s="86" t="s">
        <v>2419</v>
      </c>
      <c r="AG6" s="119">
        <v>7</v>
      </c>
      <c r="AH6" s="123">
        <v>3.30188679245283</v>
      </c>
      <c r="AI6" s="119">
        <v>4</v>
      </c>
      <c r="AJ6" s="123">
        <v>1.8867924528301887</v>
      </c>
      <c r="AK6" s="119">
        <v>0</v>
      </c>
      <c r="AL6" s="123">
        <v>0</v>
      </c>
      <c r="AM6" s="119">
        <v>201</v>
      </c>
      <c r="AN6" s="123">
        <v>94.81132075471699</v>
      </c>
      <c r="AO6" s="119">
        <v>212</v>
      </c>
    </row>
    <row r="7" spans="1:41" ht="15">
      <c r="A7" s="89" t="s">
        <v>2008</v>
      </c>
      <c r="B7" s="65" t="s">
        <v>2022</v>
      </c>
      <c r="C7" s="65" t="s">
        <v>56</v>
      </c>
      <c r="D7" s="112"/>
      <c r="E7" s="111"/>
      <c r="F7" s="113" t="s">
        <v>3067</v>
      </c>
      <c r="G7" s="114"/>
      <c r="H7" s="114"/>
      <c r="I7" s="115">
        <v>7</v>
      </c>
      <c r="J7" s="116"/>
      <c r="K7" s="48">
        <v>11</v>
      </c>
      <c r="L7" s="48">
        <v>14</v>
      </c>
      <c r="M7" s="48">
        <v>8</v>
      </c>
      <c r="N7" s="48">
        <v>22</v>
      </c>
      <c r="O7" s="48">
        <v>10</v>
      </c>
      <c r="P7" s="49">
        <v>0.09090909090909091</v>
      </c>
      <c r="Q7" s="49">
        <v>0.16666666666666666</v>
      </c>
      <c r="R7" s="48">
        <v>1</v>
      </c>
      <c r="S7" s="48">
        <v>0</v>
      </c>
      <c r="T7" s="48">
        <v>11</v>
      </c>
      <c r="U7" s="48">
        <v>22</v>
      </c>
      <c r="V7" s="48">
        <v>5</v>
      </c>
      <c r="W7" s="49">
        <v>2.214876</v>
      </c>
      <c r="X7" s="49">
        <v>0.10909090909090909</v>
      </c>
      <c r="Y7" s="78" t="s">
        <v>2067</v>
      </c>
      <c r="Z7" s="78" t="s">
        <v>2092</v>
      </c>
      <c r="AA7" s="78" t="s">
        <v>2155</v>
      </c>
      <c r="AB7" s="86" t="s">
        <v>2247</v>
      </c>
      <c r="AC7" s="86" t="s">
        <v>2361</v>
      </c>
      <c r="AD7" s="86" t="s">
        <v>268</v>
      </c>
      <c r="AE7" s="86" t="s">
        <v>2399</v>
      </c>
      <c r="AF7" s="86" t="s">
        <v>2420</v>
      </c>
      <c r="AG7" s="119">
        <v>19</v>
      </c>
      <c r="AH7" s="123">
        <v>4.896907216494846</v>
      </c>
      <c r="AI7" s="119">
        <v>34</v>
      </c>
      <c r="AJ7" s="123">
        <v>8.762886597938145</v>
      </c>
      <c r="AK7" s="119">
        <v>0</v>
      </c>
      <c r="AL7" s="123">
        <v>0</v>
      </c>
      <c r="AM7" s="119">
        <v>335</v>
      </c>
      <c r="AN7" s="123">
        <v>86.34020618556701</v>
      </c>
      <c r="AO7" s="119">
        <v>388</v>
      </c>
    </row>
    <row r="8" spans="1:41" ht="15">
      <c r="A8" s="89" t="s">
        <v>2009</v>
      </c>
      <c r="B8" s="65" t="s">
        <v>2023</v>
      </c>
      <c r="C8" s="65" t="s">
        <v>56</v>
      </c>
      <c r="D8" s="112"/>
      <c r="E8" s="111"/>
      <c r="F8" s="113" t="s">
        <v>2009</v>
      </c>
      <c r="G8" s="114"/>
      <c r="H8" s="114"/>
      <c r="I8" s="115">
        <v>8</v>
      </c>
      <c r="J8" s="116"/>
      <c r="K8" s="48">
        <v>11</v>
      </c>
      <c r="L8" s="48">
        <v>10</v>
      </c>
      <c r="M8" s="48">
        <v>0</v>
      </c>
      <c r="N8" s="48">
        <v>10</v>
      </c>
      <c r="O8" s="48">
        <v>0</v>
      </c>
      <c r="P8" s="49">
        <v>0</v>
      </c>
      <c r="Q8" s="49">
        <v>0</v>
      </c>
      <c r="R8" s="48">
        <v>1</v>
      </c>
      <c r="S8" s="48">
        <v>0</v>
      </c>
      <c r="T8" s="48">
        <v>11</v>
      </c>
      <c r="U8" s="48">
        <v>10</v>
      </c>
      <c r="V8" s="48">
        <v>2</v>
      </c>
      <c r="W8" s="49">
        <v>1.652893</v>
      </c>
      <c r="X8" s="49">
        <v>0.09090909090909091</v>
      </c>
      <c r="Y8" s="78" t="s">
        <v>412</v>
      </c>
      <c r="Z8" s="78" t="s">
        <v>481</v>
      </c>
      <c r="AA8" s="78" t="s">
        <v>519</v>
      </c>
      <c r="AB8" s="86" t="s">
        <v>1107</v>
      </c>
      <c r="AC8" s="86" t="s">
        <v>1107</v>
      </c>
      <c r="AD8" s="86"/>
      <c r="AE8" s="86" t="s">
        <v>2400</v>
      </c>
      <c r="AF8" s="86" t="s">
        <v>2421</v>
      </c>
      <c r="AG8" s="119">
        <v>1</v>
      </c>
      <c r="AH8" s="123">
        <v>2.857142857142857</v>
      </c>
      <c r="AI8" s="119">
        <v>1</v>
      </c>
      <c r="AJ8" s="123">
        <v>2.857142857142857</v>
      </c>
      <c r="AK8" s="119">
        <v>0</v>
      </c>
      <c r="AL8" s="123">
        <v>0</v>
      </c>
      <c r="AM8" s="119">
        <v>33</v>
      </c>
      <c r="AN8" s="123">
        <v>94.28571428571429</v>
      </c>
      <c r="AO8" s="119">
        <v>35</v>
      </c>
    </row>
    <row r="9" spans="1:41" ht="15">
      <c r="A9" s="89" t="s">
        <v>2010</v>
      </c>
      <c r="B9" s="65" t="s">
        <v>2024</v>
      </c>
      <c r="C9" s="65" t="s">
        <v>56</v>
      </c>
      <c r="D9" s="112"/>
      <c r="E9" s="111"/>
      <c r="F9" s="113" t="s">
        <v>3068</v>
      </c>
      <c r="G9" s="114"/>
      <c r="H9" s="114"/>
      <c r="I9" s="115">
        <v>9</v>
      </c>
      <c r="J9" s="116"/>
      <c r="K9" s="48">
        <v>7</v>
      </c>
      <c r="L9" s="48">
        <v>9</v>
      </c>
      <c r="M9" s="48">
        <v>2</v>
      </c>
      <c r="N9" s="48">
        <v>11</v>
      </c>
      <c r="O9" s="48">
        <v>2</v>
      </c>
      <c r="P9" s="49">
        <v>0</v>
      </c>
      <c r="Q9" s="49">
        <v>0</v>
      </c>
      <c r="R9" s="48">
        <v>1</v>
      </c>
      <c r="S9" s="48">
        <v>0</v>
      </c>
      <c r="T9" s="48">
        <v>7</v>
      </c>
      <c r="U9" s="48">
        <v>11</v>
      </c>
      <c r="V9" s="48">
        <v>4</v>
      </c>
      <c r="W9" s="49">
        <v>1.55102</v>
      </c>
      <c r="X9" s="49">
        <v>0.21428571428571427</v>
      </c>
      <c r="Y9" s="78" t="s">
        <v>2068</v>
      </c>
      <c r="Z9" s="78" t="s">
        <v>2093</v>
      </c>
      <c r="AA9" s="78" t="s">
        <v>2156</v>
      </c>
      <c r="AB9" s="86" t="s">
        <v>2248</v>
      </c>
      <c r="AC9" s="86" t="s">
        <v>2362</v>
      </c>
      <c r="AD9" s="86"/>
      <c r="AE9" s="86" t="s">
        <v>2401</v>
      </c>
      <c r="AF9" s="86" t="s">
        <v>2422</v>
      </c>
      <c r="AG9" s="119">
        <v>5</v>
      </c>
      <c r="AH9" s="123">
        <v>2.824858757062147</v>
      </c>
      <c r="AI9" s="119">
        <v>5</v>
      </c>
      <c r="AJ9" s="123">
        <v>2.824858757062147</v>
      </c>
      <c r="AK9" s="119">
        <v>0</v>
      </c>
      <c r="AL9" s="123">
        <v>0</v>
      </c>
      <c r="AM9" s="119">
        <v>167</v>
      </c>
      <c r="AN9" s="123">
        <v>94.35028248587571</v>
      </c>
      <c r="AO9" s="119">
        <v>177</v>
      </c>
    </row>
    <row r="10" spans="1:41" ht="14.25" customHeight="1">
      <c r="A10" s="89" t="s">
        <v>2011</v>
      </c>
      <c r="B10" s="65" t="s">
        <v>2025</v>
      </c>
      <c r="C10" s="65" t="s">
        <v>56</v>
      </c>
      <c r="D10" s="112"/>
      <c r="E10" s="111"/>
      <c r="F10" s="113" t="s">
        <v>3069</v>
      </c>
      <c r="G10" s="114"/>
      <c r="H10" s="114"/>
      <c r="I10" s="115">
        <v>10</v>
      </c>
      <c r="J10" s="116"/>
      <c r="K10" s="48">
        <v>5</v>
      </c>
      <c r="L10" s="48">
        <v>8</v>
      </c>
      <c r="M10" s="48">
        <v>2</v>
      </c>
      <c r="N10" s="48">
        <v>10</v>
      </c>
      <c r="O10" s="48">
        <v>2</v>
      </c>
      <c r="P10" s="49">
        <v>0</v>
      </c>
      <c r="Q10" s="49">
        <v>0</v>
      </c>
      <c r="R10" s="48">
        <v>1</v>
      </c>
      <c r="S10" s="48">
        <v>0</v>
      </c>
      <c r="T10" s="48">
        <v>5</v>
      </c>
      <c r="U10" s="48">
        <v>10</v>
      </c>
      <c r="V10" s="48">
        <v>2</v>
      </c>
      <c r="W10" s="49">
        <v>1.04</v>
      </c>
      <c r="X10" s="49">
        <v>0.35</v>
      </c>
      <c r="Y10" s="78" t="s">
        <v>2069</v>
      </c>
      <c r="Z10" s="78" t="s">
        <v>2094</v>
      </c>
      <c r="AA10" s="78" t="s">
        <v>2157</v>
      </c>
      <c r="AB10" s="86" t="s">
        <v>2249</v>
      </c>
      <c r="AC10" s="86" t="s">
        <v>2363</v>
      </c>
      <c r="AD10" s="86"/>
      <c r="AE10" s="86" t="s">
        <v>2402</v>
      </c>
      <c r="AF10" s="86" t="s">
        <v>2423</v>
      </c>
      <c r="AG10" s="119">
        <v>2</v>
      </c>
      <c r="AH10" s="123">
        <v>1.7699115044247788</v>
      </c>
      <c r="AI10" s="119">
        <v>7</v>
      </c>
      <c r="AJ10" s="123">
        <v>6.1946902654867255</v>
      </c>
      <c r="AK10" s="119">
        <v>0</v>
      </c>
      <c r="AL10" s="123">
        <v>0</v>
      </c>
      <c r="AM10" s="119">
        <v>104</v>
      </c>
      <c r="AN10" s="123">
        <v>92.03539823008849</v>
      </c>
      <c r="AO10" s="119">
        <v>113</v>
      </c>
    </row>
    <row r="11" spans="1:41" ht="15">
      <c r="A11" s="89" t="s">
        <v>2012</v>
      </c>
      <c r="B11" s="65" t="s">
        <v>2026</v>
      </c>
      <c r="C11" s="65" t="s">
        <v>56</v>
      </c>
      <c r="D11" s="112"/>
      <c r="E11" s="111"/>
      <c r="F11" s="113" t="s">
        <v>3070</v>
      </c>
      <c r="G11" s="114"/>
      <c r="H11" s="114"/>
      <c r="I11" s="115">
        <v>11</v>
      </c>
      <c r="J11" s="116"/>
      <c r="K11" s="48">
        <v>5</v>
      </c>
      <c r="L11" s="48">
        <v>4</v>
      </c>
      <c r="M11" s="48">
        <v>2</v>
      </c>
      <c r="N11" s="48">
        <v>6</v>
      </c>
      <c r="O11" s="48">
        <v>6</v>
      </c>
      <c r="P11" s="49" t="s">
        <v>2033</v>
      </c>
      <c r="Q11" s="49" t="s">
        <v>2033</v>
      </c>
      <c r="R11" s="48">
        <v>5</v>
      </c>
      <c r="S11" s="48">
        <v>5</v>
      </c>
      <c r="T11" s="48">
        <v>1</v>
      </c>
      <c r="U11" s="48">
        <v>2</v>
      </c>
      <c r="V11" s="48">
        <v>0</v>
      </c>
      <c r="W11" s="49">
        <v>0</v>
      </c>
      <c r="X11" s="49">
        <v>0</v>
      </c>
      <c r="Y11" s="78" t="s">
        <v>2070</v>
      </c>
      <c r="Z11" s="78" t="s">
        <v>2095</v>
      </c>
      <c r="AA11" s="78" t="s">
        <v>2158</v>
      </c>
      <c r="AB11" s="86" t="s">
        <v>2250</v>
      </c>
      <c r="AC11" s="86" t="s">
        <v>2364</v>
      </c>
      <c r="AD11" s="86"/>
      <c r="AE11" s="86"/>
      <c r="AF11" s="86" t="s">
        <v>2424</v>
      </c>
      <c r="AG11" s="119">
        <v>13</v>
      </c>
      <c r="AH11" s="123">
        <v>8.552631578947368</v>
      </c>
      <c r="AI11" s="119">
        <v>6</v>
      </c>
      <c r="AJ11" s="123">
        <v>3.9473684210526314</v>
      </c>
      <c r="AK11" s="119">
        <v>0</v>
      </c>
      <c r="AL11" s="123">
        <v>0</v>
      </c>
      <c r="AM11" s="119">
        <v>133</v>
      </c>
      <c r="AN11" s="123">
        <v>87.5</v>
      </c>
      <c r="AO11" s="119">
        <v>152</v>
      </c>
    </row>
    <row r="12" spans="1:41" ht="15">
      <c r="A12" s="89" t="s">
        <v>2013</v>
      </c>
      <c r="B12" s="65" t="s">
        <v>2027</v>
      </c>
      <c r="C12" s="65" t="s">
        <v>56</v>
      </c>
      <c r="D12" s="112"/>
      <c r="E12" s="111"/>
      <c r="F12" s="113" t="s">
        <v>3071</v>
      </c>
      <c r="G12" s="114"/>
      <c r="H12" s="114"/>
      <c r="I12" s="115">
        <v>12</v>
      </c>
      <c r="J12" s="116"/>
      <c r="K12" s="48">
        <v>4</v>
      </c>
      <c r="L12" s="48">
        <v>5</v>
      </c>
      <c r="M12" s="48">
        <v>0</v>
      </c>
      <c r="N12" s="48">
        <v>5</v>
      </c>
      <c r="O12" s="48">
        <v>0</v>
      </c>
      <c r="P12" s="49">
        <v>0</v>
      </c>
      <c r="Q12" s="49">
        <v>0</v>
      </c>
      <c r="R12" s="48">
        <v>1</v>
      </c>
      <c r="S12" s="48">
        <v>0</v>
      </c>
      <c r="T12" s="48">
        <v>4</v>
      </c>
      <c r="U12" s="48">
        <v>5</v>
      </c>
      <c r="V12" s="48">
        <v>2</v>
      </c>
      <c r="W12" s="49">
        <v>0.875</v>
      </c>
      <c r="X12" s="49">
        <v>0.4166666666666667</v>
      </c>
      <c r="Y12" s="78" t="s">
        <v>419</v>
      </c>
      <c r="Z12" s="78" t="s">
        <v>487</v>
      </c>
      <c r="AA12" s="78" t="s">
        <v>528</v>
      </c>
      <c r="AB12" s="86" t="s">
        <v>2251</v>
      </c>
      <c r="AC12" s="86" t="s">
        <v>2365</v>
      </c>
      <c r="AD12" s="86"/>
      <c r="AE12" s="86" t="s">
        <v>2403</v>
      </c>
      <c r="AF12" s="86" t="s">
        <v>2425</v>
      </c>
      <c r="AG12" s="119">
        <v>2</v>
      </c>
      <c r="AH12" s="123">
        <v>3.0303030303030303</v>
      </c>
      <c r="AI12" s="119">
        <v>0</v>
      </c>
      <c r="AJ12" s="123">
        <v>0</v>
      </c>
      <c r="AK12" s="119">
        <v>0</v>
      </c>
      <c r="AL12" s="123">
        <v>0</v>
      </c>
      <c r="AM12" s="119">
        <v>64</v>
      </c>
      <c r="AN12" s="123">
        <v>96.96969696969697</v>
      </c>
      <c r="AO12" s="119">
        <v>66</v>
      </c>
    </row>
    <row r="13" spans="1:41" ht="15">
      <c r="A13" s="89" t="s">
        <v>2014</v>
      </c>
      <c r="B13" s="65" t="s">
        <v>2028</v>
      </c>
      <c r="C13" s="65" t="s">
        <v>56</v>
      </c>
      <c r="D13" s="112"/>
      <c r="E13" s="111"/>
      <c r="F13" s="113" t="s">
        <v>3072</v>
      </c>
      <c r="G13" s="114"/>
      <c r="H13" s="114"/>
      <c r="I13" s="115">
        <v>13</v>
      </c>
      <c r="J13" s="116"/>
      <c r="K13" s="48">
        <v>3</v>
      </c>
      <c r="L13" s="48">
        <v>3</v>
      </c>
      <c r="M13" s="48">
        <v>0</v>
      </c>
      <c r="N13" s="48">
        <v>3</v>
      </c>
      <c r="O13" s="48">
        <v>1</v>
      </c>
      <c r="P13" s="49">
        <v>0</v>
      </c>
      <c r="Q13" s="49">
        <v>0</v>
      </c>
      <c r="R13" s="48">
        <v>1</v>
      </c>
      <c r="S13" s="48">
        <v>0</v>
      </c>
      <c r="T13" s="48">
        <v>3</v>
      </c>
      <c r="U13" s="48">
        <v>3</v>
      </c>
      <c r="V13" s="48">
        <v>2</v>
      </c>
      <c r="W13" s="49">
        <v>0.888889</v>
      </c>
      <c r="X13" s="49">
        <v>0.3333333333333333</v>
      </c>
      <c r="Y13" s="78" t="s">
        <v>435</v>
      </c>
      <c r="Z13" s="78" t="s">
        <v>499</v>
      </c>
      <c r="AA13" s="78" t="s">
        <v>551</v>
      </c>
      <c r="AB13" s="86" t="s">
        <v>2252</v>
      </c>
      <c r="AC13" s="86" t="s">
        <v>2366</v>
      </c>
      <c r="AD13" s="86"/>
      <c r="AE13" s="86"/>
      <c r="AF13" s="86" t="s">
        <v>2426</v>
      </c>
      <c r="AG13" s="119">
        <v>6</v>
      </c>
      <c r="AH13" s="123">
        <v>8.333333333333334</v>
      </c>
      <c r="AI13" s="119">
        <v>6</v>
      </c>
      <c r="AJ13" s="123">
        <v>8.333333333333334</v>
      </c>
      <c r="AK13" s="119">
        <v>0</v>
      </c>
      <c r="AL13" s="123">
        <v>0</v>
      </c>
      <c r="AM13" s="119">
        <v>60</v>
      </c>
      <c r="AN13" s="123">
        <v>83.33333333333333</v>
      </c>
      <c r="AO13" s="119">
        <v>72</v>
      </c>
    </row>
    <row r="14" spans="1:41" ht="15">
      <c r="A14" s="89" t="s">
        <v>2015</v>
      </c>
      <c r="B14" s="65" t="s">
        <v>2029</v>
      </c>
      <c r="C14" s="65" t="s">
        <v>56</v>
      </c>
      <c r="D14" s="112"/>
      <c r="E14" s="111"/>
      <c r="F14" s="113" t="s">
        <v>3073</v>
      </c>
      <c r="G14" s="114"/>
      <c r="H14" s="114"/>
      <c r="I14" s="115">
        <v>14</v>
      </c>
      <c r="J14" s="116"/>
      <c r="K14" s="48">
        <v>3</v>
      </c>
      <c r="L14" s="48">
        <v>2</v>
      </c>
      <c r="M14" s="48">
        <v>2</v>
      </c>
      <c r="N14" s="48">
        <v>4</v>
      </c>
      <c r="O14" s="48">
        <v>2</v>
      </c>
      <c r="P14" s="49">
        <v>0</v>
      </c>
      <c r="Q14" s="49">
        <v>0</v>
      </c>
      <c r="R14" s="48">
        <v>1</v>
      </c>
      <c r="S14" s="48">
        <v>0</v>
      </c>
      <c r="T14" s="48">
        <v>3</v>
      </c>
      <c r="U14" s="48">
        <v>4</v>
      </c>
      <c r="V14" s="48">
        <v>2</v>
      </c>
      <c r="W14" s="49">
        <v>0.888889</v>
      </c>
      <c r="X14" s="49">
        <v>0.3333333333333333</v>
      </c>
      <c r="Y14" s="78" t="s">
        <v>2071</v>
      </c>
      <c r="Z14" s="78" t="s">
        <v>482</v>
      </c>
      <c r="AA14" s="78" t="s">
        <v>2159</v>
      </c>
      <c r="AB14" s="86" t="s">
        <v>2253</v>
      </c>
      <c r="AC14" s="86" t="s">
        <v>2367</v>
      </c>
      <c r="AD14" s="86"/>
      <c r="AE14" s="86"/>
      <c r="AF14" s="86" t="s">
        <v>2427</v>
      </c>
      <c r="AG14" s="119">
        <v>4</v>
      </c>
      <c r="AH14" s="123">
        <v>3.6363636363636362</v>
      </c>
      <c r="AI14" s="119">
        <v>2</v>
      </c>
      <c r="AJ14" s="123">
        <v>1.8181818181818181</v>
      </c>
      <c r="AK14" s="119">
        <v>0</v>
      </c>
      <c r="AL14" s="123">
        <v>0</v>
      </c>
      <c r="AM14" s="119">
        <v>104</v>
      </c>
      <c r="AN14" s="123">
        <v>94.54545454545455</v>
      </c>
      <c r="AO14" s="119">
        <v>110</v>
      </c>
    </row>
    <row r="15" spans="1:41" ht="15">
      <c r="A15" s="89" t="s">
        <v>2016</v>
      </c>
      <c r="B15" s="65" t="s">
        <v>2018</v>
      </c>
      <c r="C15" s="65" t="s">
        <v>59</v>
      </c>
      <c r="D15" s="112"/>
      <c r="E15" s="111"/>
      <c r="F15" s="113" t="s">
        <v>3074</v>
      </c>
      <c r="G15" s="114"/>
      <c r="H15" s="114"/>
      <c r="I15" s="115">
        <v>15</v>
      </c>
      <c r="J15" s="116"/>
      <c r="K15" s="48">
        <v>2</v>
      </c>
      <c r="L15" s="48">
        <v>2</v>
      </c>
      <c r="M15" s="48">
        <v>0</v>
      </c>
      <c r="N15" s="48">
        <v>2</v>
      </c>
      <c r="O15" s="48">
        <v>1</v>
      </c>
      <c r="P15" s="49">
        <v>0</v>
      </c>
      <c r="Q15" s="49">
        <v>0</v>
      </c>
      <c r="R15" s="48">
        <v>1</v>
      </c>
      <c r="S15" s="48">
        <v>0</v>
      </c>
      <c r="T15" s="48">
        <v>2</v>
      </c>
      <c r="U15" s="48">
        <v>2</v>
      </c>
      <c r="V15" s="48">
        <v>1</v>
      </c>
      <c r="W15" s="49">
        <v>0.5</v>
      </c>
      <c r="X15" s="49">
        <v>0.5</v>
      </c>
      <c r="Y15" s="78" t="s">
        <v>440</v>
      </c>
      <c r="Z15" s="78" t="s">
        <v>502</v>
      </c>
      <c r="AA15" s="78" t="s">
        <v>557</v>
      </c>
      <c r="AB15" s="86" t="s">
        <v>2254</v>
      </c>
      <c r="AC15" s="86" t="s">
        <v>2368</v>
      </c>
      <c r="AD15" s="86"/>
      <c r="AE15" s="86"/>
      <c r="AF15" s="86" t="s">
        <v>2428</v>
      </c>
      <c r="AG15" s="119">
        <v>2</v>
      </c>
      <c r="AH15" s="123">
        <v>9.090909090909092</v>
      </c>
      <c r="AI15" s="119">
        <v>2</v>
      </c>
      <c r="AJ15" s="123">
        <v>9.090909090909092</v>
      </c>
      <c r="AK15" s="119">
        <v>0</v>
      </c>
      <c r="AL15" s="123">
        <v>0</v>
      </c>
      <c r="AM15" s="119">
        <v>18</v>
      </c>
      <c r="AN15" s="123">
        <v>81.81818181818181</v>
      </c>
      <c r="AO15" s="119">
        <v>22</v>
      </c>
    </row>
    <row r="16" spans="1:41" ht="15">
      <c r="A16" s="89" t="s">
        <v>2017</v>
      </c>
      <c r="B16" s="65" t="s">
        <v>2019</v>
      </c>
      <c r="C16" s="65" t="s">
        <v>59</v>
      </c>
      <c r="D16" s="112"/>
      <c r="E16" s="111"/>
      <c r="F16" s="113" t="s">
        <v>3075</v>
      </c>
      <c r="G16" s="114"/>
      <c r="H16" s="114"/>
      <c r="I16" s="115">
        <v>16</v>
      </c>
      <c r="J16" s="116"/>
      <c r="K16" s="48">
        <v>2</v>
      </c>
      <c r="L16" s="48">
        <v>1</v>
      </c>
      <c r="M16" s="48">
        <v>0</v>
      </c>
      <c r="N16" s="48">
        <v>1</v>
      </c>
      <c r="O16" s="48">
        <v>0</v>
      </c>
      <c r="P16" s="49">
        <v>0</v>
      </c>
      <c r="Q16" s="49">
        <v>0</v>
      </c>
      <c r="R16" s="48">
        <v>1</v>
      </c>
      <c r="S16" s="48">
        <v>0</v>
      </c>
      <c r="T16" s="48">
        <v>2</v>
      </c>
      <c r="U16" s="48">
        <v>1</v>
      </c>
      <c r="V16" s="48">
        <v>1</v>
      </c>
      <c r="W16" s="49">
        <v>0.5</v>
      </c>
      <c r="X16" s="49">
        <v>0.5</v>
      </c>
      <c r="Y16" s="78" t="s">
        <v>426</v>
      </c>
      <c r="Z16" s="78" t="s">
        <v>493</v>
      </c>
      <c r="AA16" s="78" t="s">
        <v>2160</v>
      </c>
      <c r="AB16" s="86" t="s">
        <v>2255</v>
      </c>
      <c r="AC16" s="86" t="s">
        <v>1107</v>
      </c>
      <c r="AD16" s="86"/>
      <c r="AE16" s="86" t="s">
        <v>302</v>
      </c>
      <c r="AF16" s="86" t="s">
        <v>2429</v>
      </c>
      <c r="AG16" s="119">
        <v>3</v>
      </c>
      <c r="AH16" s="123">
        <v>6.382978723404255</v>
      </c>
      <c r="AI16" s="119">
        <v>2</v>
      </c>
      <c r="AJ16" s="123">
        <v>4.25531914893617</v>
      </c>
      <c r="AK16" s="119">
        <v>0</v>
      </c>
      <c r="AL16" s="123">
        <v>0</v>
      </c>
      <c r="AM16" s="119">
        <v>42</v>
      </c>
      <c r="AN16" s="123">
        <v>89.36170212765957</v>
      </c>
      <c r="AO16" s="119">
        <v>47</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2004</v>
      </c>
      <c r="B2" s="86" t="s">
        <v>261</v>
      </c>
      <c r="C2" s="78">
        <f>VLOOKUP(GroupVertices[[#This Row],[Vertex]],Vertices[],MATCH("ID",Vertices[[#Headers],[Vertex]:[Vertex Content Word Count]],0),FALSE)</f>
        <v>53</v>
      </c>
    </row>
    <row r="3" spans="1:3" ht="15">
      <c r="A3" s="78" t="s">
        <v>2004</v>
      </c>
      <c r="B3" s="86" t="s">
        <v>320</v>
      </c>
      <c r="C3" s="78">
        <f>VLOOKUP(GroupVertices[[#This Row],[Vertex]],Vertices[],MATCH("ID",Vertices[[#Headers],[Vertex]:[Vertex Content Word Count]],0),FALSE)</f>
        <v>105</v>
      </c>
    </row>
    <row r="4" spans="1:3" ht="15">
      <c r="A4" s="78" t="s">
        <v>2004</v>
      </c>
      <c r="B4" s="86" t="s">
        <v>319</v>
      </c>
      <c r="C4" s="78">
        <f>VLOOKUP(GroupVertices[[#This Row],[Vertex]],Vertices[],MATCH("ID",Vertices[[#Headers],[Vertex]:[Vertex Content Word Count]],0),FALSE)</f>
        <v>104</v>
      </c>
    </row>
    <row r="5" spans="1:3" ht="15">
      <c r="A5" s="78" t="s">
        <v>2004</v>
      </c>
      <c r="B5" s="86" t="s">
        <v>318</v>
      </c>
      <c r="C5" s="78">
        <f>VLOOKUP(GroupVertices[[#This Row],[Vertex]],Vertices[],MATCH("ID",Vertices[[#Headers],[Vertex]:[Vertex Content Word Count]],0),FALSE)</f>
        <v>103</v>
      </c>
    </row>
    <row r="6" spans="1:3" ht="15">
      <c r="A6" s="78" t="s">
        <v>2004</v>
      </c>
      <c r="B6" s="86" t="s">
        <v>317</v>
      </c>
      <c r="C6" s="78">
        <f>VLOOKUP(GroupVertices[[#This Row],[Vertex]],Vertices[],MATCH("ID",Vertices[[#Headers],[Vertex]:[Vertex Content Word Count]],0),FALSE)</f>
        <v>102</v>
      </c>
    </row>
    <row r="7" spans="1:3" ht="15">
      <c r="A7" s="78" t="s">
        <v>2004</v>
      </c>
      <c r="B7" s="86" t="s">
        <v>316</v>
      </c>
      <c r="C7" s="78">
        <f>VLOOKUP(GroupVertices[[#This Row],[Vertex]],Vertices[],MATCH("ID",Vertices[[#Headers],[Vertex]:[Vertex Content Word Count]],0),FALSE)</f>
        <v>101</v>
      </c>
    </row>
    <row r="8" spans="1:3" ht="15">
      <c r="A8" s="78" t="s">
        <v>2004</v>
      </c>
      <c r="B8" s="86" t="s">
        <v>315</v>
      </c>
      <c r="C8" s="78">
        <f>VLOOKUP(GroupVertices[[#This Row],[Vertex]],Vertices[],MATCH("ID",Vertices[[#Headers],[Vertex]:[Vertex Content Word Count]],0),FALSE)</f>
        <v>100</v>
      </c>
    </row>
    <row r="9" spans="1:3" ht="15">
      <c r="A9" s="78" t="s">
        <v>2004</v>
      </c>
      <c r="B9" s="86" t="s">
        <v>239</v>
      </c>
      <c r="C9" s="78">
        <f>VLOOKUP(GroupVertices[[#This Row],[Vertex]],Vertices[],MATCH("ID",Vertices[[#Headers],[Vertex]:[Vertex Content Word Count]],0),FALSE)</f>
        <v>66</v>
      </c>
    </row>
    <row r="10" spans="1:3" ht="15">
      <c r="A10" s="78" t="s">
        <v>2004</v>
      </c>
      <c r="B10" s="86" t="s">
        <v>263</v>
      </c>
      <c r="C10" s="78">
        <f>VLOOKUP(GroupVertices[[#This Row],[Vertex]],Vertices[],MATCH("ID",Vertices[[#Headers],[Vertex]:[Vertex Content Word Count]],0),FALSE)</f>
        <v>30</v>
      </c>
    </row>
    <row r="11" spans="1:3" ht="15">
      <c r="A11" s="78" t="s">
        <v>2004</v>
      </c>
      <c r="B11" s="86" t="s">
        <v>262</v>
      </c>
      <c r="C11" s="78">
        <f>VLOOKUP(GroupVertices[[#This Row],[Vertex]],Vertices[],MATCH("ID",Vertices[[#Headers],[Vertex]:[Vertex Content Word Count]],0),FALSE)</f>
        <v>62</v>
      </c>
    </row>
    <row r="12" spans="1:3" ht="15">
      <c r="A12" s="78" t="s">
        <v>2004</v>
      </c>
      <c r="B12" s="86" t="s">
        <v>301</v>
      </c>
      <c r="C12" s="78">
        <f>VLOOKUP(GroupVertices[[#This Row],[Vertex]],Vertices[],MATCH("ID",Vertices[[#Headers],[Vertex]:[Vertex Content Word Count]],0),FALSE)</f>
        <v>61</v>
      </c>
    </row>
    <row r="13" spans="1:3" ht="15">
      <c r="A13" s="78" t="s">
        <v>2004</v>
      </c>
      <c r="B13" s="86" t="s">
        <v>300</v>
      </c>
      <c r="C13" s="78">
        <f>VLOOKUP(GroupVertices[[#This Row],[Vertex]],Vertices[],MATCH("ID",Vertices[[#Headers],[Vertex]:[Vertex Content Word Count]],0),FALSE)</f>
        <v>60</v>
      </c>
    </row>
    <row r="14" spans="1:3" ht="15">
      <c r="A14" s="78" t="s">
        <v>2004</v>
      </c>
      <c r="B14" s="86" t="s">
        <v>299</v>
      </c>
      <c r="C14" s="78">
        <f>VLOOKUP(GroupVertices[[#This Row],[Vertex]],Vertices[],MATCH("ID",Vertices[[#Headers],[Vertex]:[Vertex Content Word Count]],0),FALSE)</f>
        <v>59</v>
      </c>
    </row>
    <row r="15" spans="1:3" ht="15">
      <c r="A15" s="78" t="s">
        <v>2004</v>
      </c>
      <c r="B15" s="86" t="s">
        <v>298</v>
      </c>
      <c r="C15" s="78">
        <f>VLOOKUP(GroupVertices[[#This Row],[Vertex]],Vertices[],MATCH("ID",Vertices[[#Headers],[Vertex]:[Vertex Content Word Count]],0),FALSE)</f>
        <v>58</v>
      </c>
    </row>
    <row r="16" spans="1:3" ht="15">
      <c r="A16" s="78" t="s">
        <v>2004</v>
      </c>
      <c r="B16" s="86" t="s">
        <v>297</v>
      </c>
      <c r="C16" s="78">
        <f>VLOOKUP(GroupVertices[[#This Row],[Vertex]],Vertices[],MATCH("ID",Vertices[[#Headers],[Vertex]:[Vertex Content Word Count]],0),FALSE)</f>
        <v>57</v>
      </c>
    </row>
    <row r="17" spans="1:3" ht="15">
      <c r="A17" s="78" t="s">
        <v>2004</v>
      </c>
      <c r="B17" s="86" t="s">
        <v>296</v>
      </c>
      <c r="C17" s="78">
        <f>VLOOKUP(GroupVertices[[#This Row],[Vertex]],Vertices[],MATCH("ID",Vertices[[#Headers],[Vertex]:[Vertex Content Word Count]],0),FALSE)</f>
        <v>56</v>
      </c>
    </row>
    <row r="18" spans="1:3" ht="15">
      <c r="A18" s="78" t="s">
        <v>2004</v>
      </c>
      <c r="B18" s="86" t="s">
        <v>223</v>
      </c>
      <c r="C18" s="78">
        <f>VLOOKUP(GroupVertices[[#This Row],[Vertex]],Vertices[],MATCH("ID",Vertices[[#Headers],[Vertex]:[Vertex Content Word Count]],0),FALSE)</f>
        <v>29</v>
      </c>
    </row>
    <row r="19" spans="1:3" ht="15">
      <c r="A19" s="78" t="s">
        <v>2005</v>
      </c>
      <c r="B19" s="86" t="s">
        <v>249</v>
      </c>
      <c r="C19" s="78">
        <f>VLOOKUP(GroupVertices[[#This Row],[Vertex]],Vertices[],MATCH("ID",Vertices[[#Headers],[Vertex]:[Vertex Content Word Count]],0),FALSE)</f>
        <v>79</v>
      </c>
    </row>
    <row r="20" spans="1:3" ht="15">
      <c r="A20" s="78" t="s">
        <v>2005</v>
      </c>
      <c r="B20" s="86" t="s">
        <v>308</v>
      </c>
      <c r="C20" s="78">
        <f>VLOOKUP(GroupVertices[[#This Row],[Vertex]],Vertices[],MATCH("ID",Vertices[[#Headers],[Vertex]:[Vertex Content Word Count]],0),FALSE)</f>
        <v>82</v>
      </c>
    </row>
    <row r="21" spans="1:3" ht="15">
      <c r="A21" s="78" t="s">
        <v>2005</v>
      </c>
      <c r="B21" s="86" t="s">
        <v>246</v>
      </c>
      <c r="C21" s="78">
        <f>VLOOKUP(GroupVertices[[#This Row],[Vertex]],Vertices[],MATCH("ID",Vertices[[#Headers],[Vertex]:[Vertex Content Word Count]],0),FALSE)</f>
        <v>21</v>
      </c>
    </row>
    <row r="22" spans="1:3" ht="15">
      <c r="A22" s="78" t="s">
        <v>2005</v>
      </c>
      <c r="B22" s="86" t="s">
        <v>307</v>
      </c>
      <c r="C22" s="78">
        <f>VLOOKUP(GroupVertices[[#This Row],[Vertex]],Vertices[],MATCH("ID",Vertices[[#Headers],[Vertex]:[Vertex Content Word Count]],0),FALSE)</f>
        <v>81</v>
      </c>
    </row>
    <row r="23" spans="1:3" ht="15">
      <c r="A23" s="78" t="s">
        <v>2005</v>
      </c>
      <c r="B23" s="86" t="s">
        <v>306</v>
      </c>
      <c r="C23" s="78">
        <f>VLOOKUP(GroupVertices[[#This Row],[Vertex]],Vertices[],MATCH("ID",Vertices[[#Headers],[Vertex]:[Vertex Content Word Count]],0),FALSE)</f>
        <v>80</v>
      </c>
    </row>
    <row r="24" spans="1:3" ht="15">
      <c r="A24" s="78" t="s">
        <v>2005</v>
      </c>
      <c r="B24" s="86" t="s">
        <v>286</v>
      </c>
      <c r="C24" s="78">
        <f>VLOOKUP(GroupVertices[[#This Row],[Vertex]],Vertices[],MATCH("ID",Vertices[[#Headers],[Vertex]:[Vertex Content Word Count]],0),FALSE)</f>
        <v>25</v>
      </c>
    </row>
    <row r="25" spans="1:3" ht="15">
      <c r="A25" s="78" t="s">
        <v>2005</v>
      </c>
      <c r="B25" s="86" t="s">
        <v>247</v>
      </c>
      <c r="C25" s="78">
        <f>VLOOKUP(GroupVertices[[#This Row],[Vertex]],Vertices[],MATCH("ID",Vertices[[#Headers],[Vertex]:[Vertex Content Word Count]],0),FALSE)</f>
        <v>77</v>
      </c>
    </row>
    <row r="26" spans="1:3" ht="15">
      <c r="A26" s="78" t="s">
        <v>2005</v>
      </c>
      <c r="B26" s="86" t="s">
        <v>236</v>
      </c>
      <c r="C26" s="78">
        <f>VLOOKUP(GroupVertices[[#This Row],[Vertex]],Vertices[],MATCH("ID",Vertices[[#Headers],[Vertex]:[Vertex Content Word Count]],0),FALSE)</f>
        <v>52</v>
      </c>
    </row>
    <row r="27" spans="1:3" ht="15">
      <c r="A27" s="78" t="s">
        <v>2005</v>
      </c>
      <c r="B27" s="86" t="s">
        <v>295</v>
      </c>
      <c r="C27" s="78">
        <f>VLOOKUP(GroupVertices[[#This Row],[Vertex]],Vertices[],MATCH("ID",Vertices[[#Headers],[Vertex]:[Vertex Content Word Count]],0),FALSE)</f>
        <v>55</v>
      </c>
    </row>
    <row r="28" spans="1:3" ht="15">
      <c r="A28" s="78" t="s">
        <v>2005</v>
      </c>
      <c r="B28" s="86" t="s">
        <v>294</v>
      </c>
      <c r="C28" s="78">
        <f>VLOOKUP(GroupVertices[[#This Row],[Vertex]],Vertices[],MATCH("ID",Vertices[[#Headers],[Vertex]:[Vertex Content Word Count]],0),FALSE)</f>
        <v>54</v>
      </c>
    </row>
    <row r="29" spans="1:3" ht="15">
      <c r="A29" s="78" t="s">
        <v>2005</v>
      </c>
      <c r="B29" s="86" t="s">
        <v>287</v>
      </c>
      <c r="C29" s="78">
        <f>VLOOKUP(GroupVertices[[#This Row],[Vertex]],Vertices[],MATCH("ID",Vertices[[#Headers],[Vertex]:[Vertex Content Word Count]],0),FALSE)</f>
        <v>28</v>
      </c>
    </row>
    <row r="30" spans="1:3" ht="15">
      <c r="A30" s="78" t="s">
        <v>2005</v>
      </c>
      <c r="B30" s="86" t="s">
        <v>222</v>
      </c>
      <c r="C30" s="78">
        <f>VLOOKUP(GroupVertices[[#This Row],[Vertex]],Vertices[],MATCH("ID",Vertices[[#Headers],[Vertex]:[Vertex Content Word Count]],0),FALSE)</f>
        <v>27</v>
      </c>
    </row>
    <row r="31" spans="1:3" ht="15">
      <c r="A31" s="78" t="s">
        <v>2005</v>
      </c>
      <c r="B31" s="86" t="s">
        <v>229</v>
      </c>
      <c r="C31" s="78">
        <f>VLOOKUP(GroupVertices[[#This Row],[Vertex]],Vertices[],MATCH("ID",Vertices[[#Headers],[Vertex]:[Vertex Content Word Count]],0),FALSE)</f>
        <v>24</v>
      </c>
    </row>
    <row r="32" spans="1:3" ht="15">
      <c r="A32" s="78" t="s">
        <v>2005</v>
      </c>
      <c r="B32" s="86" t="s">
        <v>220</v>
      </c>
      <c r="C32" s="78">
        <f>VLOOKUP(GroupVertices[[#This Row],[Vertex]],Vertices[],MATCH("ID",Vertices[[#Headers],[Vertex]:[Vertex Content Word Count]],0),FALSE)</f>
        <v>22</v>
      </c>
    </row>
    <row r="33" spans="1:3" ht="15">
      <c r="A33" s="78" t="s">
        <v>2005</v>
      </c>
      <c r="B33" s="86" t="s">
        <v>285</v>
      </c>
      <c r="C33" s="78">
        <f>VLOOKUP(GroupVertices[[#This Row],[Vertex]],Vertices[],MATCH("ID",Vertices[[#Headers],[Vertex]:[Vertex Content Word Count]],0),FALSE)</f>
        <v>23</v>
      </c>
    </row>
    <row r="34" spans="1:3" ht="15">
      <c r="A34" s="78" t="s">
        <v>2005</v>
      </c>
      <c r="B34" s="86" t="s">
        <v>219</v>
      </c>
      <c r="C34" s="78">
        <f>VLOOKUP(GroupVertices[[#This Row],[Vertex]],Vertices[],MATCH("ID",Vertices[[#Headers],[Vertex]:[Vertex Content Word Count]],0),FALSE)</f>
        <v>20</v>
      </c>
    </row>
    <row r="35" spans="1:3" ht="15">
      <c r="A35" s="78" t="s">
        <v>2006</v>
      </c>
      <c r="B35" s="86" t="s">
        <v>266</v>
      </c>
      <c r="C35" s="78">
        <f>VLOOKUP(GroupVertices[[#This Row],[Vertex]],Vertices[],MATCH("ID",Vertices[[#Headers],[Vertex]:[Vertex Content Word Count]],0),FALSE)</f>
        <v>115</v>
      </c>
    </row>
    <row r="36" spans="1:3" ht="15">
      <c r="A36" s="78" t="s">
        <v>2006</v>
      </c>
      <c r="B36" s="86" t="s">
        <v>272</v>
      </c>
      <c r="C36" s="78">
        <f>VLOOKUP(GroupVertices[[#This Row],[Vertex]],Vertices[],MATCH("ID",Vertices[[#Headers],[Vertex]:[Vertex Content Word Count]],0),FALSE)</f>
        <v>40</v>
      </c>
    </row>
    <row r="37" spans="1:3" ht="15">
      <c r="A37" s="78" t="s">
        <v>2006</v>
      </c>
      <c r="B37" s="86" t="s">
        <v>292</v>
      </c>
      <c r="C37" s="78">
        <f>VLOOKUP(GroupVertices[[#This Row],[Vertex]],Vertices[],MATCH("ID",Vertices[[#Headers],[Vertex]:[Vertex Content Word Count]],0),FALSE)</f>
        <v>42</v>
      </c>
    </row>
    <row r="38" spans="1:3" ht="15">
      <c r="A38" s="78" t="s">
        <v>2006</v>
      </c>
      <c r="B38" s="86" t="s">
        <v>230</v>
      </c>
      <c r="C38" s="78">
        <f>VLOOKUP(GroupVertices[[#This Row],[Vertex]],Vertices[],MATCH("ID",Vertices[[#Headers],[Vertex]:[Vertex Content Word Count]],0),FALSE)</f>
        <v>41</v>
      </c>
    </row>
    <row r="39" spans="1:3" ht="15">
      <c r="A39" s="78" t="s">
        <v>2006</v>
      </c>
      <c r="B39" s="86" t="s">
        <v>265</v>
      </c>
      <c r="C39" s="78">
        <f>VLOOKUP(GroupVertices[[#This Row],[Vertex]],Vertices[],MATCH("ID",Vertices[[#Headers],[Vertex]:[Vertex Content Word Count]],0),FALSE)</f>
        <v>114</v>
      </c>
    </row>
    <row r="40" spans="1:3" ht="15">
      <c r="A40" s="78" t="s">
        <v>2006</v>
      </c>
      <c r="B40" s="86" t="s">
        <v>313</v>
      </c>
      <c r="C40" s="78">
        <f>VLOOKUP(GroupVertices[[#This Row],[Vertex]],Vertices[],MATCH("ID",Vertices[[#Headers],[Vertex]:[Vertex Content Word Count]],0),FALSE)</f>
        <v>95</v>
      </c>
    </row>
    <row r="41" spans="1:3" ht="15">
      <c r="A41" s="78" t="s">
        <v>2006</v>
      </c>
      <c r="B41" s="86" t="s">
        <v>257</v>
      </c>
      <c r="C41" s="78">
        <f>VLOOKUP(GroupVertices[[#This Row],[Vertex]],Vertices[],MATCH("ID",Vertices[[#Headers],[Vertex]:[Vertex Content Word Count]],0),FALSE)</f>
        <v>93</v>
      </c>
    </row>
    <row r="42" spans="1:3" ht="15">
      <c r="A42" s="78" t="s">
        <v>2006</v>
      </c>
      <c r="B42" s="86" t="s">
        <v>312</v>
      </c>
      <c r="C42" s="78">
        <f>VLOOKUP(GroupVertices[[#This Row],[Vertex]],Vertices[],MATCH("ID",Vertices[[#Headers],[Vertex]:[Vertex Content Word Count]],0),FALSE)</f>
        <v>94</v>
      </c>
    </row>
    <row r="43" spans="1:3" ht="15">
      <c r="A43" s="78" t="s">
        <v>2006</v>
      </c>
      <c r="B43" s="86" t="s">
        <v>305</v>
      </c>
      <c r="C43" s="78">
        <f>VLOOKUP(GroupVertices[[#This Row],[Vertex]],Vertices[],MATCH("ID",Vertices[[#Headers],[Vertex]:[Vertex Content Word Count]],0),FALSE)</f>
        <v>73</v>
      </c>
    </row>
    <row r="44" spans="1:3" ht="15">
      <c r="A44" s="78" t="s">
        <v>2006</v>
      </c>
      <c r="B44" s="86" t="s">
        <v>243</v>
      </c>
      <c r="C44" s="78">
        <f>VLOOKUP(GroupVertices[[#This Row],[Vertex]],Vertices[],MATCH("ID",Vertices[[#Headers],[Vertex]:[Vertex Content Word Count]],0),FALSE)</f>
        <v>72</v>
      </c>
    </row>
    <row r="45" spans="1:3" ht="15">
      <c r="A45" s="78" t="s">
        <v>2006</v>
      </c>
      <c r="B45" s="86" t="s">
        <v>231</v>
      </c>
      <c r="C45" s="78">
        <f>VLOOKUP(GroupVertices[[#This Row],[Vertex]],Vertices[],MATCH("ID",Vertices[[#Headers],[Vertex]:[Vertex Content Word Count]],0),FALSE)</f>
        <v>45</v>
      </c>
    </row>
    <row r="46" spans="1:3" ht="15">
      <c r="A46" s="78" t="s">
        <v>2006</v>
      </c>
      <c r="B46" s="86" t="s">
        <v>284</v>
      </c>
      <c r="C46" s="78">
        <f>VLOOKUP(GroupVertices[[#This Row],[Vertex]],Vertices[],MATCH("ID",Vertices[[#Headers],[Vertex]:[Vertex Content Word Count]],0),FALSE)</f>
        <v>16</v>
      </c>
    </row>
    <row r="47" spans="1:3" ht="15">
      <c r="A47" s="78" t="s">
        <v>2006</v>
      </c>
      <c r="B47" s="86" t="s">
        <v>293</v>
      </c>
      <c r="C47" s="78">
        <f>VLOOKUP(GroupVertices[[#This Row],[Vertex]],Vertices[],MATCH("ID",Vertices[[#Headers],[Vertex]:[Vertex Content Word Count]],0),FALSE)</f>
        <v>44</v>
      </c>
    </row>
    <row r="48" spans="1:3" ht="15">
      <c r="A48" s="78" t="s">
        <v>2006</v>
      </c>
      <c r="B48" s="86" t="s">
        <v>228</v>
      </c>
      <c r="C48" s="78">
        <f>VLOOKUP(GroupVertices[[#This Row],[Vertex]],Vertices[],MATCH("ID",Vertices[[#Headers],[Vertex]:[Vertex Content Word Count]],0),FALSE)</f>
        <v>43</v>
      </c>
    </row>
    <row r="49" spans="1:3" ht="15">
      <c r="A49" s="78" t="s">
        <v>2006</v>
      </c>
      <c r="B49" s="86" t="s">
        <v>227</v>
      </c>
      <c r="C49" s="78">
        <f>VLOOKUP(GroupVertices[[#This Row],[Vertex]],Vertices[],MATCH("ID",Vertices[[#Headers],[Vertex]:[Vertex Content Word Count]],0),FALSE)</f>
        <v>39</v>
      </c>
    </row>
    <row r="50" spans="1:3" ht="15">
      <c r="A50" s="78" t="s">
        <v>2007</v>
      </c>
      <c r="B50" s="86" t="s">
        <v>264</v>
      </c>
      <c r="C50" s="78">
        <f>VLOOKUP(GroupVertices[[#This Row],[Vertex]],Vertices[],MATCH("ID",Vertices[[#Headers],[Vertex]:[Vertex Content Word Count]],0),FALSE)</f>
        <v>32</v>
      </c>
    </row>
    <row r="51" spans="1:3" ht="15">
      <c r="A51" s="78" t="s">
        <v>2007</v>
      </c>
      <c r="B51" s="86" t="s">
        <v>328</v>
      </c>
      <c r="C51" s="78">
        <f>VLOOKUP(GroupVertices[[#This Row],[Vertex]],Vertices[],MATCH("ID",Vertices[[#Headers],[Vertex]:[Vertex Content Word Count]],0),FALSE)</f>
        <v>113</v>
      </c>
    </row>
    <row r="52" spans="1:3" ht="15">
      <c r="A52" s="78" t="s">
        <v>2007</v>
      </c>
      <c r="B52" s="86" t="s">
        <v>327</v>
      </c>
      <c r="C52" s="78">
        <f>VLOOKUP(GroupVertices[[#This Row],[Vertex]],Vertices[],MATCH("ID",Vertices[[#Headers],[Vertex]:[Vertex Content Word Count]],0),FALSE)</f>
        <v>112</v>
      </c>
    </row>
    <row r="53" spans="1:3" ht="15">
      <c r="A53" s="78" t="s">
        <v>2007</v>
      </c>
      <c r="B53" s="86" t="s">
        <v>326</v>
      </c>
      <c r="C53" s="78">
        <f>VLOOKUP(GroupVertices[[#This Row],[Vertex]],Vertices[],MATCH("ID",Vertices[[#Headers],[Vertex]:[Vertex Content Word Count]],0),FALSE)</f>
        <v>111</v>
      </c>
    </row>
    <row r="54" spans="1:3" ht="15">
      <c r="A54" s="78" t="s">
        <v>2007</v>
      </c>
      <c r="B54" s="86" t="s">
        <v>325</v>
      </c>
      <c r="C54" s="78">
        <f>VLOOKUP(GroupVertices[[#This Row],[Vertex]],Vertices[],MATCH("ID",Vertices[[#Headers],[Vertex]:[Vertex Content Word Count]],0),FALSE)</f>
        <v>110</v>
      </c>
    </row>
    <row r="55" spans="1:3" ht="15">
      <c r="A55" s="78" t="s">
        <v>2007</v>
      </c>
      <c r="B55" s="86" t="s">
        <v>324</v>
      </c>
      <c r="C55" s="78">
        <f>VLOOKUP(GroupVertices[[#This Row],[Vertex]],Vertices[],MATCH("ID",Vertices[[#Headers],[Vertex]:[Vertex Content Word Count]],0),FALSE)</f>
        <v>109</v>
      </c>
    </row>
    <row r="56" spans="1:3" ht="15">
      <c r="A56" s="78" t="s">
        <v>2007</v>
      </c>
      <c r="B56" s="86" t="s">
        <v>323</v>
      </c>
      <c r="C56" s="78">
        <f>VLOOKUP(GroupVertices[[#This Row],[Vertex]],Vertices[],MATCH("ID",Vertices[[#Headers],[Vertex]:[Vertex Content Word Count]],0),FALSE)</f>
        <v>108</v>
      </c>
    </row>
    <row r="57" spans="1:3" ht="15">
      <c r="A57" s="78" t="s">
        <v>2007</v>
      </c>
      <c r="B57" s="86" t="s">
        <v>322</v>
      </c>
      <c r="C57" s="78">
        <f>VLOOKUP(GroupVertices[[#This Row],[Vertex]],Vertices[],MATCH("ID",Vertices[[#Headers],[Vertex]:[Vertex Content Word Count]],0),FALSE)</f>
        <v>107</v>
      </c>
    </row>
    <row r="58" spans="1:3" ht="15">
      <c r="A58" s="78" t="s">
        <v>2007</v>
      </c>
      <c r="B58" s="86" t="s">
        <v>321</v>
      </c>
      <c r="C58" s="78">
        <f>VLOOKUP(GroupVertices[[#This Row],[Vertex]],Vertices[],MATCH("ID",Vertices[[#Headers],[Vertex]:[Vertex Content Word Count]],0),FALSE)</f>
        <v>106</v>
      </c>
    </row>
    <row r="59" spans="1:3" ht="15">
      <c r="A59" s="78" t="s">
        <v>2007</v>
      </c>
      <c r="B59" s="86" t="s">
        <v>250</v>
      </c>
      <c r="C59" s="78">
        <f>VLOOKUP(GroupVertices[[#This Row],[Vertex]],Vertices[],MATCH("ID",Vertices[[#Headers],[Vertex]:[Vertex Content Word Count]],0),FALSE)</f>
        <v>83</v>
      </c>
    </row>
    <row r="60" spans="1:3" ht="15">
      <c r="A60" s="78" t="s">
        <v>2007</v>
      </c>
      <c r="B60" s="86" t="s">
        <v>289</v>
      </c>
      <c r="C60" s="78">
        <f>VLOOKUP(GroupVertices[[#This Row],[Vertex]],Vertices[],MATCH("ID",Vertices[[#Headers],[Vertex]:[Vertex Content Word Count]],0),FALSE)</f>
        <v>34</v>
      </c>
    </row>
    <row r="61" spans="1:3" ht="15">
      <c r="A61" s="78" t="s">
        <v>2007</v>
      </c>
      <c r="B61" s="86" t="s">
        <v>224</v>
      </c>
      <c r="C61" s="78">
        <f>VLOOKUP(GroupVertices[[#This Row],[Vertex]],Vertices[],MATCH("ID",Vertices[[#Headers],[Vertex]:[Vertex Content Word Count]],0),FALSE)</f>
        <v>31</v>
      </c>
    </row>
    <row r="62" spans="1:3" ht="15">
      <c r="A62" s="78" t="s">
        <v>2007</v>
      </c>
      <c r="B62" s="86" t="s">
        <v>288</v>
      </c>
      <c r="C62" s="78">
        <f>VLOOKUP(GroupVertices[[#This Row],[Vertex]],Vertices[],MATCH("ID",Vertices[[#Headers],[Vertex]:[Vertex Content Word Count]],0),FALSE)</f>
        <v>33</v>
      </c>
    </row>
    <row r="63" spans="1:3" ht="15">
      <c r="A63" s="78" t="s">
        <v>2007</v>
      </c>
      <c r="B63" s="86" t="s">
        <v>283</v>
      </c>
      <c r="C63" s="78">
        <f>VLOOKUP(GroupVertices[[#This Row],[Vertex]],Vertices[],MATCH("ID",Vertices[[#Headers],[Vertex]:[Vertex Content Word Count]],0),FALSE)</f>
        <v>15</v>
      </c>
    </row>
    <row r="64" spans="1:3" ht="15">
      <c r="A64" s="78" t="s">
        <v>2008</v>
      </c>
      <c r="B64" s="86" t="s">
        <v>271</v>
      </c>
      <c r="C64" s="78">
        <f>VLOOKUP(GroupVertices[[#This Row],[Vertex]],Vertices[],MATCH("ID",Vertices[[#Headers],[Vertex]:[Vertex Content Word Count]],0),FALSE)</f>
        <v>117</v>
      </c>
    </row>
    <row r="65" spans="1:3" ht="15">
      <c r="A65" s="78" t="s">
        <v>2008</v>
      </c>
      <c r="B65" s="86" t="s">
        <v>267</v>
      </c>
      <c r="C65" s="78">
        <f>VLOOKUP(GroupVertices[[#This Row],[Vertex]],Vertices[],MATCH("ID",Vertices[[#Headers],[Vertex]:[Vertex Content Word Count]],0),FALSE)</f>
        <v>50</v>
      </c>
    </row>
    <row r="66" spans="1:3" ht="15">
      <c r="A66" s="78" t="s">
        <v>2008</v>
      </c>
      <c r="B66" s="86" t="s">
        <v>270</v>
      </c>
      <c r="C66" s="78">
        <f>VLOOKUP(GroupVertices[[#This Row],[Vertex]],Vertices[],MATCH("ID",Vertices[[#Headers],[Vertex]:[Vertex Content Word Count]],0),FALSE)</f>
        <v>116</v>
      </c>
    </row>
    <row r="67" spans="1:3" ht="15">
      <c r="A67" s="78" t="s">
        <v>2008</v>
      </c>
      <c r="B67" s="86" t="s">
        <v>269</v>
      </c>
      <c r="C67" s="78">
        <f>VLOOKUP(GroupVertices[[#This Row],[Vertex]],Vertices[],MATCH("ID",Vertices[[#Headers],[Vertex]:[Vertex Content Word Count]],0),FALSE)</f>
        <v>91</v>
      </c>
    </row>
    <row r="68" spans="1:3" ht="15">
      <c r="A68" s="78" t="s">
        <v>2008</v>
      </c>
      <c r="B68" s="86" t="s">
        <v>255</v>
      </c>
      <c r="C68" s="78">
        <f>VLOOKUP(GroupVertices[[#This Row],[Vertex]],Vertices[],MATCH("ID",Vertices[[#Headers],[Vertex]:[Vertex Content Word Count]],0),FALSE)</f>
        <v>90</v>
      </c>
    </row>
    <row r="69" spans="1:3" ht="15">
      <c r="A69" s="78" t="s">
        <v>2008</v>
      </c>
      <c r="B69" s="86" t="s">
        <v>244</v>
      </c>
      <c r="C69" s="78">
        <f>VLOOKUP(GroupVertices[[#This Row],[Vertex]],Vertices[],MATCH("ID",Vertices[[#Headers],[Vertex]:[Vertex Content Word Count]],0),FALSE)</f>
        <v>74</v>
      </c>
    </row>
    <row r="70" spans="1:3" ht="15">
      <c r="A70" s="78" t="s">
        <v>2008</v>
      </c>
      <c r="B70" s="86" t="s">
        <v>268</v>
      </c>
      <c r="C70" s="78">
        <f>VLOOKUP(GroupVertices[[#This Row],[Vertex]],Vertices[],MATCH("ID",Vertices[[#Headers],[Vertex]:[Vertex Content Word Count]],0),FALSE)</f>
        <v>47</v>
      </c>
    </row>
    <row r="71" spans="1:3" ht="15">
      <c r="A71" s="78" t="s">
        <v>2008</v>
      </c>
      <c r="B71" s="86" t="s">
        <v>235</v>
      </c>
      <c r="C71" s="78">
        <f>VLOOKUP(GroupVertices[[#This Row],[Vertex]],Vertices[],MATCH("ID",Vertices[[#Headers],[Vertex]:[Vertex Content Word Count]],0),FALSE)</f>
        <v>51</v>
      </c>
    </row>
    <row r="72" spans="1:3" ht="15">
      <c r="A72" s="78" t="s">
        <v>2008</v>
      </c>
      <c r="B72" s="86" t="s">
        <v>234</v>
      </c>
      <c r="C72" s="78">
        <f>VLOOKUP(GroupVertices[[#This Row],[Vertex]],Vertices[],MATCH("ID",Vertices[[#Headers],[Vertex]:[Vertex Content Word Count]],0),FALSE)</f>
        <v>49</v>
      </c>
    </row>
    <row r="73" spans="1:3" ht="15">
      <c r="A73" s="78" t="s">
        <v>2008</v>
      </c>
      <c r="B73" s="86" t="s">
        <v>233</v>
      </c>
      <c r="C73" s="78">
        <f>VLOOKUP(GroupVertices[[#This Row],[Vertex]],Vertices[],MATCH("ID",Vertices[[#Headers],[Vertex]:[Vertex Content Word Count]],0),FALSE)</f>
        <v>48</v>
      </c>
    </row>
    <row r="74" spans="1:3" ht="15">
      <c r="A74" s="78" t="s">
        <v>2008</v>
      </c>
      <c r="B74" s="86" t="s">
        <v>232</v>
      </c>
      <c r="C74" s="78">
        <f>VLOOKUP(GroupVertices[[#This Row],[Vertex]],Vertices[],MATCH("ID",Vertices[[#Headers],[Vertex]:[Vertex Content Word Count]],0),FALSE)</f>
        <v>46</v>
      </c>
    </row>
    <row r="75" spans="1:3" ht="15">
      <c r="A75" s="78" t="s">
        <v>2009</v>
      </c>
      <c r="B75" s="86" t="s">
        <v>215</v>
      </c>
      <c r="C75" s="78">
        <f>VLOOKUP(GroupVertices[[#This Row],[Vertex]],Vertices[],MATCH("ID",Vertices[[#Headers],[Vertex]:[Vertex Content Word Count]],0),FALSE)</f>
        <v>4</v>
      </c>
    </row>
    <row r="76" spans="1:3" ht="15">
      <c r="A76" s="78" t="s">
        <v>2009</v>
      </c>
      <c r="B76" s="86" t="s">
        <v>282</v>
      </c>
      <c r="C76" s="78">
        <f>VLOOKUP(GroupVertices[[#This Row],[Vertex]],Vertices[],MATCH("ID",Vertices[[#Headers],[Vertex]:[Vertex Content Word Count]],0),FALSE)</f>
        <v>14</v>
      </c>
    </row>
    <row r="77" spans="1:3" ht="15">
      <c r="A77" s="78" t="s">
        <v>2009</v>
      </c>
      <c r="B77" s="86" t="s">
        <v>281</v>
      </c>
      <c r="C77" s="78">
        <f>VLOOKUP(GroupVertices[[#This Row],[Vertex]],Vertices[],MATCH("ID",Vertices[[#Headers],[Vertex]:[Vertex Content Word Count]],0),FALSE)</f>
        <v>13</v>
      </c>
    </row>
    <row r="78" spans="1:3" ht="15">
      <c r="A78" s="78" t="s">
        <v>2009</v>
      </c>
      <c r="B78" s="86" t="s">
        <v>280</v>
      </c>
      <c r="C78" s="78">
        <f>VLOOKUP(GroupVertices[[#This Row],[Vertex]],Vertices[],MATCH("ID",Vertices[[#Headers],[Vertex]:[Vertex Content Word Count]],0),FALSE)</f>
        <v>12</v>
      </c>
    </row>
    <row r="79" spans="1:3" ht="15">
      <c r="A79" s="78" t="s">
        <v>2009</v>
      </c>
      <c r="B79" s="86" t="s">
        <v>279</v>
      </c>
      <c r="C79" s="78">
        <f>VLOOKUP(GroupVertices[[#This Row],[Vertex]],Vertices[],MATCH("ID",Vertices[[#Headers],[Vertex]:[Vertex Content Word Count]],0),FALSE)</f>
        <v>11</v>
      </c>
    </row>
    <row r="80" spans="1:3" ht="15">
      <c r="A80" s="78" t="s">
        <v>2009</v>
      </c>
      <c r="B80" s="86" t="s">
        <v>278</v>
      </c>
      <c r="C80" s="78">
        <f>VLOOKUP(GroupVertices[[#This Row],[Vertex]],Vertices[],MATCH("ID",Vertices[[#Headers],[Vertex]:[Vertex Content Word Count]],0),FALSE)</f>
        <v>10</v>
      </c>
    </row>
    <row r="81" spans="1:3" ht="15">
      <c r="A81" s="78" t="s">
        <v>2009</v>
      </c>
      <c r="B81" s="86" t="s">
        <v>277</v>
      </c>
      <c r="C81" s="78">
        <f>VLOOKUP(GroupVertices[[#This Row],[Vertex]],Vertices[],MATCH("ID",Vertices[[#Headers],[Vertex]:[Vertex Content Word Count]],0),FALSE)</f>
        <v>9</v>
      </c>
    </row>
    <row r="82" spans="1:3" ht="15">
      <c r="A82" s="78" t="s">
        <v>2009</v>
      </c>
      <c r="B82" s="86" t="s">
        <v>276</v>
      </c>
      <c r="C82" s="78">
        <f>VLOOKUP(GroupVertices[[#This Row],[Vertex]],Vertices[],MATCH("ID",Vertices[[#Headers],[Vertex]:[Vertex Content Word Count]],0),FALSE)</f>
        <v>8</v>
      </c>
    </row>
    <row r="83" spans="1:3" ht="15">
      <c r="A83" s="78" t="s">
        <v>2009</v>
      </c>
      <c r="B83" s="86" t="s">
        <v>275</v>
      </c>
      <c r="C83" s="78">
        <f>VLOOKUP(GroupVertices[[#This Row],[Vertex]],Vertices[],MATCH("ID",Vertices[[#Headers],[Vertex]:[Vertex Content Word Count]],0),FALSE)</f>
        <v>7</v>
      </c>
    </row>
    <row r="84" spans="1:3" ht="15">
      <c r="A84" s="78" t="s">
        <v>2009</v>
      </c>
      <c r="B84" s="86" t="s">
        <v>274</v>
      </c>
      <c r="C84" s="78">
        <f>VLOOKUP(GroupVertices[[#This Row],[Vertex]],Vertices[],MATCH("ID",Vertices[[#Headers],[Vertex]:[Vertex Content Word Count]],0),FALSE)</f>
        <v>6</v>
      </c>
    </row>
    <row r="85" spans="1:3" ht="15">
      <c r="A85" s="78" t="s">
        <v>2009</v>
      </c>
      <c r="B85" s="86" t="s">
        <v>273</v>
      </c>
      <c r="C85" s="78">
        <f>VLOOKUP(GroupVertices[[#This Row],[Vertex]],Vertices[],MATCH("ID",Vertices[[#Headers],[Vertex]:[Vertex Content Word Count]],0),FALSE)</f>
        <v>5</v>
      </c>
    </row>
    <row r="86" spans="1:3" ht="15">
      <c r="A86" s="78" t="s">
        <v>2010</v>
      </c>
      <c r="B86" s="86" t="s">
        <v>258</v>
      </c>
      <c r="C86" s="78">
        <f>VLOOKUP(GroupVertices[[#This Row],[Vertex]],Vertices[],MATCH("ID",Vertices[[#Headers],[Vertex]:[Vertex Content Word Count]],0),FALSE)</f>
        <v>96</v>
      </c>
    </row>
    <row r="87" spans="1:3" ht="15">
      <c r="A87" s="78" t="s">
        <v>2010</v>
      </c>
      <c r="B87" s="86" t="s">
        <v>314</v>
      </c>
      <c r="C87" s="78">
        <f>VLOOKUP(GroupVertices[[#This Row],[Vertex]],Vertices[],MATCH("ID",Vertices[[#Headers],[Vertex]:[Vertex Content Word Count]],0),FALSE)</f>
        <v>97</v>
      </c>
    </row>
    <row r="88" spans="1:3" ht="15">
      <c r="A88" s="78" t="s">
        <v>2010</v>
      </c>
      <c r="B88" s="86" t="s">
        <v>304</v>
      </c>
      <c r="C88" s="78">
        <f>VLOOKUP(GroupVertices[[#This Row],[Vertex]],Vertices[],MATCH("ID",Vertices[[#Headers],[Vertex]:[Vertex Content Word Count]],0),FALSE)</f>
        <v>69</v>
      </c>
    </row>
    <row r="89" spans="1:3" ht="15">
      <c r="A89" s="78" t="s">
        <v>2010</v>
      </c>
      <c r="B89" s="86" t="s">
        <v>303</v>
      </c>
      <c r="C89" s="78">
        <f>VLOOKUP(GroupVertices[[#This Row],[Vertex]],Vertices[],MATCH("ID",Vertices[[#Headers],[Vertex]:[Vertex Content Word Count]],0),FALSE)</f>
        <v>68</v>
      </c>
    </row>
    <row r="90" spans="1:3" ht="15">
      <c r="A90" s="78" t="s">
        <v>2010</v>
      </c>
      <c r="B90" s="86" t="s">
        <v>241</v>
      </c>
      <c r="C90" s="78">
        <f>VLOOKUP(GroupVertices[[#This Row],[Vertex]],Vertices[],MATCH("ID",Vertices[[#Headers],[Vertex]:[Vertex Content Word Count]],0),FALSE)</f>
        <v>70</v>
      </c>
    </row>
    <row r="91" spans="1:3" ht="15">
      <c r="A91" s="78" t="s">
        <v>2010</v>
      </c>
      <c r="B91" s="86" t="s">
        <v>242</v>
      </c>
      <c r="C91" s="78">
        <f>VLOOKUP(GroupVertices[[#This Row],[Vertex]],Vertices[],MATCH("ID",Vertices[[#Headers],[Vertex]:[Vertex Content Word Count]],0),FALSE)</f>
        <v>71</v>
      </c>
    </row>
    <row r="92" spans="1:3" ht="15">
      <c r="A92" s="78" t="s">
        <v>2010</v>
      </c>
      <c r="B92" s="86" t="s">
        <v>240</v>
      </c>
      <c r="C92" s="78">
        <f>VLOOKUP(GroupVertices[[#This Row],[Vertex]],Vertices[],MATCH("ID",Vertices[[#Headers],[Vertex]:[Vertex Content Word Count]],0),FALSE)</f>
        <v>67</v>
      </c>
    </row>
    <row r="93" spans="1:3" ht="15">
      <c r="A93" s="78" t="s">
        <v>2011</v>
      </c>
      <c r="B93" s="86" t="s">
        <v>254</v>
      </c>
      <c r="C93" s="78">
        <f>VLOOKUP(GroupVertices[[#This Row],[Vertex]],Vertices[],MATCH("ID",Vertices[[#Headers],[Vertex]:[Vertex Content Word Count]],0),FALSE)</f>
        <v>89</v>
      </c>
    </row>
    <row r="94" spans="1:3" ht="15">
      <c r="A94" s="78" t="s">
        <v>2011</v>
      </c>
      <c r="B94" s="86" t="s">
        <v>311</v>
      </c>
      <c r="C94" s="78">
        <f>VLOOKUP(GroupVertices[[#This Row],[Vertex]],Vertices[],MATCH("ID",Vertices[[#Headers],[Vertex]:[Vertex Content Word Count]],0),FALSE)</f>
        <v>88</v>
      </c>
    </row>
    <row r="95" spans="1:3" ht="15">
      <c r="A95" s="78" t="s">
        <v>2011</v>
      </c>
      <c r="B95" s="86" t="s">
        <v>309</v>
      </c>
      <c r="C95" s="78">
        <f>VLOOKUP(GroupVertices[[#This Row],[Vertex]],Vertices[],MATCH("ID",Vertices[[#Headers],[Vertex]:[Vertex Content Word Count]],0),FALSE)</f>
        <v>86</v>
      </c>
    </row>
    <row r="96" spans="1:3" ht="15">
      <c r="A96" s="78" t="s">
        <v>2011</v>
      </c>
      <c r="B96" s="86" t="s">
        <v>310</v>
      </c>
      <c r="C96" s="78">
        <f>VLOOKUP(GroupVertices[[#This Row],[Vertex]],Vertices[],MATCH("ID",Vertices[[#Headers],[Vertex]:[Vertex Content Word Count]],0),FALSE)</f>
        <v>87</v>
      </c>
    </row>
    <row r="97" spans="1:3" ht="15">
      <c r="A97" s="78" t="s">
        <v>2011</v>
      </c>
      <c r="B97" s="86" t="s">
        <v>253</v>
      </c>
      <c r="C97" s="78">
        <f>VLOOKUP(GroupVertices[[#This Row],[Vertex]],Vertices[],MATCH("ID",Vertices[[#Headers],[Vertex]:[Vertex Content Word Count]],0),FALSE)</f>
        <v>85</v>
      </c>
    </row>
    <row r="98" spans="1:3" ht="15">
      <c r="A98" s="78" t="s">
        <v>2012</v>
      </c>
      <c r="B98" s="86" t="s">
        <v>214</v>
      </c>
      <c r="C98" s="78">
        <f>VLOOKUP(GroupVertices[[#This Row],[Vertex]],Vertices[],MATCH("ID",Vertices[[#Headers],[Vertex]:[Vertex Content Word Count]],0),FALSE)</f>
        <v>3</v>
      </c>
    </row>
    <row r="99" spans="1:3" ht="15">
      <c r="A99" s="78" t="s">
        <v>2012</v>
      </c>
      <c r="B99" s="86" t="s">
        <v>221</v>
      </c>
      <c r="C99" s="78">
        <f>VLOOKUP(GroupVertices[[#This Row],[Vertex]],Vertices[],MATCH("ID",Vertices[[#Headers],[Vertex]:[Vertex Content Word Count]],0),FALSE)</f>
        <v>26</v>
      </c>
    </row>
    <row r="100" spans="1:3" ht="15">
      <c r="A100" s="78" t="s">
        <v>2012</v>
      </c>
      <c r="B100" s="86" t="s">
        <v>237</v>
      </c>
      <c r="C100" s="78">
        <f>VLOOKUP(GroupVertices[[#This Row],[Vertex]],Vertices[],MATCH("ID",Vertices[[#Headers],[Vertex]:[Vertex Content Word Count]],0),FALSE)</f>
        <v>63</v>
      </c>
    </row>
    <row r="101" spans="1:3" ht="15">
      <c r="A101" s="78" t="s">
        <v>2012</v>
      </c>
      <c r="B101" s="86" t="s">
        <v>248</v>
      </c>
      <c r="C101" s="78">
        <f>VLOOKUP(GroupVertices[[#This Row],[Vertex]],Vertices[],MATCH("ID",Vertices[[#Headers],[Vertex]:[Vertex Content Word Count]],0),FALSE)</f>
        <v>78</v>
      </c>
    </row>
    <row r="102" spans="1:3" ht="15">
      <c r="A102" s="78" t="s">
        <v>2012</v>
      </c>
      <c r="B102" s="86" t="s">
        <v>256</v>
      </c>
      <c r="C102" s="78">
        <f>VLOOKUP(GroupVertices[[#This Row],[Vertex]],Vertices[],MATCH("ID",Vertices[[#Headers],[Vertex]:[Vertex Content Word Count]],0),FALSE)</f>
        <v>92</v>
      </c>
    </row>
    <row r="103" spans="1:3" ht="15">
      <c r="A103" s="78" t="s">
        <v>2013</v>
      </c>
      <c r="B103" s="86" t="s">
        <v>226</v>
      </c>
      <c r="C103" s="78">
        <f>VLOOKUP(GroupVertices[[#This Row],[Vertex]],Vertices[],MATCH("ID",Vertices[[#Headers],[Vertex]:[Vertex Content Word Count]],0),FALSE)</f>
        <v>38</v>
      </c>
    </row>
    <row r="104" spans="1:3" ht="15">
      <c r="A104" s="78" t="s">
        <v>2013</v>
      </c>
      <c r="B104" s="86" t="s">
        <v>291</v>
      </c>
      <c r="C104" s="78">
        <f>VLOOKUP(GroupVertices[[#This Row],[Vertex]],Vertices[],MATCH("ID",Vertices[[#Headers],[Vertex]:[Vertex Content Word Count]],0),FALSE)</f>
        <v>37</v>
      </c>
    </row>
    <row r="105" spans="1:3" ht="15">
      <c r="A105" s="78" t="s">
        <v>2013</v>
      </c>
      <c r="B105" s="86" t="s">
        <v>290</v>
      </c>
      <c r="C105" s="78">
        <f>VLOOKUP(GroupVertices[[#This Row],[Vertex]],Vertices[],MATCH("ID",Vertices[[#Headers],[Vertex]:[Vertex Content Word Count]],0),FALSE)</f>
        <v>36</v>
      </c>
    </row>
    <row r="106" spans="1:3" ht="15">
      <c r="A106" s="78" t="s">
        <v>2013</v>
      </c>
      <c r="B106" s="86" t="s">
        <v>225</v>
      </c>
      <c r="C106" s="78">
        <f>VLOOKUP(GroupVertices[[#This Row],[Vertex]],Vertices[],MATCH("ID",Vertices[[#Headers],[Vertex]:[Vertex Content Word Count]],0),FALSE)</f>
        <v>35</v>
      </c>
    </row>
    <row r="107" spans="1:3" ht="15">
      <c r="A107" s="78" t="s">
        <v>2014</v>
      </c>
      <c r="B107" s="86" t="s">
        <v>252</v>
      </c>
      <c r="C107" s="78">
        <f>VLOOKUP(GroupVertices[[#This Row],[Vertex]],Vertices[],MATCH("ID",Vertices[[#Headers],[Vertex]:[Vertex Content Word Count]],0),FALSE)</f>
        <v>84</v>
      </c>
    </row>
    <row r="108" spans="1:3" ht="15">
      <c r="A108" s="78" t="s">
        <v>2014</v>
      </c>
      <c r="B108" s="86" t="s">
        <v>251</v>
      </c>
      <c r="C108" s="78">
        <f>VLOOKUP(GroupVertices[[#This Row],[Vertex]],Vertices[],MATCH("ID",Vertices[[#Headers],[Vertex]:[Vertex Content Word Count]],0),FALSE)</f>
        <v>76</v>
      </c>
    </row>
    <row r="109" spans="1:3" ht="15">
      <c r="A109" s="78" t="s">
        <v>2014</v>
      </c>
      <c r="B109" s="86" t="s">
        <v>245</v>
      </c>
      <c r="C109" s="78">
        <f>VLOOKUP(GroupVertices[[#This Row],[Vertex]],Vertices[],MATCH("ID",Vertices[[#Headers],[Vertex]:[Vertex Content Word Count]],0),FALSE)</f>
        <v>75</v>
      </c>
    </row>
    <row r="110" spans="1:3" ht="15">
      <c r="A110" s="78" t="s">
        <v>2015</v>
      </c>
      <c r="B110" s="86" t="s">
        <v>218</v>
      </c>
      <c r="C110" s="78">
        <f>VLOOKUP(GroupVertices[[#This Row],[Vertex]],Vertices[],MATCH("ID",Vertices[[#Headers],[Vertex]:[Vertex Content Word Count]],0),FALSE)</f>
        <v>19</v>
      </c>
    </row>
    <row r="111" spans="1:3" ht="15">
      <c r="A111" s="78" t="s">
        <v>2015</v>
      </c>
      <c r="B111" s="86" t="s">
        <v>217</v>
      </c>
      <c r="C111" s="78">
        <f>VLOOKUP(GroupVertices[[#This Row],[Vertex]],Vertices[],MATCH("ID",Vertices[[#Headers],[Vertex]:[Vertex Content Word Count]],0),FALSE)</f>
        <v>18</v>
      </c>
    </row>
    <row r="112" spans="1:3" ht="15">
      <c r="A112" s="78" t="s">
        <v>2015</v>
      </c>
      <c r="B112" s="86" t="s">
        <v>216</v>
      </c>
      <c r="C112" s="78">
        <f>VLOOKUP(GroupVertices[[#This Row],[Vertex]],Vertices[],MATCH("ID",Vertices[[#Headers],[Vertex]:[Vertex Content Word Count]],0),FALSE)</f>
        <v>17</v>
      </c>
    </row>
    <row r="113" spans="1:3" ht="15">
      <c r="A113" s="78" t="s">
        <v>2016</v>
      </c>
      <c r="B113" s="86" t="s">
        <v>260</v>
      </c>
      <c r="C113" s="78">
        <f>VLOOKUP(GroupVertices[[#This Row],[Vertex]],Vertices[],MATCH("ID",Vertices[[#Headers],[Vertex]:[Vertex Content Word Count]],0),FALSE)</f>
        <v>99</v>
      </c>
    </row>
    <row r="114" spans="1:3" ht="15">
      <c r="A114" s="78" t="s">
        <v>2016</v>
      </c>
      <c r="B114" s="86" t="s">
        <v>259</v>
      </c>
      <c r="C114" s="78">
        <f>VLOOKUP(GroupVertices[[#This Row],[Vertex]],Vertices[],MATCH("ID",Vertices[[#Headers],[Vertex]:[Vertex Content Word Count]],0),FALSE)</f>
        <v>98</v>
      </c>
    </row>
    <row r="115" spans="1:3" ht="15">
      <c r="A115" s="78" t="s">
        <v>2017</v>
      </c>
      <c r="B115" s="86" t="s">
        <v>238</v>
      </c>
      <c r="C115" s="78">
        <f>VLOOKUP(GroupVertices[[#This Row],[Vertex]],Vertices[],MATCH("ID",Vertices[[#Headers],[Vertex]:[Vertex Content Word Count]],0),FALSE)</f>
        <v>64</v>
      </c>
    </row>
    <row r="116" spans="1:3" ht="15">
      <c r="A116" s="78" t="s">
        <v>2017</v>
      </c>
      <c r="B116" s="86" t="s">
        <v>302</v>
      </c>
      <c r="C116" s="78">
        <f>VLOOKUP(GroupVertices[[#This Row],[Vertex]],Vertices[],MATCH("ID",Vertices[[#Headers],[Vertex]:[Vertex Content Word Count]],0),FALSE)</f>
        <v>65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3036</v>
      </c>
      <c r="B2" s="34" t="s">
        <v>1965</v>
      </c>
      <c r="D2" s="31">
        <f>MIN(Vertices[Degree])</f>
        <v>0</v>
      </c>
      <c r="E2" s="3">
        <f>COUNTIF(Vertices[Degree],"&gt;= "&amp;D2)-COUNTIF(Vertices[Degree],"&gt;="&amp;D3)</f>
        <v>0</v>
      </c>
      <c r="F2" s="37">
        <f>MIN(Vertices[In-Degree])</f>
        <v>0</v>
      </c>
      <c r="G2" s="38">
        <f>COUNTIF(Vertices[In-Degree],"&gt;= "&amp;F2)-COUNTIF(Vertices[In-Degree],"&gt;="&amp;F3)</f>
        <v>32</v>
      </c>
      <c r="H2" s="37">
        <f>MIN(Vertices[Out-Degree])</f>
        <v>0</v>
      </c>
      <c r="I2" s="38">
        <f>COUNTIF(Vertices[Out-Degree],"&gt;= "&amp;H2)-COUNTIF(Vertices[Out-Degree],"&gt;="&amp;H3)</f>
        <v>56</v>
      </c>
      <c r="J2" s="37">
        <f>MIN(Vertices[Betweenness Centrality])</f>
        <v>0</v>
      </c>
      <c r="K2" s="38">
        <f>COUNTIF(Vertices[Betweenness Centrality],"&gt;= "&amp;J2)-COUNTIF(Vertices[Betweenness Centrality],"&gt;="&amp;J3)</f>
        <v>92</v>
      </c>
      <c r="L2" s="37">
        <f>MIN(Vertices[Closeness Centrality])</f>
        <v>0</v>
      </c>
      <c r="M2" s="38">
        <f>COUNTIF(Vertices[Closeness Centrality],"&gt;= "&amp;L2)-COUNTIF(Vertices[Closeness Centrality],"&gt;="&amp;L3)</f>
        <v>101</v>
      </c>
      <c r="N2" s="37">
        <f>MIN(Vertices[Eigenvector Centrality])</f>
        <v>0</v>
      </c>
      <c r="O2" s="38">
        <f>COUNTIF(Vertices[Eigenvector Centrality],"&gt;= "&amp;N2)-COUNTIF(Vertices[Eigenvector Centrality],"&gt;="&amp;N3)</f>
        <v>75</v>
      </c>
      <c r="P2" s="37">
        <f>MIN(Vertices[PageRank])</f>
        <v>0.330942</v>
      </c>
      <c r="Q2" s="38">
        <f>COUNTIF(Vertices[PageRank],"&gt;= "&amp;P2)-COUNTIF(Vertices[PageRank],"&gt;="&amp;P3)</f>
        <v>14</v>
      </c>
      <c r="R2" s="37">
        <f>MIN(Vertices[Clustering Coefficient])</f>
        <v>0</v>
      </c>
      <c r="S2" s="43">
        <f>COUNTIF(Vertices[Clustering Coefficient],"&gt;= "&amp;R2)-COUNTIF(Vertices[Clustering Coefficient],"&gt;="&amp;R3)</f>
        <v>58</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6"/>
      <c r="B3" s="126"/>
      <c r="D3" s="32">
        <f aca="true" t="shared" si="1" ref="D3:D26">D2+($D$57-$D$2)/BinDivisor</f>
        <v>0</v>
      </c>
      <c r="E3" s="3">
        <f>COUNTIF(Vertices[Degree],"&gt;= "&amp;D3)-COUNTIF(Vertices[Degree],"&gt;="&amp;D4)</f>
        <v>0</v>
      </c>
      <c r="F3" s="39">
        <f aca="true" t="shared" si="2" ref="F3:F26">F2+($F$57-$F$2)/BinDivisor</f>
        <v>0.12727272727272726</v>
      </c>
      <c r="G3" s="40">
        <f>COUNTIF(Vertices[In-Degree],"&gt;= "&amp;F3)-COUNTIF(Vertices[In-Degree],"&gt;="&amp;F4)</f>
        <v>0</v>
      </c>
      <c r="H3" s="39">
        <f aca="true" t="shared" si="3" ref="H3:H26">H2+($H$57-$H$2)/BinDivisor</f>
        <v>0.34545454545454546</v>
      </c>
      <c r="I3" s="40">
        <f>COUNTIF(Vertices[Out-Degree],"&gt;= "&amp;H3)-COUNTIF(Vertices[Out-Degree],"&gt;="&amp;H4)</f>
        <v>0</v>
      </c>
      <c r="J3" s="39">
        <f aca="true" t="shared" si="4" ref="J3:J26">J2+($J$57-$J$2)/BinDivisor</f>
        <v>25.927272727272726</v>
      </c>
      <c r="K3" s="40">
        <f>COUNTIF(Vertices[Betweenness Centrality],"&gt;= "&amp;J3)-COUNTIF(Vertices[Betweenness Centrality],"&gt;="&amp;J4)</f>
        <v>0</v>
      </c>
      <c r="L3" s="39">
        <f aca="true" t="shared" si="5" ref="L3:L26">L2+($L$57-$L$2)/BinDivisor</f>
        <v>0.01818181818181818</v>
      </c>
      <c r="M3" s="40">
        <f>COUNTIF(Vertices[Closeness Centrality],"&gt;= "&amp;L3)-COUNTIF(Vertices[Closeness Centrality],"&gt;="&amp;L4)</f>
        <v>0</v>
      </c>
      <c r="N3" s="39">
        <f aca="true" t="shared" si="6" ref="N3:N26">N2+($N$57-$N$2)/BinDivisor</f>
        <v>0.0021139818181818183</v>
      </c>
      <c r="O3" s="40">
        <f>COUNTIF(Vertices[Eigenvector Centrality],"&gt;= "&amp;N3)-COUNTIF(Vertices[Eigenvector Centrality],"&gt;="&amp;N4)</f>
        <v>9</v>
      </c>
      <c r="P3" s="39">
        <f aca="true" t="shared" si="7" ref="P3:P26">P2+($P$57-$P$2)/BinDivisor</f>
        <v>0.4256456</v>
      </c>
      <c r="Q3" s="40">
        <f>COUNTIF(Vertices[PageRank],"&gt;= "&amp;P3)-COUNTIF(Vertices[PageRank],"&gt;="&amp;P4)</f>
        <v>24</v>
      </c>
      <c r="R3" s="39">
        <f aca="true" t="shared" si="8" ref="R3:R26">R2+($R$57-$R$2)/BinDivisor</f>
        <v>0.012121212121212121</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115</v>
      </c>
      <c r="D4" s="32">
        <f t="shared" si="1"/>
        <v>0</v>
      </c>
      <c r="E4" s="3">
        <f>COUNTIF(Vertices[Degree],"&gt;= "&amp;D4)-COUNTIF(Vertices[Degree],"&gt;="&amp;D5)</f>
        <v>0</v>
      </c>
      <c r="F4" s="37">
        <f t="shared" si="2"/>
        <v>0.2545454545454545</v>
      </c>
      <c r="G4" s="38">
        <f>COUNTIF(Vertices[In-Degree],"&gt;= "&amp;F4)-COUNTIF(Vertices[In-Degree],"&gt;="&amp;F5)</f>
        <v>0</v>
      </c>
      <c r="H4" s="37">
        <f t="shared" si="3"/>
        <v>0.6909090909090909</v>
      </c>
      <c r="I4" s="38">
        <f>COUNTIF(Vertices[Out-Degree],"&gt;= "&amp;H4)-COUNTIF(Vertices[Out-Degree],"&gt;="&amp;H5)</f>
        <v>30</v>
      </c>
      <c r="J4" s="37">
        <f t="shared" si="4"/>
        <v>51.85454545454545</v>
      </c>
      <c r="K4" s="38">
        <f>COUNTIF(Vertices[Betweenness Centrality],"&gt;= "&amp;J4)-COUNTIF(Vertices[Betweenness Centrality],"&gt;="&amp;J5)</f>
        <v>1</v>
      </c>
      <c r="L4" s="37">
        <f t="shared" si="5"/>
        <v>0.03636363636363636</v>
      </c>
      <c r="M4" s="38">
        <f>COUNTIF(Vertices[Closeness Centrality],"&gt;= "&amp;L4)-COUNTIF(Vertices[Closeness Centrality],"&gt;="&amp;L5)</f>
        <v>0</v>
      </c>
      <c r="N4" s="37">
        <f t="shared" si="6"/>
        <v>0.004227963636363637</v>
      </c>
      <c r="O4" s="38">
        <f>COUNTIF(Vertices[Eigenvector Centrality],"&gt;= "&amp;N4)-COUNTIF(Vertices[Eigenvector Centrality],"&gt;="&amp;N5)</f>
        <v>6</v>
      </c>
      <c r="P4" s="37">
        <f t="shared" si="7"/>
        <v>0.5203492000000001</v>
      </c>
      <c r="Q4" s="38">
        <f>COUNTIF(Vertices[PageRank],"&gt;= "&amp;P4)-COUNTIF(Vertices[PageRank],"&gt;="&amp;P5)</f>
        <v>5</v>
      </c>
      <c r="R4" s="37">
        <f t="shared" si="8"/>
        <v>0.024242424242424242</v>
      </c>
      <c r="S4" s="43">
        <f>COUNTIF(Vertices[Clustering Coefficient],"&gt;= "&amp;R4)-COUNTIF(Vertices[Clustering Coefficient],"&gt;="&amp;R5)</f>
        <v>1</v>
      </c>
      <c r="T4" s="37" t="e">
        <f ca="1" t="shared" si="9"/>
        <v>#REF!</v>
      </c>
      <c r="U4" s="38" t="e">
        <f ca="1" t="shared" si="0"/>
        <v>#REF!</v>
      </c>
      <c r="W4" s="12" t="s">
        <v>126</v>
      </c>
      <c r="X4" s="12" t="s">
        <v>128</v>
      </c>
    </row>
    <row r="5" spans="1:21" ht="15">
      <c r="A5" s="126"/>
      <c r="B5" s="126"/>
      <c r="D5" s="32">
        <f t="shared" si="1"/>
        <v>0</v>
      </c>
      <c r="E5" s="3">
        <f>COUNTIF(Vertices[Degree],"&gt;= "&amp;D5)-COUNTIF(Vertices[Degree],"&gt;="&amp;D6)</f>
        <v>0</v>
      </c>
      <c r="F5" s="39">
        <f t="shared" si="2"/>
        <v>0.3818181818181818</v>
      </c>
      <c r="G5" s="40">
        <f>COUNTIF(Vertices[In-Degree],"&gt;= "&amp;F5)-COUNTIF(Vertices[In-Degree],"&gt;="&amp;F6)</f>
        <v>0</v>
      </c>
      <c r="H5" s="39">
        <f t="shared" si="3"/>
        <v>1.0363636363636364</v>
      </c>
      <c r="I5" s="40">
        <f>COUNTIF(Vertices[Out-Degree],"&gt;= "&amp;H5)-COUNTIF(Vertices[Out-Degree],"&gt;="&amp;H6)</f>
        <v>0</v>
      </c>
      <c r="J5" s="39">
        <f t="shared" si="4"/>
        <v>77.78181818181818</v>
      </c>
      <c r="K5" s="40">
        <f>COUNTIF(Vertices[Betweenness Centrality],"&gt;= "&amp;J5)-COUNTIF(Vertices[Betweenness Centrality],"&gt;="&amp;J6)</f>
        <v>7</v>
      </c>
      <c r="L5" s="39">
        <f t="shared" si="5"/>
        <v>0.05454545454545454</v>
      </c>
      <c r="M5" s="40">
        <f>COUNTIF(Vertices[Closeness Centrality],"&gt;= "&amp;L5)-COUNTIF(Vertices[Closeness Centrality],"&gt;="&amp;L6)</f>
        <v>0</v>
      </c>
      <c r="N5" s="39">
        <f t="shared" si="6"/>
        <v>0.006341945454545455</v>
      </c>
      <c r="O5" s="40">
        <f>COUNTIF(Vertices[Eigenvector Centrality],"&gt;= "&amp;N5)-COUNTIF(Vertices[Eigenvector Centrality],"&gt;="&amp;N6)</f>
        <v>0</v>
      </c>
      <c r="P5" s="39">
        <f t="shared" si="7"/>
        <v>0.6150528000000001</v>
      </c>
      <c r="Q5" s="40">
        <f>COUNTIF(Vertices[PageRank],"&gt;= "&amp;P5)-COUNTIF(Vertices[PageRank],"&gt;="&amp;P6)</f>
        <v>15</v>
      </c>
      <c r="R5" s="39">
        <f t="shared" si="8"/>
        <v>0.03636363636363636</v>
      </c>
      <c r="S5" s="44">
        <f>COUNTIF(Vertices[Clustering Coefficient],"&gt;= "&amp;R5)-COUNTIF(Vertices[Clustering Coefficient],"&gt;="&amp;R6)</f>
        <v>0</v>
      </c>
      <c r="T5" s="39" t="e">
        <f ca="1" t="shared" si="9"/>
        <v>#REF!</v>
      </c>
      <c r="U5" s="40" t="e">
        <f ca="1" t="shared" si="0"/>
        <v>#REF!</v>
      </c>
    </row>
    <row r="6" spans="1:21" ht="15">
      <c r="A6" s="34" t="s">
        <v>148</v>
      </c>
      <c r="B6" s="34">
        <v>149</v>
      </c>
      <c r="D6" s="32">
        <f t="shared" si="1"/>
        <v>0</v>
      </c>
      <c r="E6" s="3">
        <f>COUNTIF(Vertices[Degree],"&gt;= "&amp;D6)-COUNTIF(Vertices[Degree],"&gt;="&amp;D7)</f>
        <v>0</v>
      </c>
      <c r="F6" s="37">
        <f t="shared" si="2"/>
        <v>0.509090909090909</v>
      </c>
      <c r="G6" s="38">
        <f>COUNTIF(Vertices[In-Degree],"&gt;= "&amp;F6)-COUNTIF(Vertices[In-Degree],"&gt;="&amp;F7)</f>
        <v>0</v>
      </c>
      <c r="H6" s="37">
        <f t="shared" si="3"/>
        <v>1.3818181818181818</v>
      </c>
      <c r="I6" s="38">
        <f>COUNTIF(Vertices[Out-Degree],"&gt;= "&amp;H6)-COUNTIF(Vertices[Out-Degree],"&gt;="&amp;H7)</f>
        <v>0</v>
      </c>
      <c r="J6" s="37">
        <f t="shared" si="4"/>
        <v>103.7090909090909</v>
      </c>
      <c r="K6" s="38">
        <f>COUNTIF(Vertices[Betweenness Centrality],"&gt;= "&amp;J6)-COUNTIF(Vertices[Betweenness Centrality],"&gt;="&amp;J7)</f>
        <v>0</v>
      </c>
      <c r="L6" s="37">
        <f t="shared" si="5"/>
        <v>0.07272727272727272</v>
      </c>
      <c r="M6" s="38">
        <f>COUNTIF(Vertices[Closeness Centrality],"&gt;= "&amp;L6)-COUNTIF(Vertices[Closeness Centrality],"&gt;="&amp;L7)</f>
        <v>0</v>
      </c>
      <c r="N6" s="37">
        <f t="shared" si="6"/>
        <v>0.008455927272727273</v>
      </c>
      <c r="O6" s="38">
        <f>COUNTIF(Vertices[Eigenvector Centrality],"&gt;= "&amp;N6)-COUNTIF(Vertices[Eigenvector Centrality],"&gt;="&amp;N7)</f>
        <v>1</v>
      </c>
      <c r="P6" s="37">
        <f t="shared" si="7"/>
        <v>0.7097564000000001</v>
      </c>
      <c r="Q6" s="38">
        <f>COUNTIF(Vertices[PageRank],"&gt;= "&amp;P6)-COUNTIF(Vertices[PageRank],"&gt;="&amp;P7)</f>
        <v>3</v>
      </c>
      <c r="R6" s="37">
        <f t="shared" si="8"/>
        <v>0.048484848484848485</v>
      </c>
      <c r="S6" s="43">
        <f>COUNTIF(Vertices[Clustering Coefficient],"&gt;= "&amp;R6)-COUNTIF(Vertices[Clustering Coefficient],"&gt;="&amp;R7)</f>
        <v>1</v>
      </c>
      <c r="T6" s="37" t="e">
        <f ca="1" t="shared" si="9"/>
        <v>#REF!</v>
      </c>
      <c r="U6" s="38" t="e">
        <f ca="1" t="shared" si="0"/>
        <v>#REF!</v>
      </c>
    </row>
    <row r="7" spans="1:21" ht="15">
      <c r="A7" s="34" t="s">
        <v>149</v>
      </c>
      <c r="B7" s="34">
        <v>169</v>
      </c>
      <c r="D7" s="32">
        <f t="shared" si="1"/>
        <v>0</v>
      </c>
      <c r="E7" s="3">
        <f>COUNTIF(Vertices[Degree],"&gt;= "&amp;D7)-COUNTIF(Vertices[Degree],"&gt;="&amp;D8)</f>
        <v>0</v>
      </c>
      <c r="F7" s="39">
        <f t="shared" si="2"/>
        <v>0.6363636363636362</v>
      </c>
      <c r="G7" s="40">
        <f>COUNTIF(Vertices[In-Degree],"&gt;= "&amp;F7)-COUNTIF(Vertices[In-Degree],"&gt;="&amp;F8)</f>
        <v>0</v>
      </c>
      <c r="H7" s="39">
        <f t="shared" si="3"/>
        <v>1.7272727272727273</v>
      </c>
      <c r="I7" s="40">
        <f>COUNTIF(Vertices[Out-Degree],"&gt;= "&amp;H7)-COUNTIF(Vertices[Out-Degree],"&gt;="&amp;H8)</f>
        <v>5</v>
      </c>
      <c r="J7" s="39">
        <f t="shared" si="4"/>
        <v>129.63636363636363</v>
      </c>
      <c r="K7" s="40">
        <f>COUNTIF(Vertices[Betweenness Centrality],"&gt;= "&amp;J7)-COUNTIF(Vertices[Betweenness Centrality],"&gt;="&amp;J8)</f>
        <v>1</v>
      </c>
      <c r="L7" s="39">
        <f t="shared" si="5"/>
        <v>0.09090909090909091</v>
      </c>
      <c r="M7" s="40">
        <f>COUNTIF(Vertices[Closeness Centrality],"&gt;= "&amp;L7)-COUNTIF(Vertices[Closeness Centrality],"&gt;="&amp;L8)</f>
        <v>0</v>
      </c>
      <c r="N7" s="39">
        <f t="shared" si="6"/>
        <v>0.010569909090909092</v>
      </c>
      <c r="O7" s="40">
        <f>COUNTIF(Vertices[Eigenvector Centrality],"&gt;= "&amp;N7)-COUNTIF(Vertices[Eigenvector Centrality],"&gt;="&amp;N8)</f>
        <v>1</v>
      </c>
      <c r="P7" s="39">
        <f t="shared" si="7"/>
        <v>0.8044600000000001</v>
      </c>
      <c r="Q7" s="40">
        <f>COUNTIF(Vertices[PageRank],"&gt;= "&amp;P7)-COUNTIF(Vertices[PageRank],"&gt;="&amp;P8)</f>
        <v>11</v>
      </c>
      <c r="R7" s="39">
        <f t="shared" si="8"/>
        <v>0.06060606060606061</v>
      </c>
      <c r="S7" s="44">
        <f>COUNTIF(Vertices[Clustering Coefficient],"&gt;= "&amp;R7)-COUNTIF(Vertices[Clustering Coefficient],"&gt;="&amp;R8)</f>
        <v>2</v>
      </c>
      <c r="T7" s="39" t="e">
        <f ca="1" t="shared" si="9"/>
        <v>#REF!</v>
      </c>
      <c r="U7" s="40" t="e">
        <f ca="1" t="shared" si="0"/>
        <v>#REF!</v>
      </c>
    </row>
    <row r="8" spans="1:21" ht="15">
      <c r="A8" s="34" t="s">
        <v>150</v>
      </c>
      <c r="B8" s="34">
        <v>318</v>
      </c>
      <c r="D8" s="32">
        <f t="shared" si="1"/>
        <v>0</v>
      </c>
      <c r="E8" s="3">
        <f>COUNTIF(Vertices[Degree],"&gt;= "&amp;D8)-COUNTIF(Vertices[Degree],"&gt;="&amp;D9)</f>
        <v>0</v>
      </c>
      <c r="F8" s="37">
        <f t="shared" si="2"/>
        <v>0.7636363636363634</v>
      </c>
      <c r="G8" s="38">
        <f>COUNTIF(Vertices[In-Degree],"&gt;= "&amp;F8)-COUNTIF(Vertices[In-Degree],"&gt;="&amp;F9)</f>
        <v>0</v>
      </c>
      <c r="H8" s="37">
        <f t="shared" si="3"/>
        <v>2.0727272727272728</v>
      </c>
      <c r="I8" s="38">
        <f>COUNTIF(Vertices[Out-Degree],"&gt;= "&amp;H8)-COUNTIF(Vertices[Out-Degree],"&gt;="&amp;H9)</f>
        <v>0</v>
      </c>
      <c r="J8" s="37">
        <f t="shared" si="4"/>
        <v>155.56363636363636</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0.01268389090909091</v>
      </c>
      <c r="O8" s="38">
        <f>COUNTIF(Vertices[Eigenvector Centrality],"&gt;= "&amp;N8)-COUNTIF(Vertices[Eigenvector Centrality],"&gt;="&amp;N9)</f>
        <v>1</v>
      </c>
      <c r="P8" s="37">
        <f t="shared" si="7"/>
        <v>0.8991636000000001</v>
      </c>
      <c r="Q8" s="38">
        <f>COUNTIF(Vertices[PageRank],"&gt;= "&amp;P8)-COUNTIF(Vertices[PageRank],"&gt;="&amp;P9)</f>
        <v>4</v>
      </c>
      <c r="R8" s="37">
        <f t="shared" si="8"/>
        <v>0.07272727272727272</v>
      </c>
      <c r="S8" s="43">
        <f>COUNTIF(Vertices[Clustering Coefficient],"&gt;= "&amp;R8)-COUNTIF(Vertices[Clustering Coefficient],"&gt;="&amp;R9)</f>
        <v>0</v>
      </c>
      <c r="T8" s="37" t="e">
        <f ca="1" t="shared" si="9"/>
        <v>#REF!</v>
      </c>
      <c r="U8" s="38" t="e">
        <f ca="1" t="shared" si="0"/>
        <v>#REF!</v>
      </c>
    </row>
    <row r="9" spans="1:21" ht="15">
      <c r="A9" s="126"/>
      <c r="B9" s="126"/>
      <c r="D9" s="32">
        <f t="shared" si="1"/>
        <v>0</v>
      </c>
      <c r="E9" s="3">
        <f>COUNTIF(Vertices[Degree],"&gt;= "&amp;D9)-COUNTIF(Vertices[Degree],"&gt;="&amp;D10)</f>
        <v>0</v>
      </c>
      <c r="F9" s="39">
        <f t="shared" si="2"/>
        <v>0.8909090909090907</v>
      </c>
      <c r="G9" s="40">
        <f>COUNTIF(Vertices[In-Degree],"&gt;= "&amp;F9)-COUNTIF(Vertices[In-Degree],"&gt;="&amp;F10)</f>
        <v>38</v>
      </c>
      <c r="H9" s="39">
        <f t="shared" si="3"/>
        <v>2.418181818181818</v>
      </c>
      <c r="I9" s="40">
        <f>COUNTIF(Vertices[Out-Degree],"&gt;= "&amp;H9)-COUNTIF(Vertices[Out-Degree],"&gt;="&amp;H10)</f>
        <v>0</v>
      </c>
      <c r="J9" s="39">
        <f t="shared" si="4"/>
        <v>181.4909090909091</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0.014797872727272728</v>
      </c>
      <c r="O9" s="40">
        <f>COUNTIF(Vertices[Eigenvector Centrality],"&gt;= "&amp;N9)-COUNTIF(Vertices[Eigenvector Centrality],"&gt;="&amp;N10)</f>
        <v>6</v>
      </c>
      <c r="P9" s="39">
        <f t="shared" si="7"/>
        <v>0.9938672000000001</v>
      </c>
      <c r="Q9" s="40">
        <f>COUNTIF(Vertices[PageRank],"&gt;= "&amp;P9)-COUNTIF(Vertices[PageRank],"&gt;="&amp;P10)</f>
        <v>11</v>
      </c>
      <c r="R9" s="39">
        <f t="shared" si="8"/>
        <v>0.08484848484848484</v>
      </c>
      <c r="S9" s="44">
        <f>COUNTIF(Vertices[Clustering Coefficient],"&gt;= "&amp;R9)-COUNTIF(Vertices[Clustering Coefficient],"&gt;="&amp;R10)</f>
        <v>0</v>
      </c>
      <c r="T9" s="39" t="e">
        <f ca="1" t="shared" si="9"/>
        <v>#REF!</v>
      </c>
      <c r="U9" s="40" t="e">
        <f ca="1" t="shared" si="0"/>
        <v>#REF!</v>
      </c>
    </row>
    <row r="10" spans="1:21" ht="15">
      <c r="A10" s="34" t="s">
        <v>151</v>
      </c>
      <c r="B10" s="34">
        <v>47</v>
      </c>
      <c r="D10" s="32">
        <f t="shared" si="1"/>
        <v>0</v>
      </c>
      <c r="E10" s="3">
        <f>COUNTIF(Vertices[Degree],"&gt;= "&amp;D10)-COUNTIF(Vertices[Degree],"&gt;="&amp;D11)</f>
        <v>0</v>
      </c>
      <c r="F10" s="37">
        <f t="shared" si="2"/>
        <v>1.0181818181818179</v>
      </c>
      <c r="G10" s="38">
        <f>COUNTIF(Vertices[In-Degree],"&gt;= "&amp;F10)-COUNTIF(Vertices[In-Degree],"&gt;="&amp;F11)</f>
        <v>0</v>
      </c>
      <c r="H10" s="37">
        <f t="shared" si="3"/>
        <v>2.7636363636363637</v>
      </c>
      <c r="I10" s="38">
        <f>COUNTIF(Vertices[Out-Degree],"&gt;= "&amp;H10)-COUNTIF(Vertices[Out-Degree],"&gt;="&amp;H11)</f>
        <v>8</v>
      </c>
      <c r="J10" s="37">
        <f t="shared" si="4"/>
        <v>207.41818181818184</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0.016911854545454547</v>
      </c>
      <c r="O10" s="38">
        <f>COUNTIF(Vertices[Eigenvector Centrality],"&gt;= "&amp;N10)-COUNTIF(Vertices[Eigenvector Centrality],"&gt;="&amp;N11)</f>
        <v>0</v>
      </c>
      <c r="P10" s="37">
        <f t="shared" si="7"/>
        <v>1.0885708</v>
      </c>
      <c r="Q10" s="38">
        <f>COUNTIF(Vertices[PageRank],"&gt;= "&amp;P10)-COUNTIF(Vertices[PageRank],"&gt;="&amp;P11)</f>
        <v>4</v>
      </c>
      <c r="R10" s="37">
        <f t="shared" si="8"/>
        <v>0.09696969696969696</v>
      </c>
      <c r="S10" s="43">
        <f>COUNTIF(Vertices[Clustering Coefficient],"&gt;= "&amp;R10)-COUNTIF(Vertices[Clustering Coefficient],"&gt;="&amp;R11)</f>
        <v>1</v>
      </c>
      <c r="T10" s="37" t="e">
        <f ca="1" t="shared" si="9"/>
        <v>#REF!</v>
      </c>
      <c r="U10" s="38" t="e">
        <f ca="1" t="shared" si="0"/>
        <v>#REF!</v>
      </c>
    </row>
    <row r="11" spans="1:21" ht="15">
      <c r="A11" s="126"/>
      <c r="B11" s="126"/>
      <c r="D11" s="32">
        <f t="shared" si="1"/>
        <v>0</v>
      </c>
      <c r="E11" s="3">
        <f>COUNTIF(Vertices[Degree],"&gt;= "&amp;D11)-COUNTIF(Vertices[Degree],"&gt;="&amp;D12)</f>
        <v>0</v>
      </c>
      <c r="F11" s="39">
        <f t="shared" si="2"/>
        <v>1.145454545454545</v>
      </c>
      <c r="G11" s="40">
        <f>COUNTIF(Vertices[In-Degree],"&gt;= "&amp;F11)-COUNTIF(Vertices[In-Degree],"&gt;="&amp;F12)</f>
        <v>0</v>
      </c>
      <c r="H11" s="39">
        <f t="shared" si="3"/>
        <v>3.1090909090909093</v>
      </c>
      <c r="I11" s="40">
        <f>COUNTIF(Vertices[Out-Degree],"&gt;= "&amp;H11)-COUNTIF(Vertices[Out-Degree],"&gt;="&amp;H12)</f>
        <v>0</v>
      </c>
      <c r="J11" s="39">
        <f t="shared" si="4"/>
        <v>233.34545454545457</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0.019025836363636365</v>
      </c>
      <c r="O11" s="40">
        <f>COUNTIF(Vertices[Eigenvector Centrality],"&gt;= "&amp;N11)-COUNTIF(Vertices[Eigenvector Centrality],"&gt;="&amp;N12)</f>
        <v>2</v>
      </c>
      <c r="P11" s="39">
        <f t="shared" si="7"/>
        <v>1.1832744000000002</v>
      </c>
      <c r="Q11" s="40">
        <f>COUNTIF(Vertices[PageRank],"&gt;= "&amp;P11)-COUNTIF(Vertices[PageRank],"&gt;="&amp;P12)</f>
        <v>2</v>
      </c>
      <c r="R11" s="39">
        <f t="shared" si="8"/>
        <v>0.10909090909090907</v>
      </c>
      <c r="S11" s="44">
        <f>COUNTIF(Vertices[Clustering Coefficient],"&gt;= "&amp;R11)-COUNTIF(Vertices[Clustering Coefficient],"&gt;="&amp;R12)</f>
        <v>0</v>
      </c>
      <c r="T11" s="39" t="e">
        <f ca="1" t="shared" si="9"/>
        <v>#REF!</v>
      </c>
      <c r="U11" s="40" t="e">
        <f ca="1" t="shared" si="0"/>
        <v>#REF!</v>
      </c>
    </row>
    <row r="12" spans="1:21" ht="15">
      <c r="A12" s="34" t="s">
        <v>170</v>
      </c>
      <c r="B12" s="34">
        <v>0.037037037037037035</v>
      </c>
      <c r="D12" s="32">
        <f t="shared" si="1"/>
        <v>0</v>
      </c>
      <c r="E12" s="3">
        <f>COUNTIF(Vertices[Degree],"&gt;= "&amp;D12)-COUNTIF(Vertices[Degree],"&gt;="&amp;D13)</f>
        <v>0</v>
      </c>
      <c r="F12" s="37">
        <f t="shared" si="2"/>
        <v>1.2727272727272723</v>
      </c>
      <c r="G12" s="38">
        <f>COUNTIF(Vertices[In-Degree],"&gt;= "&amp;F12)-COUNTIF(Vertices[In-Degree],"&gt;="&amp;F13)</f>
        <v>0</v>
      </c>
      <c r="H12" s="37">
        <f t="shared" si="3"/>
        <v>3.454545454545455</v>
      </c>
      <c r="I12" s="38">
        <f>COUNTIF(Vertices[Out-Degree],"&gt;= "&amp;H12)-COUNTIF(Vertices[Out-Degree],"&gt;="&amp;H13)</f>
        <v>0</v>
      </c>
      <c r="J12" s="37">
        <f t="shared" si="4"/>
        <v>259.2727272727273</v>
      </c>
      <c r="K12" s="38">
        <f>COUNTIF(Vertices[Betweenness Centrality],"&gt;= "&amp;J12)-COUNTIF(Vertices[Betweenness Centrality],"&gt;="&amp;J13)</f>
        <v>1</v>
      </c>
      <c r="L12" s="37">
        <f t="shared" si="5"/>
        <v>0.18181818181818185</v>
      </c>
      <c r="M12" s="38">
        <f>COUNTIF(Vertices[Closeness Centrality],"&gt;= "&amp;L12)-COUNTIF(Vertices[Closeness Centrality],"&gt;="&amp;L13)</f>
        <v>0</v>
      </c>
      <c r="N12" s="37">
        <f t="shared" si="6"/>
        <v>0.021139818181818183</v>
      </c>
      <c r="O12" s="38">
        <f>COUNTIF(Vertices[Eigenvector Centrality],"&gt;= "&amp;N12)-COUNTIF(Vertices[Eigenvector Centrality],"&gt;="&amp;N13)</f>
        <v>0</v>
      </c>
      <c r="P12" s="37">
        <f t="shared" si="7"/>
        <v>1.277978</v>
      </c>
      <c r="Q12" s="38">
        <f>COUNTIF(Vertices[PageRank],"&gt;= "&amp;P12)-COUNTIF(Vertices[PageRank],"&gt;="&amp;P13)</f>
        <v>2</v>
      </c>
      <c r="R12" s="37">
        <f t="shared" si="8"/>
        <v>0.12121212121212119</v>
      </c>
      <c r="S12" s="43">
        <f>COUNTIF(Vertices[Clustering Coefficient],"&gt;= "&amp;R12)-COUNTIF(Vertices[Clustering Coefficient],"&gt;="&amp;R13)</f>
        <v>0</v>
      </c>
      <c r="T12" s="37" t="e">
        <f ca="1" t="shared" si="9"/>
        <v>#REF!</v>
      </c>
      <c r="U12" s="38" t="e">
        <f ca="1" t="shared" si="0"/>
        <v>#REF!</v>
      </c>
    </row>
    <row r="13" spans="1:21" ht="15">
      <c r="A13" s="34" t="s">
        <v>171</v>
      </c>
      <c r="B13" s="34">
        <v>0.07142857142857142</v>
      </c>
      <c r="D13" s="32">
        <f t="shared" si="1"/>
        <v>0</v>
      </c>
      <c r="E13" s="3">
        <f>COUNTIF(Vertices[Degree],"&gt;= "&amp;D13)-COUNTIF(Vertices[Degree],"&gt;="&amp;D14)</f>
        <v>0</v>
      </c>
      <c r="F13" s="39">
        <f t="shared" si="2"/>
        <v>1.3999999999999995</v>
      </c>
      <c r="G13" s="40">
        <f>COUNTIF(Vertices[In-Degree],"&gt;= "&amp;F13)-COUNTIF(Vertices[In-Degree],"&gt;="&amp;F14)</f>
        <v>0</v>
      </c>
      <c r="H13" s="39">
        <f t="shared" si="3"/>
        <v>3.8000000000000007</v>
      </c>
      <c r="I13" s="40">
        <f>COUNTIF(Vertices[Out-Degree],"&gt;= "&amp;H13)-COUNTIF(Vertices[Out-Degree],"&gt;="&amp;H14)</f>
        <v>4</v>
      </c>
      <c r="J13" s="39">
        <f t="shared" si="4"/>
        <v>285.20000000000005</v>
      </c>
      <c r="K13" s="40">
        <f>COUNTIF(Vertices[Betweenness Centrality],"&gt;= "&amp;J13)-COUNTIF(Vertices[Betweenness Centrality],"&gt;="&amp;J14)</f>
        <v>0</v>
      </c>
      <c r="L13" s="39">
        <f t="shared" si="5"/>
        <v>0.20000000000000004</v>
      </c>
      <c r="M13" s="40">
        <f>COUNTIF(Vertices[Closeness Centrality],"&gt;= "&amp;L13)-COUNTIF(Vertices[Closeness Centrality],"&gt;="&amp;L14)</f>
        <v>0</v>
      </c>
      <c r="N13" s="39">
        <f t="shared" si="6"/>
        <v>0.0232538</v>
      </c>
      <c r="O13" s="40">
        <f>COUNTIF(Vertices[Eigenvector Centrality],"&gt;= "&amp;N13)-COUNTIF(Vertices[Eigenvector Centrality],"&gt;="&amp;N14)</f>
        <v>0</v>
      </c>
      <c r="P13" s="39">
        <f t="shared" si="7"/>
        <v>1.3726816</v>
      </c>
      <c r="Q13" s="40">
        <f>COUNTIF(Vertices[PageRank],"&gt;= "&amp;P13)-COUNTIF(Vertices[PageRank],"&gt;="&amp;P14)</f>
        <v>4</v>
      </c>
      <c r="R13" s="39">
        <f t="shared" si="8"/>
        <v>0.1333333333333333</v>
      </c>
      <c r="S13" s="44">
        <f>COUNTIF(Vertices[Clustering Coefficient],"&gt;= "&amp;R13)-COUNTIF(Vertices[Clustering Coefficient],"&gt;="&amp;R14)</f>
        <v>2</v>
      </c>
      <c r="T13" s="39" t="e">
        <f ca="1" t="shared" si="9"/>
        <v>#REF!</v>
      </c>
      <c r="U13" s="40" t="e">
        <f ca="1" t="shared" si="0"/>
        <v>#REF!</v>
      </c>
    </row>
    <row r="14" spans="1:21" ht="15">
      <c r="A14" s="126"/>
      <c r="B14" s="126"/>
      <c r="D14" s="32">
        <f t="shared" si="1"/>
        <v>0</v>
      </c>
      <c r="E14" s="3">
        <f>COUNTIF(Vertices[Degree],"&gt;= "&amp;D14)-COUNTIF(Vertices[Degree],"&gt;="&amp;D15)</f>
        <v>0</v>
      </c>
      <c r="F14" s="37">
        <f t="shared" si="2"/>
        <v>1.5272727272727267</v>
      </c>
      <c r="G14" s="38">
        <f>COUNTIF(Vertices[In-Degree],"&gt;= "&amp;F14)-COUNTIF(Vertices[In-Degree],"&gt;="&amp;F15)</f>
        <v>0</v>
      </c>
      <c r="H14" s="37">
        <f t="shared" si="3"/>
        <v>4.145454545454546</v>
      </c>
      <c r="I14" s="38">
        <f>COUNTIF(Vertices[Out-Degree],"&gt;= "&amp;H14)-COUNTIF(Vertices[Out-Degree],"&gt;="&amp;H15)</f>
        <v>0</v>
      </c>
      <c r="J14" s="37">
        <f t="shared" si="4"/>
        <v>311.1272727272728</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0.02536778181818182</v>
      </c>
      <c r="O14" s="38">
        <f>COUNTIF(Vertices[Eigenvector Centrality],"&gt;= "&amp;N14)-COUNTIF(Vertices[Eigenvector Centrality],"&gt;="&amp;N15)</f>
        <v>2</v>
      </c>
      <c r="P14" s="37">
        <f t="shared" si="7"/>
        <v>1.4673851999999998</v>
      </c>
      <c r="Q14" s="38">
        <f>COUNTIF(Vertices[PageRank],"&gt;= "&amp;P14)-COUNTIF(Vertices[PageRank],"&gt;="&amp;P15)</f>
        <v>1</v>
      </c>
      <c r="R14" s="37">
        <f t="shared" si="8"/>
        <v>0.14545454545454542</v>
      </c>
      <c r="S14" s="43">
        <f>COUNTIF(Vertices[Clustering Coefficient],"&gt;= "&amp;R14)-COUNTIF(Vertices[Clustering Coefficient],"&gt;="&amp;R15)</f>
        <v>2</v>
      </c>
      <c r="T14" s="37" t="e">
        <f ca="1" t="shared" si="9"/>
        <v>#REF!</v>
      </c>
      <c r="U14" s="38" t="e">
        <f ca="1" t="shared" si="0"/>
        <v>#REF!</v>
      </c>
    </row>
    <row r="15" spans="1:21" ht="15">
      <c r="A15" s="34" t="s">
        <v>152</v>
      </c>
      <c r="B15" s="34">
        <v>12</v>
      </c>
      <c r="D15" s="32">
        <f t="shared" si="1"/>
        <v>0</v>
      </c>
      <c r="E15" s="3">
        <f>COUNTIF(Vertices[Degree],"&gt;= "&amp;D15)-COUNTIF(Vertices[Degree],"&gt;="&amp;D16)</f>
        <v>0</v>
      </c>
      <c r="F15" s="39">
        <f t="shared" si="2"/>
        <v>1.6545454545454539</v>
      </c>
      <c r="G15" s="40">
        <f>COUNTIF(Vertices[In-Degree],"&gt;= "&amp;F15)-COUNTIF(Vertices[In-Degree],"&gt;="&amp;F16)</f>
        <v>0</v>
      </c>
      <c r="H15" s="39">
        <f t="shared" si="3"/>
        <v>4.490909090909092</v>
      </c>
      <c r="I15" s="40">
        <f>COUNTIF(Vertices[Out-Degree],"&gt;= "&amp;H15)-COUNTIF(Vertices[Out-Degree],"&gt;="&amp;H16)</f>
        <v>0</v>
      </c>
      <c r="J15" s="39">
        <f t="shared" si="4"/>
        <v>337.0545454545455</v>
      </c>
      <c r="K15" s="40">
        <f>COUNTIF(Vertices[Betweenness Centrality],"&gt;= "&amp;J15)-COUNTIF(Vertices[Betweenness Centrality],"&gt;="&amp;J16)</f>
        <v>1</v>
      </c>
      <c r="L15" s="39">
        <f t="shared" si="5"/>
        <v>0.23636363636363641</v>
      </c>
      <c r="M15" s="40">
        <f>COUNTIF(Vertices[Closeness Centrality],"&gt;= "&amp;L15)-COUNTIF(Vertices[Closeness Centrality],"&gt;="&amp;L16)</f>
        <v>2</v>
      </c>
      <c r="N15" s="39">
        <f t="shared" si="6"/>
        <v>0.027481763636363638</v>
      </c>
      <c r="O15" s="40">
        <f>COUNTIF(Vertices[Eigenvector Centrality],"&gt;= "&amp;N15)-COUNTIF(Vertices[Eigenvector Centrality],"&gt;="&amp;N16)</f>
        <v>0</v>
      </c>
      <c r="P15" s="39">
        <f t="shared" si="7"/>
        <v>1.5620887999999997</v>
      </c>
      <c r="Q15" s="40">
        <f>COUNTIF(Vertices[PageRank],"&gt;= "&amp;P15)-COUNTIF(Vertices[PageRank],"&gt;="&amp;P16)</f>
        <v>1</v>
      </c>
      <c r="R15" s="39">
        <f t="shared" si="8"/>
        <v>0.15757575757575754</v>
      </c>
      <c r="S15" s="44">
        <f>COUNTIF(Vertices[Clustering Coefficient],"&gt;= "&amp;R15)-COUNTIF(Vertices[Clustering Coefficient],"&gt;="&amp;R16)</f>
        <v>7</v>
      </c>
      <c r="T15" s="39" t="e">
        <f ca="1" t="shared" si="9"/>
        <v>#REF!</v>
      </c>
      <c r="U15" s="40" t="e">
        <f ca="1" t="shared" si="0"/>
        <v>#REF!</v>
      </c>
    </row>
    <row r="16" spans="1:21" ht="15">
      <c r="A16" s="34" t="s">
        <v>153</v>
      </c>
      <c r="B16" s="34">
        <v>5</v>
      </c>
      <c r="D16" s="32">
        <f t="shared" si="1"/>
        <v>0</v>
      </c>
      <c r="E16" s="3">
        <f>COUNTIF(Vertices[Degree],"&gt;= "&amp;D16)-COUNTIF(Vertices[Degree],"&gt;="&amp;D17)</f>
        <v>0</v>
      </c>
      <c r="F16" s="37">
        <f t="shared" si="2"/>
        <v>1.781818181818181</v>
      </c>
      <c r="G16" s="38">
        <f>COUNTIF(Vertices[In-Degree],"&gt;= "&amp;F16)-COUNTIF(Vertices[In-Degree],"&gt;="&amp;F17)</f>
        <v>0</v>
      </c>
      <c r="H16" s="37">
        <f t="shared" si="3"/>
        <v>4.836363636363638</v>
      </c>
      <c r="I16" s="38">
        <f>COUNTIF(Vertices[Out-Degree],"&gt;= "&amp;H16)-COUNTIF(Vertices[Out-Degree],"&gt;="&amp;H17)</f>
        <v>3</v>
      </c>
      <c r="J16" s="37">
        <f t="shared" si="4"/>
        <v>362.98181818181826</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0.029595745454545457</v>
      </c>
      <c r="O16" s="38">
        <f>COUNTIF(Vertices[Eigenvector Centrality],"&gt;= "&amp;N16)-COUNTIF(Vertices[Eigenvector Centrality],"&gt;="&amp;N17)</f>
        <v>0</v>
      </c>
      <c r="P16" s="37">
        <f t="shared" si="7"/>
        <v>1.6567923999999996</v>
      </c>
      <c r="Q16" s="38">
        <f>COUNTIF(Vertices[PageRank],"&gt;= "&amp;P16)-COUNTIF(Vertices[PageRank],"&gt;="&amp;P17)</f>
        <v>2</v>
      </c>
      <c r="R16" s="37">
        <f t="shared" si="8"/>
        <v>0.16969696969696965</v>
      </c>
      <c r="S16" s="43">
        <f>COUNTIF(Vertices[Clustering Coefficient],"&gt;= "&amp;R16)-COUNTIF(Vertices[Clustering Coefficient],"&gt;="&amp;R17)</f>
        <v>0</v>
      </c>
      <c r="T16" s="37" t="e">
        <f ca="1" t="shared" si="9"/>
        <v>#REF!</v>
      </c>
      <c r="U16" s="38" t="e">
        <f ca="1" t="shared" si="0"/>
        <v>#REF!</v>
      </c>
    </row>
    <row r="17" spans="1:21" ht="15">
      <c r="A17" s="34" t="s">
        <v>154</v>
      </c>
      <c r="B17" s="34">
        <v>49</v>
      </c>
      <c r="D17" s="32">
        <f t="shared" si="1"/>
        <v>0</v>
      </c>
      <c r="E17" s="3">
        <f>COUNTIF(Vertices[Degree],"&gt;= "&amp;D17)-COUNTIF(Vertices[Degree],"&gt;="&amp;D18)</f>
        <v>0</v>
      </c>
      <c r="F17" s="39">
        <f t="shared" si="2"/>
        <v>1.9090909090909083</v>
      </c>
      <c r="G17" s="40">
        <f>COUNTIF(Vertices[In-Degree],"&gt;= "&amp;F17)-COUNTIF(Vertices[In-Degree],"&gt;="&amp;F18)</f>
        <v>19</v>
      </c>
      <c r="H17" s="39">
        <f t="shared" si="3"/>
        <v>5.181818181818183</v>
      </c>
      <c r="I17" s="40">
        <f>COUNTIF(Vertices[Out-Degree],"&gt;= "&amp;H17)-COUNTIF(Vertices[Out-Degree],"&gt;="&amp;H18)</f>
        <v>0</v>
      </c>
      <c r="J17" s="39">
        <f t="shared" si="4"/>
        <v>388.909090909091</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0.03170972727272728</v>
      </c>
      <c r="O17" s="40">
        <f>COUNTIF(Vertices[Eigenvector Centrality],"&gt;= "&amp;N17)-COUNTIF(Vertices[Eigenvector Centrality],"&gt;="&amp;N18)</f>
        <v>1</v>
      </c>
      <c r="P17" s="39">
        <f t="shared" si="7"/>
        <v>1.7514959999999995</v>
      </c>
      <c r="Q17" s="40">
        <f>COUNTIF(Vertices[PageRank],"&gt;= "&amp;P17)-COUNTIF(Vertices[PageRank],"&gt;="&amp;P18)</f>
        <v>1</v>
      </c>
      <c r="R17" s="39">
        <f t="shared" si="8"/>
        <v>0.18181818181818177</v>
      </c>
      <c r="S17" s="44">
        <f>COUNTIF(Vertices[Clustering Coefficient],"&gt;= "&amp;R17)-COUNTIF(Vertices[Clustering Coefficient],"&gt;="&amp;R18)</f>
        <v>0</v>
      </c>
      <c r="T17" s="39" t="e">
        <f ca="1" t="shared" si="9"/>
        <v>#REF!</v>
      </c>
      <c r="U17" s="40" t="e">
        <f ca="1" t="shared" si="0"/>
        <v>#REF!</v>
      </c>
    </row>
    <row r="18" spans="1:21" ht="15">
      <c r="A18" s="34" t="s">
        <v>155</v>
      </c>
      <c r="B18" s="34">
        <v>214</v>
      </c>
      <c r="D18" s="32">
        <f t="shared" si="1"/>
        <v>0</v>
      </c>
      <c r="E18" s="3">
        <f>COUNTIF(Vertices[Degree],"&gt;= "&amp;D18)-COUNTIF(Vertices[Degree],"&gt;="&amp;D19)</f>
        <v>0</v>
      </c>
      <c r="F18" s="37">
        <f t="shared" si="2"/>
        <v>2.0363636363636357</v>
      </c>
      <c r="G18" s="38">
        <f>COUNTIF(Vertices[In-Degree],"&gt;= "&amp;F18)-COUNTIF(Vertices[In-Degree],"&gt;="&amp;F19)</f>
        <v>0</v>
      </c>
      <c r="H18" s="37">
        <f t="shared" si="3"/>
        <v>5.527272727272729</v>
      </c>
      <c r="I18" s="38">
        <f>COUNTIF(Vertices[Out-Degree],"&gt;= "&amp;H18)-COUNTIF(Vertices[Out-Degree],"&gt;="&amp;H19)</f>
        <v>0</v>
      </c>
      <c r="J18" s="37">
        <f t="shared" si="4"/>
        <v>414.8363636363637</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0.03382370909090909</v>
      </c>
      <c r="O18" s="38">
        <f>COUNTIF(Vertices[Eigenvector Centrality],"&gt;= "&amp;N18)-COUNTIF(Vertices[Eigenvector Centrality],"&gt;="&amp;N19)</f>
        <v>3</v>
      </c>
      <c r="P18" s="37">
        <f t="shared" si="7"/>
        <v>1.8461995999999994</v>
      </c>
      <c r="Q18" s="38">
        <f>COUNTIF(Vertices[PageRank],"&gt;= "&amp;P18)-COUNTIF(Vertices[PageRank],"&gt;="&amp;P19)</f>
        <v>1</v>
      </c>
      <c r="R18" s="37">
        <f t="shared" si="8"/>
        <v>0.19393939393939388</v>
      </c>
      <c r="S18" s="43">
        <f>COUNTIF(Vertices[Clustering Coefficient],"&gt;= "&amp;R18)-COUNTIF(Vertices[Clustering Coefficient],"&gt;="&amp;R19)</f>
        <v>1</v>
      </c>
      <c r="T18" s="37" t="e">
        <f ca="1" t="shared" si="9"/>
        <v>#REF!</v>
      </c>
      <c r="U18" s="38" t="e">
        <f ca="1" t="shared" si="0"/>
        <v>#REF!</v>
      </c>
    </row>
    <row r="19" spans="1:21" ht="15">
      <c r="A19" s="126"/>
      <c r="B19" s="126"/>
      <c r="D19" s="32">
        <f t="shared" si="1"/>
        <v>0</v>
      </c>
      <c r="E19" s="3">
        <f>COUNTIF(Vertices[Degree],"&gt;= "&amp;D19)-COUNTIF(Vertices[Degree],"&gt;="&amp;D20)</f>
        <v>0</v>
      </c>
      <c r="F19" s="39">
        <f t="shared" si="2"/>
        <v>2.163636363636363</v>
      </c>
      <c r="G19" s="40">
        <f>COUNTIF(Vertices[In-Degree],"&gt;= "&amp;F19)-COUNTIF(Vertices[In-Degree],"&gt;="&amp;F20)</f>
        <v>0</v>
      </c>
      <c r="H19" s="39">
        <f t="shared" si="3"/>
        <v>5.872727272727275</v>
      </c>
      <c r="I19" s="40">
        <f>COUNTIF(Vertices[Out-Degree],"&gt;= "&amp;H19)-COUNTIF(Vertices[Out-Degree],"&gt;="&amp;H20)</f>
        <v>1</v>
      </c>
      <c r="J19" s="39">
        <f t="shared" si="4"/>
        <v>440.76363636363646</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0.03593769090909091</v>
      </c>
      <c r="O19" s="40">
        <f>COUNTIF(Vertices[Eigenvector Centrality],"&gt;= "&amp;N19)-COUNTIF(Vertices[Eigenvector Centrality],"&gt;="&amp;N20)</f>
        <v>0</v>
      </c>
      <c r="P19" s="39">
        <f t="shared" si="7"/>
        <v>1.9409031999999993</v>
      </c>
      <c r="Q19" s="40">
        <f>COUNTIF(Vertices[PageRank],"&gt;= "&amp;P19)-COUNTIF(Vertices[PageRank],"&gt;="&amp;P20)</f>
        <v>0</v>
      </c>
      <c r="R19" s="39">
        <f t="shared" si="8"/>
        <v>0.206060606060606</v>
      </c>
      <c r="S19" s="44">
        <f>COUNTIF(Vertices[Clustering Coefficient],"&gt;= "&amp;R19)-COUNTIF(Vertices[Clustering Coefficient],"&gt;="&amp;R20)</f>
        <v>0</v>
      </c>
      <c r="T19" s="39" t="e">
        <f ca="1" t="shared" si="9"/>
        <v>#REF!</v>
      </c>
      <c r="U19" s="40" t="e">
        <f ca="1" t="shared" si="0"/>
        <v>#REF!</v>
      </c>
    </row>
    <row r="20" spans="1:21" ht="15">
      <c r="A20" s="34" t="s">
        <v>156</v>
      </c>
      <c r="B20" s="34">
        <v>9</v>
      </c>
      <c r="D20" s="32">
        <f t="shared" si="1"/>
        <v>0</v>
      </c>
      <c r="E20" s="3">
        <f>COUNTIF(Vertices[Degree],"&gt;= "&amp;D20)-COUNTIF(Vertices[Degree],"&gt;="&amp;D21)</f>
        <v>0</v>
      </c>
      <c r="F20" s="37">
        <f t="shared" si="2"/>
        <v>2.2909090909090906</v>
      </c>
      <c r="G20" s="38">
        <f>COUNTIF(Vertices[In-Degree],"&gt;= "&amp;F20)-COUNTIF(Vertices[In-Degree],"&gt;="&amp;F21)</f>
        <v>0</v>
      </c>
      <c r="H20" s="37">
        <f t="shared" si="3"/>
        <v>6.2181818181818205</v>
      </c>
      <c r="I20" s="38">
        <f>COUNTIF(Vertices[Out-Degree],"&gt;= "&amp;H20)-COUNTIF(Vertices[Out-Degree],"&gt;="&amp;H21)</f>
        <v>0</v>
      </c>
      <c r="J20" s="37">
        <f t="shared" si="4"/>
        <v>466.6909090909092</v>
      </c>
      <c r="K20" s="38">
        <f>COUNTIF(Vertices[Betweenness Centrality],"&gt;= "&amp;J20)-COUNTIF(Vertices[Betweenness Centrality],"&gt;="&amp;J21)</f>
        <v>1</v>
      </c>
      <c r="L20" s="37">
        <f t="shared" si="5"/>
        <v>0.3272727272727273</v>
      </c>
      <c r="M20" s="38">
        <f>COUNTIF(Vertices[Closeness Centrality],"&gt;= "&amp;L20)-COUNTIF(Vertices[Closeness Centrality],"&gt;="&amp;L21)</f>
        <v>6</v>
      </c>
      <c r="N20" s="37">
        <f t="shared" si="6"/>
        <v>0.03805167272727272</v>
      </c>
      <c r="O20" s="38">
        <f>COUNTIF(Vertices[Eigenvector Centrality],"&gt;= "&amp;N20)-COUNTIF(Vertices[Eigenvector Centrality],"&gt;="&amp;N21)</f>
        <v>0</v>
      </c>
      <c r="P20" s="37">
        <f t="shared" si="7"/>
        <v>2.035606799999999</v>
      </c>
      <c r="Q20" s="38">
        <f>COUNTIF(Vertices[PageRank],"&gt;= "&amp;P20)-COUNTIF(Vertices[PageRank],"&gt;="&amp;P21)</f>
        <v>2</v>
      </c>
      <c r="R20" s="37">
        <f t="shared" si="8"/>
        <v>0.21818181818181812</v>
      </c>
      <c r="S20" s="43">
        <f>COUNTIF(Vertices[Clustering Coefficient],"&gt;= "&amp;R20)-COUNTIF(Vertices[Clustering Coefficient],"&gt;="&amp;R21)</f>
        <v>0</v>
      </c>
      <c r="T20" s="37" t="e">
        <f ca="1" t="shared" si="9"/>
        <v>#REF!</v>
      </c>
      <c r="U20" s="38" t="e">
        <f ca="1" t="shared" si="0"/>
        <v>#REF!</v>
      </c>
    </row>
    <row r="21" spans="1:21" ht="15">
      <c r="A21" s="34" t="s">
        <v>157</v>
      </c>
      <c r="B21" s="34">
        <v>3.480782</v>
      </c>
      <c r="D21" s="32">
        <f t="shared" si="1"/>
        <v>0</v>
      </c>
      <c r="E21" s="3">
        <f>COUNTIF(Vertices[Degree],"&gt;= "&amp;D21)-COUNTIF(Vertices[Degree],"&gt;="&amp;D22)</f>
        <v>0</v>
      </c>
      <c r="F21" s="39">
        <f t="shared" si="2"/>
        <v>2.418181818181818</v>
      </c>
      <c r="G21" s="40">
        <f>COUNTIF(Vertices[In-Degree],"&gt;= "&amp;F21)-COUNTIF(Vertices[In-Degree],"&gt;="&amp;F22)</f>
        <v>0</v>
      </c>
      <c r="H21" s="39">
        <f t="shared" si="3"/>
        <v>6.563636363636366</v>
      </c>
      <c r="I21" s="40">
        <f>COUNTIF(Vertices[Out-Degree],"&gt;= "&amp;H21)-COUNTIF(Vertices[Out-Degree],"&gt;="&amp;H22)</f>
        <v>0</v>
      </c>
      <c r="J21" s="39">
        <f t="shared" si="4"/>
        <v>492.61818181818194</v>
      </c>
      <c r="K21" s="40">
        <f>COUNTIF(Vertices[Betweenness Centrality],"&gt;= "&amp;J21)-COUNTIF(Vertices[Betweenness Centrality],"&gt;="&amp;J22)</f>
        <v>1</v>
      </c>
      <c r="L21" s="39">
        <f t="shared" si="5"/>
        <v>0.3454545454545455</v>
      </c>
      <c r="M21" s="40">
        <f>COUNTIF(Vertices[Closeness Centrality],"&gt;= "&amp;L21)-COUNTIF(Vertices[Closeness Centrality],"&gt;="&amp;L22)</f>
        <v>0</v>
      </c>
      <c r="N21" s="39">
        <f t="shared" si="6"/>
        <v>0.04016565454545454</v>
      </c>
      <c r="O21" s="40">
        <f>COUNTIF(Vertices[Eigenvector Centrality],"&gt;= "&amp;N21)-COUNTIF(Vertices[Eigenvector Centrality],"&gt;="&amp;N22)</f>
        <v>0</v>
      </c>
      <c r="P21" s="39">
        <f t="shared" si="7"/>
        <v>2.130310399999999</v>
      </c>
      <c r="Q21" s="40">
        <f>COUNTIF(Vertices[PageRank],"&gt;= "&amp;P21)-COUNTIF(Vertices[PageRank],"&gt;="&amp;P22)</f>
        <v>0</v>
      </c>
      <c r="R21" s="39">
        <f t="shared" si="8"/>
        <v>0.23030303030303023</v>
      </c>
      <c r="S21" s="44">
        <f>COUNTIF(Vertices[Clustering Coefficient],"&gt;= "&amp;R21)-COUNTIF(Vertices[Clustering Coefficient],"&gt;="&amp;R22)</f>
        <v>0</v>
      </c>
      <c r="T21" s="39" t="e">
        <f ca="1" t="shared" si="9"/>
        <v>#REF!</v>
      </c>
      <c r="U21" s="40" t="e">
        <f ca="1" t="shared" si="0"/>
        <v>#REF!</v>
      </c>
    </row>
    <row r="22" spans="1:21" ht="15">
      <c r="A22" s="126"/>
      <c r="B22" s="126"/>
      <c r="D22" s="32">
        <f t="shared" si="1"/>
        <v>0</v>
      </c>
      <c r="E22" s="3">
        <f>COUNTIF(Vertices[Degree],"&gt;= "&amp;D22)-COUNTIF(Vertices[Degree],"&gt;="&amp;D23)</f>
        <v>0</v>
      </c>
      <c r="F22" s="37">
        <f t="shared" si="2"/>
        <v>2.5454545454545454</v>
      </c>
      <c r="G22" s="38">
        <f>COUNTIF(Vertices[In-Degree],"&gt;= "&amp;F22)-COUNTIF(Vertices[In-Degree],"&gt;="&amp;F23)</f>
        <v>0</v>
      </c>
      <c r="H22" s="37">
        <f t="shared" si="3"/>
        <v>6.909090909090912</v>
      </c>
      <c r="I22" s="38">
        <f>COUNTIF(Vertices[Out-Degree],"&gt;= "&amp;H22)-COUNTIF(Vertices[Out-Degree],"&gt;="&amp;H23)</f>
        <v>3</v>
      </c>
      <c r="J22" s="37">
        <f t="shared" si="4"/>
        <v>518.5454545454546</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0.04227963636363635</v>
      </c>
      <c r="O22" s="38">
        <f>COUNTIF(Vertices[Eigenvector Centrality],"&gt;= "&amp;N22)-COUNTIF(Vertices[Eigenvector Centrality],"&gt;="&amp;N23)</f>
        <v>0</v>
      </c>
      <c r="P22" s="37">
        <f t="shared" si="7"/>
        <v>2.225013999999999</v>
      </c>
      <c r="Q22" s="38">
        <f>COUNTIF(Vertices[PageRank],"&gt;= "&amp;P22)-COUNTIF(Vertices[PageRank],"&gt;="&amp;P23)</f>
        <v>2</v>
      </c>
      <c r="R22" s="37">
        <f t="shared" si="8"/>
        <v>0.24242424242424235</v>
      </c>
      <c r="S22" s="43">
        <f>COUNTIF(Vertices[Clustering Coefficient],"&gt;= "&amp;R22)-COUNTIF(Vertices[Clustering Coefficient],"&gt;="&amp;R23)</f>
        <v>3</v>
      </c>
      <c r="T22" s="37" t="e">
        <f ca="1" t="shared" si="9"/>
        <v>#REF!</v>
      </c>
      <c r="U22" s="38" t="e">
        <f ca="1" t="shared" si="0"/>
        <v>#REF!</v>
      </c>
    </row>
    <row r="23" spans="1:21" ht="15">
      <c r="A23" s="34" t="s">
        <v>158</v>
      </c>
      <c r="B23" s="34">
        <v>0.012814645308924484</v>
      </c>
      <c r="D23" s="32">
        <f t="shared" si="1"/>
        <v>0</v>
      </c>
      <c r="E23" s="3">
        <f>COUNTIF(Vertices[Degree],"&gt;= "&amp;D23)-COUNTIF(Vertices[Degree],"&gt;="&amp;D24)</f>
        <v>0</v>
      </c>
      <c r="F23" s="39">
        <f t="shared" si="2"/>
        <v>2.672727272727273</v>
      </c>
      <c r="G23" s="40">
        <f>COUNTIF(Vertices[In-Degree],"&gt;= "&amp;F23)-COUNTIF(Vertices[In-Degree],"&gt;="&amp;F24)</f>
        <v>0</v>
      </c>
      <c r="H23" s="39">
        <f t="shared" si="3"/>
        <v>7.2545454545454575</v>
      </c>
      <c r="I23" s="40">
        <f>COUNTIF(Vertices[Out-Degree],"&gt;= "&amp;H23)-COUNTIF(Vertices[Out-Degree],"&gt;="&amp;H24)</f>
        <v>0</v>
      </c>
      <c r="J23" s="39">
        <f t="shared" si="4"/>
        <v>544.4727272727273</v>
      </c>
      <c r="K23" s="40">
        <f>COUNTIF(Vertices[Betweenness Centrality],"&gt;= "&amp;J23)-COUNTIF(Vertices[Betweenness Centrality],"&gt;="&amp;J24)</f>
        <v>1</v>
      </c>
      <c r="L23" s="39">
        <f t="shared" si="5"/>
        <v>0.3818181818181819</v>
      </c>
      <c r="M23" s="40">
        <f>COUNTIF(Vertices[Closeness Centrality],"&gt;= "&amp;L23)-COUNTIF(Vertices[Closeness Centrality],"&gt;="&amp;L24)</f>
        <v>0</v>
      </c>
      <c r="N23" s="39">
        <f t="shared" si="6"/>
        <v>0.04439361818181817</v>
      </c>
      <c r="O23" s="40">
        <f>COUNTIF(Vertices[Eigenvector Centrality],"&gt;= "&amp;N23)-COUNTIF(Vertices[Eigenvector Centrality],"&gt;="&amp;N24)</f>
        <v>0</v>
      </c>
      <c r="P23" s="39">
        <f t="shared" si="7"/>
        <v>2.319717599999999</v>
      </c>
      <c r="Q23" s="40">
        <f>COUNTIF(Vertices[PageRank],"&gt;= "&amp;P23)-COUNTIF(Vertices[PageRank],"&gt;="&amp;P24)</f>
        <v>0</v>
      </c>
      <c r="R23" s="39">
        <f t="shared" si="8"/>
        <v>0.25454545454545446</v>
      </c>
      <c r="S23" s="44">
        <f>COUNTIF(Vertices[Clustering Coefficient],"&gt;= "&amp;R23)-COUNTIF(Vertices[Clustering Coefficient],"&gt;="&amp;R24)</f>
        <v>1</v>
      </c>
      <c r="T23" s="39" t="e">
        <f ca="1" t="shared" si="9"/>
        <v>#REF!</v>
      </c>
      <c r="U23" s="40" t="e">
        <f ca="1" t="shared" si="0"/>
        <v>#REF!</v>
      </c>
    </row>
    <row r="24" spans="1:21" ht="15">
      <c r="A24" s="34" t="s">
        <v>3037</v>
      </c>
      <c r="B24" s="34">
        <v>0.437495</v>
      </c>
      <c r="D24" s="32">
        <f t="shared" si="1"/>
        <v>0</v>
      </c>
      <c r="E24" s="3">
        <f>COUNTIF(Vertices[Degree],"&gt;= "&amp;D24)-COUNTIF(Vertices[Degree],"&gt;="&amp;D25)</f>
        <v>0</v>
      </c>
      <c r="F24" s="37">
        <f t="shared" si="2"/>
        <v>2.8000000000000003</v>
      </c>
      <c r="G24" s="38">
        <f>COUNTIF(Vertices[In-Degree],"&gt;= "&amp;F24)-COUNTIF(Vertices[In-Degree],"&gt;="&amp;F25)</f>
        <v>0</v>
      </c>
      <c r="H24" s="37">
        <f t="shared" si="3"/>
        <v>7.600000000000003</v>
      </c>
      <c r="I24" s="38">
        <f>COUNTIF(Vertices[Out-Degree],"&gt;= "&amp;H24)-COUNTIF(Vertices[Out-Degree],"&gt;="&amp;H25)</f>
        <v>0</v>
      </c>
      <c r="J24" s="37">
        <f t="shared" si="4"/>
        <v>570.4</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0.04650759999999998</v>
      </c>
      <c r="O24" s="38">
        <f>COUNTIF(Vertices[Eigenvector Centrality],"&gt;= "&amp;N24)-COUNTIF(Vertices[Eigenvector Centrality],"&gt;="&amp;N25)</f>
        <v>0</v>
      </c>
      <c r="P24" s="37">
        <f t="shared" si="7"/>
        <v>2.4144211999999987</v>
      </c>
      <c r="Q24" s="38">
        <f>COUNTIF(Vertices[PageRank],"&gt;= "&amp;P24)-COUNTIF(Vertices[PageRank],"&gt;="&amp;P25)</f>
        <v>0</v>
      </c>
      <c r="R24" s="37">
        <f t="shared" si="8"/>
        <v>0.2666666666666666</v>
      </c>
      <c r="S24" s="43">
        <f>COUNTIF(Vertices[Clustering Coefficient],"&gt;= "&amp;R24)-COUNTIF(Vertices[Clustering Coefficient],"&gt;="&amp;R25)</f>
        <v>0</v>
      </c>
      <c r="T24" s="37" t="e">
        <f ca="1" t="shared" si="9"/>
        <v>#REF!</v>
      </c>
      <c r="U24" s="38" t="e">
        <f ca="1" t="shared" si="0"/>
        <v>#REF!</v>
      </c>
    </row>
    <row r="25" spans="1:21" ht="15">
      <c r="A25" s="126"/>
      <c r="B25" s="126"/>
      <c r="D25" s="32">
        <f t="shared" si="1"/>
        <v>0</v>
      </c>
      <c r="E25" s="3">
        <f>COUNTIF(Vertices[Degree],"&gt;= "&amp;D25)-COUNTIF(Vertices[Degree],"&gt;="&amp;D26)</f>
        <v>0</v>
      </c>
      <c r="F25" s="39">
        <f t="shared" si="2"/>
        <v>2.9272727272727277</v>
      </c>
      <c r="G25" s="40">
        <f>COUNTIF(Vertices[In-Degree],"&gt;= "&amp;F25)-COUNTIF(Vertices[In-Degree],"&gt;="&amp;F26)</f>
        <v>11</v>
      </c>
      <c r="H25" s="39">
        <f t="shared" si="3"/>
        <v>7.945454545454549</v>
      </c>
      <c r="I25" s="40">
        <f>COUNTIF(Vertices[Out-Degree],"&gt;= "&amp;H25)-COUNTIF(Vertices[Out-Degree],"&gt;="&amp;H26)</f>
        <v>0</v>
      </c>
      <c r="J25" s="39">
        <f t="shared" si="4"/>
        <v>596.3272727272727</v>
      </c>
      <c r="K25" s="40">
        <f>COUNTIF(Vertices[Betweenness Centrality],"&gt;= "&amp;J25)-COUNTIF(Vertices[Betweenness Centrality],"&gt;="&amp;J26)</f>
        <v>1</v>
      </c>
      <c r="L25" s="39">
        <f t="shared" si="5"/>
        <v>0.41818181818181827</v>
      </c>
      <c r="M25" s="40">
        <f>COUNTIF(Vertices[Closeness Centrality],"&gt;= "&amp;L25)-COUNTIF(Vertices[Closeness Centrality],"&gt;="&amp;L26)</f>
        <v>0</v>
      </c>
      <c r="N25" s="39">
        <f t="shared" si="6"/>
        <v>0.0486215818181818</v>
      </c>
      <c r="O25" s="40">
        <f>COUNTIF(Vertices[Eigenvector Centrality],"&gt;= "&amp;N25)-COUNTIF(Vertices[Eigenvector Centrality],"&gt;="&amp;N26)</f>
        <v>0</v>
      </c>
      <c r="P25" s="39">
        <f t="shared" si="7"/>
        <v>2.5091247999999986</v>
      </c>
      <c r="Q25" s="40">
        <f>COUNTIF(Vertices[PageRank],"&gt;= "&amp;P25)-COUNTIF(Vertices[PageRank],"&gt;="&amp;P26)</f>
        <v>0</v>
      </c>
      <c r="R25" s="39">
        <f t="shared" si="8"/>
        <v>0.27878787878787875</v>
      </c>
      <c r="S25" s="44">
        <f>COUNTIF(Vertices[Clustering Coefficient],"&gt;= "&amp;R25)-COUNTIF(Vertices[Clustering Coefficient],"&gt;="&amp;R26)</f>
        <v>0</v>
      </c>
      <c r="T25" s="39" t="e">
        <f ca="1" t="shared" si="9"/>
        <v>#REF!</v>
      </c>
      <c r="U25" s="40" t="e">
        <f ca="1" t="shared" si="0"/>
        <v>#REF!</v>
      </c>
    </row>
    <row r="26" spans="1:21" ht="15">
      <c r="A26" s="34" t="s">
        <v>3038</v>
      </c>
      <c r="B26" s="34" t="s">
        <v>3039</v>
      </c>
      <c r="D26" s="32">
        <f t="shared" si="1"/>
        <v>0</v>
      </c>
      <c r="E26" s="3">
        <f>COUNTIF(Vertices[Degree],"&gt;= "&amp;D26)-COUNTIF(Vertices[Degree],"&gt;="&amp;D28)</f>
        <v>0</v>
      </c>
      <c r="F26" s="37">
        <f t="shared" si="2"/>
        <v>3.054545454545455</v>
      </c>
      <c r="G26" s="38">
        <f>COUNTIF(Vertices[In-Degree],"&gt;= "&amp;F26)-COUNTIF(Vertices[In-Degree],"&gt;="&amp;F28)</f>
        <v>0</v>
      </c>
      <c r="H26" s="37">
        <f t="shared" si="3"/>
        <v>8.290909090909095</v>
      </c>
      <c r="I26" s="38">
        <f>COUNTIF(Vertices[Out-Degree],"&gt;= "&amp;H26)-COUNTIF(Vertices[Out-Degree],"&gt;="&amp;H28)</f>
        <v>0</v>
      </c>
      <c r="J26" s="37">
        <f t="shared" si="4"/>
        <v>622.2545454545453</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0.05073556363636361</v>
      </c>
      <c r="O26" s="38">
        <f>COUNTIF(Vertices[Eigenvector Centrality],"&gt;= "&amp;N26)-COUNTIF(Vertices[Eigenvector Centrality],"&gt;="&amp;N28)</f>
        <v>0</v>
      </c>
      <c r="P26" s="37">
        <f t="shared" si="7"/>
        <v>2.6038283999999985</v>
      </c>
      <c r="Q26" s="38">
        <f>COUNTIF(Vertices[PageRank],"&gt;= "&amp;P26)-COUNTIF(Vertices[PageRank],"&gt;="&amp;P28)</f>
        <v>0</v>
      </c>
      <c r="R26" s="37">
        <f t="shared" si="8"/>
        <v>0.2909090909090909</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4:21" ht="15">
      <c r="D27" s="32"/>
      <c r="E27" s="3">
        <f>COUNTIF(Vertices[Degree],"&gt;= "&amp;D27)-COUNTIF(Vertices[Degree],"&gt;="&amp;D28)</f>
        <v>0</v>
      </c>
      <c r="F27" s="61"/>
      <c r="G27" s="62">
        <f>COUNTIF(Vertices[In-Degree],"&gt;= "&amp;F27)-COUNTIF(Vertices[In-Degree],"&gt;="&amp;F28)</f>
        <v>-15</v>
      </c>
      <c r="H27" s="61"/>
      <c r="I27" s="62">
        <f>COUNTIF(Vertices[Out-Degree],"&gt;= "&amp;H27)-COUNTIF(Vertices[Out-Degree],"&gt;="&amp;H28)</f>
        <v>-5</v>
      </c>
      <c r="J27" s="61"/>
      <c r="K27" s="62">
        <f>COUNTIF(Vertices[Betweenness Centrality],"&gt;= "&amp;J27)-COUNTIF(Vertices[Betweenness Centrality],"&gt;="&amp;J28)</f>
        <v>-8</v>
      </c>
      <c r="L27" s="61"/>
      <c r="M27" s="62">
        <f>COUNTIF(Vertices[Closeness Centrality],"&gt;= "&amp;L27)-COUNTIF(Vertices[Closeness Centrality],"&gt;="&amp;L28)</f>
        <v>-6</v>
      </c>
      <c r="N27" s="61"/>
      <c r="O27" s="62">
        <f>COUNTIF(Vertices[Eigenvector Centrality],"&gt;= "&amp;N27)-COUNTIF(Vertices[Eigenvector Centrality],"&gt;="&amp;N28)</f>
        <v>-8</v>
      </c>
      <c r="P27" s="61"/>
      <c r="Q27" s="62">
        <f>COUNTIF(Vertices[Eigenvector Centrality],"&gt;= "&amp;P27)-COUNTIF(Vertices[Eigenvector Centrality],"&gt;="&amp;P28)</f>
        <v>0</v>
      </c>
      <c r="R27" s="61"/>
      <c r="S27" s="63">
        <f>COUNTIF(Vertices[Clustering Coefficient],"&gt;= "&amp;R27)-COUNTIF(Vertices[Clustering Coefficient],"&gt;="&amp;R28)</f>
        <v>-35</v>
      </c>
      <c r="T27" s="61"/>
      <c r="U27" s="62">
        <f ca="1">COUNTIF(Vertices[Clustering Coefficient],"&gt;= "&amp;T27)-COUNTIF(Vertices[Clustering Coefficient],"&gt;="&amp;T28)</f>
        <v>0</v>
      </c>
    </row>
    <row r="28" spans="4:21" ht="15">
      <c r="D28" s="32">
        <f>D26+($D$57-$D$2)/BinDivisor</f>
        <v>0</v>
      </c>
      <c r="E28" s="3">
        <f>COUNTIF(Vertices[Degree],"&gt;= "&amp;D28)-COUNTIF(Vertices[Degree],"&gt;="&amp;D40)</f>
        <v>0</v>
      </c>
      <c r="F28" s="39">
        <f>F26+($F$57-$F$2)/BinDivisor</f>
        <v>3.1818181818181825</v>
      </c>
      <c r="G28" s="40">
        <f>COUNTIF(Vertices[In-Degree],"&gt;= "&amp;F28)-COUNTIF(Vertices[In-Degree],"&gt;="&amp;F40)</f>
        <v>0</v>
      </c>
      <c r="H28" s="39">
        <f>H26+($H$57-$H$2)/BinDivisor</f>
        <v>8.63636363636364</v>
      </c>
      <c r="I28" s="40">
        <f>COUNTIF(Vertices[Out-Degree],"&gt;= "&amp;H28)-COUNTIF(Vertices[Out-Degree],"&gt;="&amp;H40)</f>
        <v>0</v>
      </c>
      <c r="J28" s="39">
        <f>J26+($J$57-$J$2)/BinDivisor</f>
        <v>648.181818181818</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0.05284954545454543</v>
      </c>
      <c r="O28" s="40">
        <f>COUNTIF(Vertices[Eigenvector Centrality],"&gt;= "&amp;N28)-COUNTIF(Vertices[Eigenvector Centrality],"&gt;="&amp;N40)</f>
        <v>3</v>
      </c>
      <c r="P28" s="39">
        <f>P26+($P$57-$P$2)/BinDivisor</f>
        <v>2.6985319999999984</v>
      </c>
      <c r="Q28" s="40">
        <f>COUNTIF(Vertices[PageRank],"&gt;= "&amp;P28)-COUNTIF(Vertices[PageRank],"&gt;="&amp;P40)</f>
        <v>1</v>
      </c>
      <c r="R28" s="39">
        <f>R26+($R$57-$R$2)/BinDivisor</f>
        <v>0.30303030303030304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4:21" ht="15">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4:21" ht="15">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4:21" ht="15">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4:21" ht="15">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-15</v>
      </c>
      <c r="H38" s="61"/>
      <c r="I38" s="62">
        <f>COUNTIF(Vertices[Out-Degree],"&gt;= "&amp;H38)-COUNTIF(Vertices[Out-Degree],"&gt;="&amp;H40)</f>
        <v>-5</v>
      </c>
      <c r="J38" s="61"/>
      <c r="K38" s="62">
        <f>COUNTIF(Vertices[Betweenness Centrality],"&gt;= "&amp;J38)-COUNTIF(Vertices[Betweenness Centrality],"&gt;="&amp;J40)</f>
        <v>-8</v>
      </c>
      <c r="L38" s="61"/>
      <c r="M38" s="62">
        <f>COUNTIF(Vertices[Closeness Centrality],"&gt;= "&amp;L38)-COUNTIF(Vertices[Closeness Centrality],"&gt;="&amp;L40)</f>
        <v>-6</v>
      </c>
      <c r="N38" s="61"/>
      <c r="O38" s="62">
        <f>COUNTIF(Vertices[Eigenvector Centrality],"&gt;= "&amp;N38)-COUNTIF(Vertices[Eigenvector Centrality],"&gt;="&amp;N40)</f>
        <v>-5</v>
      </c>
      <c r="P38" s="61"/>
      <c r="Q38" s="62">
        <f>COUNTIF(Vertices[Eigenvector Centrality],"&gt;= "&amp;P38)-COUNTIF(Vertices[Eigenvector Centrality],"&gt;="&amp;P40)</f>
        <v>0</v>
      </c>
      <c r="R38" s="61"/>
      <c r="S38" s="63">
        <f>COUNTIF(Vertices[Clustering Coefficient],"&gt;= "&amp;R38)-COUNTIF(Vertices[Clustering Coefficient],"&gt;="&amp;R40)</f>
        <v>-35</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-15</v>
      </c>
      <c r="H39" s="61"/>
      <c r="I39" s="62">
        <f>COUNTIF(Vertices[Out-Degree],"&gt;= "&amp;H39)-COUNTIF(Vertices[Out-Degree],"&gt;="&amp;H40)</f>
        <v>-5</v>
      </c>
      <c r="J39" s="61"/>
      <c r="K39" s="62">
        <f>COUNTIF(Vertices[Betweenness Centrality],"&gt;= "&amp;J39)-COUNTIF(Vertices[Betweenness Centrality],"&gt;="&amp;J40)</f>
        <v>-8</v>
      </c>
      <c r="L39" s="61"/>
      <c r="M39" s="62">
        <f>COUNTIF(Vertices[Closeness Centrality],"&gt;= "&amp;L39)-COUNTIF(Vertices[Closeness Centrality],"&gt;="&amp;L40)</f>
        <v>-6</v>
      </c>
      <c r="N39" s="61"/>
      <c r="O39" s="62">
        <f>COUNTIF(Vertices[Eigenvector Centrality],"&gt;= "&amp;N39)-COUNTIF(Vertices[Eigenvector Centrality],"&gt;="&amp;N40)</f>
        <v>-5</v>
      </c>
      <c r="P39" s="61"/>
      <c r="Q39" s="62">
        <f>COUNTIF(Vertices[Eigenvector Centrality],"&gt;= "&amp;P39)-COUNTIF(Vertices[Eigenvector Centrality],"&gt;="&amp;P40)</f>
        <v>0</v>
      </c>
      <c r="R39" s="61"/>
      <c r="S39" s="63">
        <f>COUNTIF(Vertices[Clustering Coefficient],"&gt;= "&amp;R39)-COUNTIF(Vertices[Clustering Coefficient],"&gt;="&amp;R40)</f>
        <v>-35</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3.30909090909091</v>
      </c>
      <c r="G40" s="38">
        <f>COUNTIF(Vertices[In-Degree],"&gt;= "&amp;F40)-COUNTIF(Vertices[In-Degree],"&gt;="&amp;F41)</f>
        <v>0</v>
      </c>
      <c r="H40" s="37">
        <f>H28+($H$57-$H$2)/BinDivisor</f>
        <v>8.981818181818186</v>
      </c>
      <c r="I40" s="38">
        <f>COUNTIF(Vertices[Out-Degree],"&gt;= "&amp;H40)-COUNTIF(Vertices[Out-Degree],"&gt;="&amp;H41)</f>
        <v>1</v>
      </c>
      <c r="J40" s="37">
        <f>J28+($J$57-$J$2)/BinDivisor</f>
        <v>674.1090909090907</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0.05496352727272724</v>
      </c>
      <c r="O40" s="38">
        <f>COUNTIF(Vertices[Eigenvector Centrality],"&gt;= "&amp;N40)-COUNTIF(Vertices[Eigenvector Centrality],"&gt;="&amp;N41)</f>
        <v>0</v>
      </c>
      <c r="P40" s="37">
        <f>P28+($P$57-$P$2)/BinDivisor</f>
        <v>2.7932355999999983</v>
      </c>
      <c r="Q40" s="38">
        <f>COUNTIF(Vertices[PageRank],"&gt;= "&amp;P40)-COUNTIF(Vertices[PageRank],"&gt;="&amp;P41)</f>
        <v>0</v>
      </c>
      <c r="R40" s="37">
        <f>R28+($R$57-$R$2)/BinDivisor</f>
        <v>0.3151515151515152</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3.4363636363636374</v>
      </c>
      <c r="G41" s="40">
        <f>COUNTIF(Vertices[In-Degree],"&gt;= "&amp;F41)-COUNTIF(Vertices[In-Degree],"&gt;="&amp;F42)</f>
        <v>0</v>
      </c>
      <c r="H41" s="39">
        <f aca="true" t="shared" si="12" ref="H41:H56">H40+($H$57-$H$2)/BinDivisor</f>
        <v>9.327272727272732</v>
      </c>
      <c r="I41" s="40">
        <f>COUNTIF(Vertices[Out-Degree],"&gt;= "&amp;H41)-COUNTIF(Vertices[Out-Degree],"&gt;="&amp;H42)</f>
        <v>0</v>
      </c>
      <c r="J41" s="39">
        <f aca="true" t="shared" si="13" ref="J41:J56">J40+($J$57-$J$2)/BinDivisor</f>
        <v>700.0363636363634</v>
      </c>
      <c r="K41" s="40">
        <f>COUNTIF(Vertices[Betweenness Centrality],"&gt;= "&amp;J41)-COUNTIF(Vertices[Betweenness Centrality],"&gt;="&amp;J42)</f>
        <v>1</v>
      </c>
      <c r="L41" s="39">
        <f aca="true" t="shared" si="14" ref="L41:L56">L40+($L$57-$L$2)/BinDivisor</f>
        <v>0.490909090909091</v>
      </c>
      <c r="M41" s="40">
        <f>COUNTIF(Vertices[Closeness Centrality],"&gt;= "&amp;L41)-COUNTIF(Vertices[Closeness Centrality],"&gt;="&amp;L42)</f>
        <v>2</v>
      </c>
      <c r="N41" s="39">
        <f aca="true" t="shared" si="15" ref="N41:N56">N40+($N$57-$N$2)/BinDivisor</f>
        <v>0.05707750909090906</v>
      </c>
      <c r="O41" s="40">
        <f>COUNTIF(Vertices[Eigenvector Centrality],"&gt;= "&amp;N41)-COUNTIF(Vertices[Eigenvector Centrality],"&gt;="&amp;N42)</f>
        <v>0</v>
      </c>
      <c r="P41" s="39">
        <f aca="true" t="shared" si="16" ref="P41:P56">P40+($P$57-$P$2)/BinDivisor</f>
        <v>2.887939199999998</v>
      </c>
      <c r="Q41" s="40">
        <f>COUNTIF(Vertices[PageRank],"&gt;= "&amp;P41)-COUNTIF(Vertices[PageRank],"&gt;="&amp;P42)</f>
        <v>1</v>
      </c>
      <c r="R41" s="39">
        <f aca="true" t="shared" si="17" ref="R41:R56">R40+($R$57-$R$2)/BinDivisor</f>
        <v>0.3272727272727273</v>
      </c>
      <c r="S41" s="44">
        <f>COUNTIF(Vertices[Clustering Coefficient],"&gt;= "&amp;R41)-COUNTIF(Vertices[Clustering Coefficient],"&gt;="&amp;R42)</f>
        <v>11</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3.563636363636365</v>
      </c>
      <c r="G42" s="38">
        <f>COUNTIF(Vertices[In-Degree],"&gt;= "&amp;F42)-COUNTIF(Vertices[In-Degree],"&gt;="&amp;F43)</f>
        <v>0</v>
      </c>
      <c r="H42" s="37">
        <f t="shared" si="12"/>
        <v>9.672727272727277</v>
      </c>
      <c r="I42" s="38">
        <f>COUNTIF(Vertices[Out-Degree],"&gt;= "&amp;H42)-COUNTIF(Vertices[Out-Degree],"&gt;="&amp;H43)</f>
        <v>0</v>
      </c>
      <c r="J42" s="37">
        <f t="shared" si="13"/>
        <v>725.963636363636</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0.05919149090909087</v>
      </c>
      <c r="O42" s="38">
        <f>COUNTIF(Vertices[Eigenvector Centrality],"&gt;= "&amp;N42)-COUNTIF(Vertices[Eigenvector Centrality],"&gt;="&amp;N43)</f>
        <v>0</v>
      </c>
      <c r="P42" s="37">
        <f t="shared" si="16"/>
        <v>2.982642799999998</v>
      </c>
      <c r="Q42" s="38">
        <f>COUNTIF(Vertices[PageRank],"&gt;= "&amp;P42)-COUNTIF(Vertices[PageRank],"&gt;="&amp;P43)</f>
        <v>0</v>
      </c>
      <c r="R42" s="37">
        <f t="shared" si="17"/>
        <v>0.33939393939393947</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3.6909090909090922</v>
      </c>
      <c r="G43" s="40">
        <f>COUNTIF(Vertices[In-Degree],"&gt;= "&amp;F43)-COUNTIF(Vertices[In-Degree],"&gt;="&amp;F44)</f>
        <v>0</v>
      </c>
      <c r="H43" s="39">
        <f t="shared" si="12"/>
        <v>10.018181818181823</v>
      </c>
      <c r="I43" s="40">
        <f>COUNTIF(Vertices[Out-Degree],"&gt;= "&amp;H43)-COUNTIF(Vertices[Out-Degree],"&gt;="&amp;H44)</f>
        <v>0</v>
      </c>
      <c r="J43" s="39">
        <f t="shared" si="13"/>
        <v>751.8909090909087</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0.061305472727272686</v>
      </c>
      <c r="O43" s="40">
        <f>COUNTIF(Vertices[Eigenvector Centrality],"&gt;= "&amp;N43)-COUNTIF(Vertices[Eigenvector Centrality],"&gt;="&amp;N44)</f>
        <v>0</v>
      </c>
      <c r="P43" s="39">
        <f t="shared" si="16"/>
        <v>3.077346399999998</v>
      </c>
      <c r="Q43" s="40">
        <f>COUNTIF(Vertices[PageRank],"&gt;= "&amp;P43)-COUNTIF(Vertices[PageRank],"&gt;="&amp;P44)</f>
        <v>0</v>
      </c>
      <c r="R43" s="39">
        <f t="shared" si="17"/>
        <v>0.3515151515151516</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3.8181818181818197</v>
      </c>
      <c r="G44" s="38">
        <f>COUNTIF(Vertices[In-Degree],"&gt;= "&amp;F44)-COUNTIF(Vertices[In-Degree],"&gt;="&amp;F45)</f>
        <v>0</v>
      </c>
      <c r="H44" s="37">
        <f t="shared" si="12"/>
        <v>10.363636363636369</v>
      </c>
      <c r="I44" s="38">
        <f>COUNTIF(Vertices[Out-Degree],"&gt;= "&amp;H44)-COUNTIF(Vertices[Out-Degree],"&gt;="&amp;H45)</f>
        <v>0</v>
      </c>
      <c r="J44" s="37">
        <f t="shared" si="13"/>
        <v>777.8181818181814</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0.0634194545454545</v>
      </c>
      <c r="O44" s="38">
        <f>COUNTIF(Vertices[Eigenvector Centrality],"&gt;= "&amp;N44)-COUNTIF(Vertices[Eigenvector Centrality],"&gt;="&amp;N45)</f>
        <v>0</v>
      </c>
      <c r="P44" s="37">
        <f t="shared" si="16"/>
        <v>3.172049999999998</v>
      </c>
      <c r="Q44" s="38">
        <f>COUNTIF(Vertices[PageRank],"&gt;= "&amp;P44)-COUNTIF(Vertices[PageRank],"&gt;="&amp;P45)</f>
        <v>0</v>
      </c>
      <c r="R44" s="37">
        <f t="shared" si="17"/>
        <v>0.36363636363636376</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3.945454545454547</v>
      </c>
      <c r="G45" s="40">
        <f>COUNTIF(Vertices[In-Degree],"&gt;= "&amp;F45)-COUNTIF(Vertices[In-Degree],"&gt;="&amp;F46)</f>
        <v>5</v>
      </c>
      <c r="H45" s="39">
        <f t="shared" si="12"/>
        <v>10.709090909090914</v>
      </c>
      <c r="I45" s="40">
        <f>COUNTIF(Vertices[Out-Degree],"&gt;= "&amp;H45)-COUNTIF(Vertices[Out-Degree],"&gt;="&amp;H46)</f>
        <v>0</v>
      </c>
      <c r="J45" s="39">
        <f t="shared" si="13"/>
        <v>803.7454545454541</v>
      </c>
      <c r="K45" s="40">
        <f>COUNTIF(Vertices[Betweenness Centrality],"&gt;= "&amp;J45)-COUNTIF(Vertices[Betweenness Centrality],"&gt;="&amp;J46)</f>
        <v>1</v>
      </c>
      <c r="L45" s="39">
        <f t="shared" si="14"/>
        <v>0.5636363636363637</v>
      </c>
      <c r="M45" s="40">
        <f>COUNTIF(Vertices[Closeness Centrality],"&gt;= "&amp;L45)-COUNTIF(Vertices[Closeness Centrality],"&gt;="&amp;L46)</f>
        <v>0</v>
      </c>
      <c r="N45" s="39">
        <f t="shared" si="15"/>
        <v>0.06553343636363632</v>
      </c>
      <c r="O45" s="40">
        <f>COUNTIF(Vertices[Eigenvector Centrality],"&gt;= "&amp;N45)-COUNTIF(Vertices[Eigenvector Centrality],"&gt;="&amp;N46)</f>
        <v>0</v>
      </c>
      <c r="P45" s="39">
        <f t="shared" si="16"/>
        <v>3.2667535999999977</v>
      </c>
      <c r="Q45" s="40">
        <f>COUNTIF(Vertices[PageRank],"&gt;= "&amp;P45)-COUNTIF(Vertices[PageRank],"&gt;="&amp;P46)</f>
        <v>1</v>
      </c>
      <c r="R45" s="39">
        <f t="shared" si="17"/>
        <v>0.3757575757575759</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4.072727272727274</v>
      </c>
      <c r="G46" s="38">
        <f>COUNTIF(Vertices[In-Degree],"&gt;= "&amp;F46)-COUNTIF(Vertices[In-Degree],"&gt;="&amp;F47)</f>
        <v>0</v>
      </c>
      <c r="H46" s="37">
        <f t="shared" si="12"/>
        <v>11.05454545454546</v>
      </c>
      <c r="I46" s="38">
        <f>COUNTIF(Vertices[Out-Degree],"&gt;= "&amp;H46)-COUNTIF(Vertices[Out-Degree],"&gt;="&amp;H47)</f>
        <v>0</v>
      </c>
      <c r="J46" s="37">
        <f t="shared" si="13"/>
        <v>829.6727272727268</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0.06764741818181813</v>
      </c>
      <c r="O46" s="38">
        <f>COUNTIF(Vertices[Eigenvector Centrality],"&gt;= "&amp;N46)-COUNTIF(Vertices[Eigenvector Centrality],"&gt;="&amp;N47)</f>
        <v>1</v>
      </c>
      <c r="P46" s="37">
        <f t="shared" si="16"/>
        <v>3.3614571999999976</v>
      </c>
      <c r="Q46" s="38">
        <f>COUNTIF(Vertices[PageRank],"&gt;= "&amp;P46)-COUNTIF(Vertices[PageRank],"&gt;="&amp;P47)</f>
        <v>0</v>
      </c>
      <c r="R46" s="37">
        <f t="shared" si="17"/>
        <v>0.38787878787878804</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4.200000000000001</v>
      </c>
      <c r="G47" s="40">
        <f>COUNTIF(Vertices[In-Degree],"&gt;= "&amp;F47)-COUNTIF(Vertices[In-Degree],"&gt;="&amp;F48)</f>
        <v>0</v>
      </c>
      <c r="H47" s="39">
        <f t="shared" si="12"/>
        <v>11.400000000000006</v>
      </c>
      <c r="I47" s="40">
        <f>COUNTIF(Vertices[Out-Degree],"&gt;= "&amp;H47)-COUNTIF(Vertices[Out-Degree],"&gt;="&amp;H48)</f>
        <v>0</v>
      </c>
      <c r="J47" s="39">
        <f t="shared" si="13"/>
        <v>855.5999999999995</v>
      </c>
      <c r="K47" s="40">
        <f>COUNTIF(Vertices[Betweenness Centrality],"&gt;= "&amp;J47)-COUNTIF(Vertices[Betweenness Centrality],"&gt;="&amp;J48)</f>
        <v>1</v>
      </c>
      <c r="L47" s="39">
        <f t="shared" si="14"/>
        <v>0.6000000000000001</v>
      </c>
      <c r="M47" s="40">
        <f>COUNTIF(Vertices[Closeness Centrality],"&gt;= "&amp;L47)-COUNTIF(Vertices[Closeness Centrality],"&gt;="&amp;L48)</f>
        <v>0</v>
      </c>
      <c r="N47" s="39">
        <f t="shared" si="15"/>
        <v>0.06976139999999995</v>
      </c>
      <c r="O47" s="40">
        <f>COUNTIF(Vertices[Eigenvector Centrality],"&gt;= "&amp;N47)-COUNTIF(Vertices[Eigenvector Centrality],"&gt;="&amp;N48)</f>
        <v>1</v>
      </c>
      <c r="P47" s="39">
        <f t="shared" si="16"/>
        <v>3.4561607999999975</v>
      </c>
      <c r="Q47" s="40">
        <f>COUNTIF(Vertices[PageRank],"&gt;= "&amp;P47)-COUNTIF(Vertices[PageRank],"&gt;="&amp;P48)</f>
        <v>0</v>
      </c>
      <c r="R47" s="39">
        <f t="shared" si="17"/>
        <v>0.4000000000000002</v>
      </c>
      <c r="S47" s="44">
        <f>COUNTIF(Vertices[Clustering Coefficient],"&gt;= "&amp;R47)-COUNTIF(Vertices[Clustering Coefficient],"&gt;="&amp;R48)</f>
        <v>1</v>
      </c>
      <c r="T47" s="39" t="e">
        <f ca="1" t="shared" si="18"/>
        <v>#REF!</v>
      </c>
      <c r="U47" s="40" t="e">
        <f ca="1" t="shared" si="0"/>
        <v>#REF!</v>
      </c>
    </row>
    <row r="48" spans="4:21" ht="15">
      <c r="D48" s="32">
        <f t="shared" si="10"/>
        <v>0</v>
      </c>
      <c r="E48" s="3">
        <f>COUNTIF(Vertices[Degree],"&gt;= "&amp;D48)-COUNTIF(Vertices[Degree],"&gt;="&amp;D49)</f>
        <v>0</v>
      </c>
      <c r="F48" s="37">
        <f t="shared" si="11"/>
        <v>4.327272727272728</v>
      </c>
      <c r="G48" s="38">
        <f>COUNTIF(Vertices[In-Degree],"&gt;= "&amp;F48)-COUNTIF(Vertices[In-Degree],"&gt;="&amp;F49)</f>
        <v>0</v>
      </c>
      <c r="H48" s="37">
        <f t="shared" si="12"/>
        <v>11.745454545454551</v>
      </c>
      <c r="I48" s="38">
        <f>COUNTIF(Vertices[Out-Degree],"&gt;= "&amp;H48)-COUNTIF(Vertices[Out-Degree],"&gt;="&amp;H49)</f>
        <v>2</v>
      </c>
      <c r="J48" s="37">
        <f t="shared" si="13"/>
        <v>881.5272727272721</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0.07187538181818176</v>
      </c>
      <c r="O48" s="38">
        <f>COUNTIF(Vertices[Eigenvector Centrality],"&gt;= "&amp;N48)-COUNTIF(Vertices[Eigenvector Centrality],"&gt;="&amp;N49)</f>
        <v>0</v>
      </c>
      <c r="P48" s="37">
        <f t="shared" si="16"/>
        <v>3.5508643999999974</v>
      </c>
      <c r="Q48" s="38">
        <f>COUNTIF(Vertices[PageRank],"&gt;= "&amp;P48)-COUNTIF(Vertices[PageRank],"&gt;="&amp;P49)</f>
        <v>0</v>
      </c>
      <c r="R48" s="37">
        <f t="shared" si="17"/>
        <v>0.41212121212121233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4.454545454545455</v>
      </c>
      <c r="G49" s="40">
        <f>COUNTIF(Vertices[In-Degree],"&gt;= "&amp;F49)-COUNTIF(Vertices[In-Degree],"&gt;="&amp;F50)</f>
        <v>0</v>
      </c>
      <c r="H49" s="39">
        <f t="shared" si="12"/>
        <v>12.090909090909097</v>
      </c>
      <c r="I49" s="40">
        <f>COUNTIF(Vertices[Out-Degree],"&gt;= "&amp;H49)-COUNTIF(Vertices[Out-Degree],"&gt;="&amp;H50)</f>
        <v>0</v>
      </c>
      <c r="J49" s="39">
        <f t="shared" si="13"/>
        <v>907.4545454545448</v>
      </c>
      <c r="K49" s="40">
        <f>COUNTIF(Vertices[Betweenness Centrality],"&gt;= "&amp;J49)-COUNTIF(Vertices[Betweenness Centrality],"&gt;="&amp;J50)</f>
        <v>1</v>
      </c>
      <c r="L49" s="39">
        <f t="shared" si="14"/>
        <v>0.6363636363636365</v>
      </c>
      <c r="M49" s="40">
        <f>COUNTIF(Vertices[Closeness Centrality],"&gt;= "&amp;L49)-COUNTIF(Vertices[Closeness Centrality],"&gt;="&amp;L50)</f>
        <v>0</v>
      </c>
      <c r="N49" s="39">
        <f t="shared" si="15"/>
        <v>0.07398936363636358</v>
      </c>
      <c r="O49" s="40">
        <f>COUNTIF(Vertices[Eigenvector Centrality],"&gt;= "&amp;N49)-COUNTIF(Vertices[Eigenvector Centrality],"&gt;="&amp;N50)</f>
        <v>0</v>
      </c>
      <c r="P49" s="39">
        <f t="shared" si="16"/>
        <v>3.6455679999999973</v>
      </c>
      <c r="Q49" s="40">
        <f>COUNTIF(Vertices[PageRank],"&gt;= "&amp;P49)-COUNTIF(Vertices[PageRank],"&gt;="&amp;P50)</f>
        <v>0</v>
      </c>
      <c r="R49" s="39">
        <f t="shared" si="17"/>
        <v>0.4242424242424245</v>
      </c>
      <c r="S49" s="44">
        <f>COUNTIF(Vertices[Clustering Coefficient],"&gt;= "&amp;R49)-COUNTIF(Vertices[Clustering Coefficient],"&gt;="&amp;R50)</f>
        <v>1</v>
      </c>
      <c r="T49" s="39" t="e">
        <f ca="1" t="shared" si="18"/>
        <v>#REF!</v>
      </c>
      <c r="U49" s="40" t="e">
        <f ca="1" t="shared" si="0"/>
        <v>#REF!</v>
      </c>
    </row>
    <row r="50" spans="4:21" ht="15">
      <c r="D50" s="32">
        <f t="shared" si="10"/>
        <v>0</v>
      </c>
      <c r="E50" s="3">
        <f>COUNTIF(Vertices[Degree],"&gt;= "&amp;D50)-COUNTIF(Vertices[Degree],"&gt;="&amp;D51)</f>
        <v>0</v>
      </c>
      <c r="F50" s="37">
        <f t="shared" si="11"/>
        <v>4.581818181818182</v>
      </c>
      <c r="G50" s="38">
        <f>COUNTIF(Vertices[In-Degree],"&gt;= "&amp;F50)-COUNTIF(Vertices[In-Degree],"&gt;="&amp;F51)</f>
        <v>0</v>
      </c>
      <c r="H50" s="37">
        <f t="shared" si="12"/>
        <v>12.436363636363643</v>
      </c>
      <c r="I50" s="38">
        <f>COUNTIF(Vertices[Out-Degree],"&gt;= "&amp;H50)-COUNTIF(Vertices[Out-Degree],"&gt;="&amp;H51)</f>
        <v>0</v>
      </c>
      <c r="J50" s="37">
        <f t="shared" si="13"/>
        <v>933.3818181818175</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0.07610334545454539</v>
      </c>
      <c r="O50" s="38">
        <f>COUNTIF(Vertices[Eigenvector Centrality],"&gt;= "&amp;N50)-COUNTIF(Vertices[Eigenvector Centrality],"&gt;="&amp;N51)</f>
        <v>0</v>
      </c>
      <c r="P50" s="37">
        <f t="shared" si="16"/>
        <v>3.740271599999997</v>
      </c>
      <c r="Q50" s="38">
        <f>COUNTIF(Vertices[PageRank],"&gt;= "&amp;P50)-COUNTIF(Vertices[PageRank],"&gt;="&amp;P51)</f>
        <v>0</v>
      </c>
      <c r="R50" s="37">
        <f t="shared" si="17"/>
        <v>0.4363636363636366</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4.709090909090909</v>
      </c>
      <c r="G51" s="40">
        <f>COUNTIF(Vertices[In-Degree],"&gt;= "&amp;F51)-COUNTIF(Vertices[In-Degree],"&gt;="&amp;F52)</f>
        <v>0</v>
      </c>
      <c r="H51" s="39">
        <f t="shared" si="12"/>
        <v>12.781818181818188</v>
      </c>
      <c r="I51" s="40">
        <f>COUNTIF(Vertices[Out-Degree],"&gt;= "&amp;H51)-COUNTIF(Vertices[Out-Degree],"&gt;="&amp;H52)</f>
        <v>1</v>
      </c>
      <c r="J51" s="39">
        <f t="shared" si="13"/>
        <v>959.3090909090902</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0.0782173272727272</v>
      </c>
      <c r="O51" s="40">
        <f>COUNTIF(Vertices[Eigenvector Centrality],"&gt;= "&amp;N51)-COUNTIF(Vertices[Eigenvector Centrality],"&gt;="&amp;N52)</f>
        <v>0</v>
      </c>
      <c r="P51" s="39">
        <f t="shared" si="16"/>
        <v>3.834975199999997</v>
      </c>
      <c r="Q51" s="40">
        <f>COUNTIF(Vertices[PageRank],"&gt;= "&amp;P51)-COUNTIF(Vertices[PageRank],"&gt;="&amp;P52)</f>
        <v>0</v>
      </c>
      <c r="R51" s="39">
        <f t="shared" si="17"/>
        <v>0.44848484848484876</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4.836363636363636</v>
      </c>
      <c r="G52" s="38">
        <f>COUNTIF(Vertices[In-Degree],"&gt;= "&amp;F52)-COUNTIF(Vertices[In-Degree],"&gt;="&amp;F53)</f>
        <v>0</v>
      </c>
      <c r="H52" s="37">
        <f t="shared" si="12"/>
        <v>13.127272727272734</v>
      </c>
      <c r="I52" s="38">
        <f>COUNTIF(Vertices[Out-Degree],"&gt;= "&amp;H52)-COUNTIF(Vertices[Out-Degree],"&gt;="&amp;H53)</f>
        <v>0</v>
      </c>
      <c r="J52" s="37">
        <f t="shared" si="13"/>
        <v>985.2363636363629</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0.08033130909090902</v>
      </c>
      <c r="O52" s="38">
        <f>COUNTIF(Vertices[Eigenvector Centrality],"&gt;= "&amp;N52)-COUNTIF(Vertices[Eigenvector Centrality],"&gt;="&amp;N53)</f>
        <v>2</v>
      </c>
      <c r="P52" s="37">
        <f t="shared" si="16"/>
        <v>3.929678799999997</v>
      </c>
      <c r="Q52" s="38">
        <f>COUNTIF(Vertices[PageRank],"&gt;= "&amp;P52)-COUNTIF(Vertices[PageRank],"&gt;="&amp;P53)</f>
        <v>0</v>
      </c>
      <c r="R52" s="37">
        <f t="shared" si="17"/>
        <v>0.4606060606060609</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4.963636363636363</v>
      </c>
      <c r="G53" s="40">
        <f>COUNTIF(Vertices[In-Degree],"&gt;= "&amp;F53)-COUNTIF(Vertices[In-Degree],"&gt;="&amp;F54)</f>
        <v>5</v>
      </c>
      <c r="H53" s="39">
        <f t="shared" si="12"/>
        <v>13.47272727272728</v>
      </c>
      <c r="I53" s="40">
        <f>COUNTIF(Vertices[Out-Degree],"&gt;= "&amp;H53)-COUNTIF(Vertices[Out-Degree],"&gt;="&amp;H54)</f>
        <v>0</v>
      </c>
      <c r="J53" s="39">
        <f t="shared" si="13"/>
        <v>1011.1636363636355</v>
      </c>
      <c r="K53" s="40">
        <f>COUNTIF(Vertices[Betweenness Centrality],"&gt;= "&amp;J53)-COUNTIF(Vertices[Betweenness Centrality],"&gt;="&amp;J54)</f>
        <v>1</v>
      </c>
      <c r="L53" s="39">
        <f t="shared" si="14"/>
        <v>0.7090909090909092</v>
      </c>
      <c r="M53" s="40">
        <f>COUNTIF(Vertices[Closeness Centrality],"&gt;= "&amp;L53)-COUNTIF(Vertices[Closeness Centrality],"&gt;="&amp;L54)</f>
        <v>0</v>
      </c>
      <c r="N53" s="39">
        <f t="shared" si="15"/>
        <v>0.08244529090909083</v>
      </c>
      <c r="O53" s="40">
        <f>COUNTIF(Vertices[Eigenvector Centrality],"&gt;= "&amp;N53)-COUNTIF(Vertices[Eigenvector Centrality],"&gt;="&amp;N54)</f>
        <v>0</v>
      </c>
      <c r="P53" s="39">
        <f t="shared" si="16"/>
        <v>4.024382399999997</v>
      </c>
      <c r="Q53" s="40">
        <f>COUNTIF(Vertices[PageRank],"&gt;= "&amp;P53)-COUNTIF(Vertices[PageRank],"&gt;="&amp;P54)</f>
        <v>0</v>
      </c>
      <c r="R53" s="39">
        <f t="shared" si="17"/>
        <v>0.47272727272727305</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5.09090909090909</v>
      </c>
      <c r="G54" s="38">
        <f>COUNTIF(Vertices[In-Degree],"&gt;= "&amp;F54)-COUNTIF(Vertices[In-Degree],"&gt;="&amp;F55)</f>
        <v>0</v>
      </c>
      <c r="H54" s="37">
        <f t="shared" si="12"/>
        <v>13.818181818181825</v>
      </c>
      <c r="I54" s="38">
        <f>COUNTIF(Vertices[Out-Degree],"&gt;= "&amp;H54)-COUNTIF(Vertices[Out-Degree],"&gt;="&amp;H55)</f>
        <v>0</v>
      </c>
      <c r="J54" s="37">
        <f t="shared" si="13"/>
        <v>1037.0909090909083</v>
      </c>
      <c r="K54" s="38">
        <f>COUNTIF(Vertices[Betweenness Centrality],"&gt;= "&amp;J54)-COUNTIF(Vertices[Betweenness Centrality],"&gt;="&amp;J55)</f>
        <v>1</v>
      </c>
      <c r="L54" s="37">
        <f t="shared" si="14"/>
        <v>0.7272727272727274</v>
      </c>
      <c r="M54" s="38">
        <f>COUNTIF(Vertices[Closeness Centrality],"&gt;= "&amp;L54)-COUNTIF(Vertices[Closeness Centrality],"&gt;="&amp;L55)</f>
        <v>0</v>
      </c>
      <c r="N54" s="37">
        <f t="shared" si="15"/>
        <v>0.08455927272727265</v>
      </c>
      <c r="O54" s="38">
        <f>COUNTIF(Vertices[Eigenvector Centrality],"&gt;= "&amp;N54)-COUNTIF(Vertices[Eigenvector Centrality],"&gt;="&amp;N55)</f>
        <v>0</v>
      </c>
      <c r="P54" s="37">
        <f t="shared" si="16"/>
        <v>4.119085999999997</v>
      </c>
      <c r="Q54" s="38">
        <f>COUNTIF(Vertices[PageRank],"&gt;= "&amp;P54)-COUNTIF(Vertices[PageRank],"&gt;="&amp;P55)</f>
        <v>0</v>
      </c>
      <c r="R54" s="37">
        <f t="shared" si="17"/>
        <v>0.4848484848484852</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5.218181818181817</v>
      </c>
      <c r="G55" s="40">
        <f>COUNTIF(Vertices[In-Degree],"&gt;= "&amp;F55)-COUNTIF(Vertices[In-Degree],"&gt;="&amp;F56)</f>
        <v>0</v>
      </c>
      <c r="H55" s="39">
        <f t="shared" si="12"/>
        <v>14.163636363636371</v>
      </c>
      <c r="I55" s="40">
        <f>COUNTIF(Vertices[Out-Degree],"&gt;= "&amp;H55)-COUNTIF(Vertices[Out-Degree],"&gt;="&amp;H56)</f>
        <v>0</v>
      </c>
      <c r="J55" s="39">
        <f t="shared" si="13"/>
        <v>1063.0181818181811</v>
      </c>
      <c r="K55" s="40">
        <f>COUNTIF(Vertices[Betweenness Centrality],"&gt;= "&amp;J55)-COUNTIF(Vertices[Betweenness Centrality],"&gt;="&amp;J56)</f>
        <v>1</v>
      </c>
      <c r="L55" s="39">
        <f t="shared" si="14"/>
        <v>0.7454545454545456</v>
      </c>
      <c r="M55" s="40">
        <f>COUNTIF(Vertices[Closeness Centrality],"&gt;= "&amp;L55)-COUNTIF(Vertices[Closeness Centrality],"&gt;="&amp;L56)</f>
        <v>0</v>
      </c>
      <c r="N55" s="39">
        <f t="shared" si="15"/>
        <v>0.08667325454545446</v>
      </c>
      <c r="O55" s="40">
        <f>COUNTIF(Vertices[Eigenvector Centrality],"&gt;= "&amp;N55)-COUNTIF(Vertices[Eigenvector Centrality],"&gt;="&amp;N56)</f>
        <v>0</v>
      </c>
      <c r="P55" s="39">
        <f t="shared" si="16"/>
        <v>4.213789599999997</v>
      </c>
      <c r="Q55" s="40">
        <f>COUNTIF(Vertices[PageRank],"&gt;= "&amp;P55)-COUNTIF(Vertices[PageRank],"&gt;="&amp;P56)</f>
        <v>0</v>
      </c>
      <c r="R55" s="39">
        <f t="shared" si="17"/>
        <v>0.49696969696969734</v>
      </c>
      <c r="S55" s="44">
        <f>COUNTIF(Vertices[Clustering Coefficient],"&gt;= "&amp;R55)-COUNTIF(Vertices[Clustering Coefficient],"&gt;="&amp;R56)</f>
        <v>17</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5.345454545454544</v>
      </c>
      <c r="G56" s="38">
        <f>COUNTIF(Vertices[In-Degree],"&gt;= "&amp;F56)-COUNTIF(Vertices[In-Degree],"&gt;="&amp;F57)</f>
        <v>2</v>
      </c>
      <c r="H56" s="37">
        <f t="shared" si="12"/>
        <v>14.509090909090917</v>
      </c>
      <c r="I56" s="38">
        <f>COUNTIF(Vertices[Out-Degree],"&gt;= "&amp;H56)-COUNTIF(Vertices[Out-Degree],"&gt;="&amp;H57)</f>
        <v>0</v>
      </c>
      <c r="J56" s="37">
        <f t="shared" si="13"/>
        <v>1088.945454545454</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0.08878723636363628</v>
      </c>
      <c r="O56" s="38">
        <f>COUNTIF(Vertices[Eigenvector Centrality],"&gt;= "&amp;N56)-COUNTIF(Vertices[Eigenvector Centrality],"&gt;="&amp;N57)</f>
        <v>0</v>
      </c>
      <c r="P56" s="37">
        <f t="shared" si="16"/>
        <v>4.3084931999999965</v>
      </c>
      <c r="Q56" s="38">
        <f>COUNTIF(Vertices[PageRank],"&gt;= "&amp;P56)-COUNTIF(Vertices[PageRank],"&gt;="&amp;P57)</f>
        <v>2</v>
      </c>
      <c r="R56" s="37">
        <f t="shared" si="17"/>
        <v>0.5090909090909095</v>
      </c>
      <c r="S56" s="43">
        <f>COUNTIF(Vertices[Clustering Coefficient],"&gt;= "&amp;R56)-COUNTIF(Vertices[Clustering Coefficient],"&gt;="&amp;R57)</f>
        <v>3</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7</v>
      </c>
      <c r="G57" s="42">
        <f>COUNTIF(Vertices[In-Degree],"&gt;= "&amp;F57)-COUNTIF(Vertices[In-Degree],"&gt;="&amp;F58)</f>
        <v>3</v>
      </c>
      <c r="H57" s="41">
        <f>MAX(Vertices[Out-Degree])</f>
        <v>19</v>
      </c>
      <c r="I57" s="42">
        <f>COUNTIF(Vertices[Out-Degree],"&gt;= "&amp;H57)-COUNTIF(Vertices[Out-Degree],"&gt;="&amp;H58)</f>
        <v>1</v>
      </c>
      <c r="J57" s="41">
        <f>MAX(Vertices[Betweenness Centrality])</f>
        <v>1426</v>
      </c>
      <c r="K57" s="42">
        <f>COUNTIF(Vertices[Betweenness Centrality],"&gt;= "&amp;J57)-COUNTIF(Vertices[Betweenness Centrality],"&gt;="&amp;J58)</f>
        <v>1</v>
      </c>
      <c r="L57" s="41">
        <f>MAX(Vertices[Closeness Centrality])</f>
        <v>1</v>
      </c>
      <c r="M57" s="42">
        <f>COUNTIF(Vertices[Closeness Centrality],"&gt;= "&amp;L57)-COUNTIF(Vertices[Closeness Centrality],"&gt;="&amp;L58)</f>
        <v>4</v>
      </c>
      <c r="N57" s="41">
        <f>MAX(Vertices[Eigenvector Centrality])</f>
        <v>0.116269</v>
      </c>
      <c r="O57" s="42">
        <f>COUNTIF(Vertices[Eigenvector Centrality],"&gt;= "&amp;N57)-COUNTIF(Vertices[Eigenvector Centrality],"&gt;="&amp;N58)</f>
        <v>1</v>
      </c>
      <c r="P57" s="41">
        <f>MAX(Vertices[PageRank])</f>
        <v>5.53964</v>
      </c>
      <c r="Q57" s="42">
        <f>COUNTIF(Vertices[PageRank],"&gt;= "&amp;P57)-COUNTIF(Vertices[PageRank],"&gt;="&amp;P58)</f>
        <v>1</v>
      </c>
      <c r="R57" s="41">
        <f>MAX(Vertices[Clustering Coefficient])</f>
        <v>0.6666666666666666</v>
      </c>
      <c r="S57" s="45">
        <f>COUNTIF(Vertices[Clustering Coefficient],"&gt;= "&amp;R57)-COUNTIF(Vertices[Clustering Coefficient],"&gt;="&amp;R58)</f>
        <v>2</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7</v>
      </c>
    </row>
    <row r="71" spans="1:2" ht="15">
      <c r="A71" s="33" t="s">
        <v>90</v>
      </c>
      <c r="B71" s="47">
        <f>_xlfn.IFERROR(AVERAGE(Vertices[In-Degree]),NoMetricMessage)</f>
        <v>1.626086956521739</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19</v>
      </c>
    </row>
    <row r="85" spans="1:2" ht="15">
      <c r="A85" s="33" t="s">
        <v>96</v>
      </c>
      <c r="B85" s="47">
        <f>_xlfn.IFERROR(AVERAGE(Vertices[Out-Degree]),NoMetricMessage)</f>
        <v>1.626086956521739</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1426</v>
      </c>
    </row>
    <row r="99" spans="1:2" ht="15">
      <c r="A99" s="33" t="s">
        <v>102</v>
      </c>
      <c r="B99" s="47">
        <f>_xlfn.IFERROR(AVERAGE(Vertices[Betweenness Centrality]),NoMetricMessage)</f>
        <v>101.46086955652174</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0.07038823478260878</v>
      </c>
    </row>
    <row r="114" spans="1:2" ht="15">
      <c r="A114" s="33" t="s">
        <v>109</v>
      </c>
      <c r="B114" s="47">
        <f>_xlfn.IFERROR(MEDIAN(Vertices[Closeness Centrality]),NoMetricMessage)</f>
        <v>0.00625</v>
      </c>
    </row>
    <row r="125" spans="1:2" ht="15">
      <c r="A125" s="33" t="s">
        <v>112</v>
      </c>
      <c r="B125" s="47">
        <f>IF(COUNT(Vertices[Eigenvector Centrality])&gt;0,N2,NoMetricMessage)</f>
        <v>0</v>
      </c>
    </row>
    <row r="126" spans="1:2" ht="15">
      <c r="A126" s="33" t="s">
        <v>113</v>
      </c>
      <c r="B126" s="47">
        <f>IF(COUNT(Vertices[Eigenvector Centrality])&gt;0,N57,NoMetricMessage)</f>
        <v>0.116269</v>
      </c>
    </row>
    <row r="127" spans="1:2" ht="15">
      <c r="A127" s="33" t="s">
        <v>114</v>
      </c>
      <c r="B127" s="47">
        <f>_xlfn.IFERROR(AVERAGE(Vertices[Eigenvector Centrality]),NoMetricMessage)</f>
        <v>0.008695652173913045</v>
      </c>
    </row>
    <row r="128" spans="1:2" ht="15">
      <c r="A128" s="33" t="s">
        <v>115</v>
      </c>
      <c r="B128" s="47">
        <f>_xlfn.IFERROR(MEDIAN(Vertices[Eigenvector Centrality]),NoMetricMessage)</f>
        <v>0</v>
      </c>
    </row>
    <row r="139" spans="1:2" ht="15">
      <c r="A139" s="33" t="s">
        <v>140</v>
      </c>
      <c r="B139" s="47">
        <f>IF(COUNT(Vertices[PageRank])&gt;0,P2,NoMetricMessage)</f>
        <v>0.330942</v>
      </c>
    </row>
    <row r="140" spans="1:2" ht="15">
      <c r="A140" s="33" t="s">
        <v>141</v>
      </c>
      <c r="B140" s="47">
        <f>IF(COUNT(Vertices[PageRank])&gt;0,P57,NoMetricMessage)</f>
        <v>5.53964</v>
      </c>
    </row>
    <row r="141" spans="1:2" ht="15">
      <c r="A141" s="33" t="s">
        <v>142</v>
      </c>
      <c r="B141" s="47">
        <f>_xlfn.IFERROR(AVERAGE(Vertices[PageRank]),NoMetricMessage)</f>
        <v>0.9999957652173911</v>
      </c>
    </row>
    <row r="142" spans="1:2" ht="15">
      <c r="A142" s="33" t="s">
        <v>143</v>
      </c>
      <c r="B142" s="47">
        <f>_xlfn.IFERROR(MEDIAN(Vertices[PageRank]),NoMetricMessage)</f>
        <v>0.701752</v>
      </c>
    </row>
    <row r="153" spans="1:2" ht="15">
      <c r="A153" s="33" t="s">
        <v>118</v>
      </c>
      <c r="B153" s="47">
        <f>IF(COUNT(Vertices[Clustering Coefficient])&gt;0,R2,NoMetricMessage)</f>
        <v>0</v>
      </c>
    </row>
    <row r="154" spans="1:2" ht="15">
      <c r="A154" s="33" t="s">
        <v>119</v>
      </c>
      <c r="B154" s="47">
        <f>IF(COUNT(Vertices[Clustering Coefficient])&gt;0,R57,NoMetricMessage)</f>
        <v>0.6666666666666666</v>
      </c>
    </row>
    <row r="155" spans="1:2" ht="15">
      <c r="A155" s="33" t="s">
        <v>120</v>
      </c>
      <c r="B155" s="47">
        <f>_xlfn.IFERROR(AVERAGE(Vertices[Clustering Coefficient]),NoMetricMessage)</f>
        <v>0.16899309691071704</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1965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1966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1967</v>
      </c>
      <c r="K7" s="13" t="s">
        <v>1968</v>
      </c>
    </row>
    <row r="8" spans="1:11" ht="409.5">
      <c r="A8"/>
      <c r="B8">
        <v>2</v>
      </c>
      <c r="C8">
        <v>2</v>
      </c>
      <c r="D8" t="s">
        <v>61</v>
      </c>
      <c r="E8" t="s">
        <v>61</v>
      </c>
      <c r="H8" t="s">
        <v>73</v>
      </c>
      <c r="J8" t="s">
        <v>1969</v>
      </c>
      <c r="K8" s="13" t="s">
        <v>1970</v>
      </c>
    </row>
    <row r="9" spans="1:11" ht="409.5">
      <c r="A9"/>
      <c r="B9">
        <v>3</v>
      </c>
      <c r="C9">
        <v>4</v>
      </c>
      <c r="D9" t="s">
        <v>62</v>
      </c>
      <c r="E9" t="s">
        <v>62</v>
      </c>
      <c r="H9" t="s">
        <v>74</v>
      </c>
      <c r="J9" t="s">
        <v>1971</v>
      </c>
      <c r="K9" s="104" t="s">
        <v>1972</v>
      </c>
    </row>
    <row r="10" spans="1:11" ht="409.5">
      <c r="A10"/>
      <c r="B10">
        <v>4</v>
      </c>
      <c r="D10" t="s">
        <v>63</v>
      </c>
      <c r="E10" t="s">
        <v>63</v>
      </c>
      <c r="H10" t="s">
        <v>75</v>
      </c>
      <c r="J10" t="s">
        <v>1973</v>
      </c>
      <c r="K10" s="13" t="s">
        <v>1974</v>
      </c>
    </row>
    <row r="11" spans="1:11" ht="15">
      <c r="A11"/>
      <c r="B11">
        <v>5</v>
      </c>
      <c r="D11" t="s">
        <v>46</v>
      </c>
      <c r="E11">
        <v>1</v>
      </c>
      <c r="H11" t="s">
        <v>76</v>
      </c>
      <c r="J11" t="s">
        <v>1975</v>
      </c>
      <c r="K11" t="s">
        <v>1976</v>
      </c>
    </row>
    <row r="12" spans="1:11" ht="15">
      <c r="A12"/>
      <c r="B12"/>
      <c r="D12" t="s">
        <v>64</v>
      </c>
      <c r="E12">
        <v>2</v>
      </c>
      <c r="H12">
        <v>0</v>
      </c>
      <c r="J12" t="s">
        <v>1977</v>
      </c>
      <c r="K12" t="s">
        <v>1978</v>
      </c>
    </row>
    <row r="13" spans="1:11" ht="15">
      <c r="A13"/>
      <c r="B13"/>
      <c r="D13">
        <v>1</v>
      </c>
      <c r="E13">
        <v>3</v>
      </c>
      <c r="H13">
        <v>1</v>
      </c>
      <c r="J13" t="s">
        <v>1979</v>
      </c>
      <c r="K13" t="s">
        <v>1980</v>
      </c>
    </row>
    <row r="14" spans="4:11" ht="15">
      <c r="D14">
        <v>2</v>
      </c>
      <c r="E14">
        <v>4</v>
      </c>
      <c r="H14">
        <v>2</v>
      </c>
      <c r="J14" t="s">
        <v>1981</v>
      </c>
      <c r="K14" t="s">
        <v>1982</v>
      </c>
    </row>
    <row r="15" spans="4:11" ht="15">
      <c r="D15">
        <v>3</v>
      </c>
      <c r="E15">
        <v>5</v>
      </c>
      <c r="H15">
        <v>3</v>
      </c>
      <c r="J15" t="s">
        <v>1983</v>
      </c>
      <c r="K15" t="s">
        <v>1984</v>
      </c>
    </row>
    <row r="16" spans="4:11" ht="15">
      <c r="D16">
        <v>4</v>
      </c>
      <c r="E16">
        <v>6</v>
      </c>
      <c r="H16">
        <v>4</v>
      </c>
      <c r="J16" t="s">
        <v>1985</v>
      </c>
      <c r="K16" t="s">
        <v>1986</v>
      </c>
    </row>
    <row r="17" spans="4:11" ht="15">
      <c r="D17">
        <v>5</v>
      </c>
      <c r="E17">
        <v>7</v>
      </c>
      <c r="H17">
        <v>5</v>
      </c>
      <c r="J17" t="s">
        <v>1987</v>
      </c>
      <c r="K17" t="s">
        <v>1988</v>
      </c>
    </row>
    <row r="18" spans="4:11" ht="15">
      <c r="D18">
        <v>6</v>
      </c>
      <c r="E18">
        <v>8</v>
      </c>
      <c r="H18">
        <v>6</v>
      </c>
      <c r="J18" t="s">
        <v>1989</v>
      </c>
      <c r="K18" t="s">
        <v>1990</v>
      </c>
    </row>
    <row r="19" spans="4:11" ht="15">
      <c r="D19">
        <v>7</v>
      </c>
      <c r="E19">
        <v>9</v>
      </c>
      <c r="H19">
        <v>7</v>
      </c>
      <c r="J19" t="s">
        <v>1991</v>
      </c>
      <c r="K19" t="s">
        <v>1992</v>
      </c>
    </row>
    <row r="20" spans="4:11" ht="15">
      <c r="D20">
        <v>8</v>
      </c>
      <c r="H20">
        <v>8</v>
      </c>
      <c r="J20" t="s">
        <v>1993</v>
      </c>
      <c r="K20" t="s">
        <v>1994</v>
      </c>
    </row>
    <row r="21" spans="4:11" ht="409.5">
      <c r="D21">
        <v>9</v>
      </c>
      <c r="H21">
        <v>9</v>
      </c>
      <c r="J21" t="s">
        <v>1995</v>
      </c>
      <c r="K21" s="13" t="s">
        <v>1996</v>
      </c>
    </row>
    <row r="22" spans="4:11" ht="409.5">
      <c r="D22">
        <v>10</v>
      </c>
      <c r="J22" t="s">
        <v>1997</v>
      </c>
      <c r="K22" s="13" t="s">
        <v>1998</v>
      </c>
    </row>
    <row r="23" spans="4:11" ht="409.5">
      <c r="D23">
        <v>11</v>
      </c>
      <c r="J23" t="s">
        <v>1999</v>
      </c>
      <c r="K23" s="13" t="s">
        <v>2000</v>
      </c>
    </row>
    <row r="24" spans="10:11" ht="409.5">
      <c r="J24" t="s">
        <v>2001</v>
      </c>
      <c r="K24" s="13" t="s">
        <v>3079</v>
      </c>
    </row>
    <row r="25" spans="10:11" ht="15">
      <c r="J25" t="s">
        <v>2002</v>
      </c>
      <c r="K25" t="b">
        <v>0</v>
      </c>
    </row>
    <row r="26" spans="10:11" ht="15">
      <c r="J26" t="s">
        <v>3076</v>
      </c>
      <c r="K26" t="s">
        <v>3077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7"/>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 min="17" max="17" width="29.7109375" style="0" customWidth="1"/>
    <col min="18" max="18" width="11.140625" style="0" bestFit="1" customWidth="1"/>
    <col min="19" max="19" width="29.7109375" style="0" customWidth="1"/>
    <col min="20" max="20" width="11.140625" style="0" bestFit="1" customWidth="1"/>
    <col min="21" max="21" width="30.7109375" style="0" customWidth="1"/>
    <col min="22" max="22" width="12.140625" style="0" bestFit="1" customWidth="1"/>
  </cols>
  <sheetData>
    <row r="1" spans="1:22" ht="15" customHeight="1">
      <c r="A1" s="13" t="s">
        <v>2034</v>
      </c>
      <c r="B1" s="13" t="s">
        <v>2037</v>
      </c>
      <c r="C1" s="13" t="s">
        <v>2038</v>
      </c>
      <c r="D1" s="13" t="s">
        <v>2044</v>
      </c>
      <c r="E1" s="13" t="s">
        <v>2043</v>
      </c>
      <c r="F1" s="13" t="s">
        <v>2046</v>
      </c>
      <c r="G1" s="13" t="s">
        <v>2045</v>
      </c>
      <c r="H1" s="13" t="s">
        <v>2048</v>
      </c>
      <c r="I1" s="13" t="s">
        <v>2047</v>
      </c>
      <c r="J1" s="13" t="s">
        <v>2050</v>
      </c>
      <c r="K1" s="13" t="s">
        <v>2049</v>
      </c>
      <c r="L1" s="13" t="s">
        <v>2052</v>
      </c>
      <c r="M1" s="13" t="s">
        <v>2051</v>
      </c>
      <c r="N1" s="13" t="s">
        <v>2054</v>
      </c>
      <c r="O1" s="13" t="s">
        <v>2053</v>
      </c>
      <c r="P1" s="13" t="s">
        <v>2056</v>
      </c>
      <c r="Q1" s="13" t="s">
        <v>2055</v>
      </c>
      <c r="R1" s="13" t="s">
        <v>2058</v>
      </c>
      <c r="S1" s="13" t="s">
        <v>2057</v>
      </c>
      <c r="T1" s="13" t="s">
        <v>2060</v>
      </c>
      <c r="U1" s="13" t="s">
        <v>2059</v>
      </c>
      <c r="V1" s="13" t="s">
        <v>2061</v>
      </c>
    </row>
    <row r="2" spans="1:22" ht="15">
      <c r="A2" s="82" t="s">
        <v>423</v>
      </c>
      <c r="B2" s="78">
        <v>5</v>
      </c>
      <c r="C2" s="82" t="s">
        <v>2035</v>
      </c>
      <c r="D2" s="78">
        <v>4</v>
      </c>
      <c r="E2" s="82" t="s">
        <v>418</v>
      </c>
      <c r="F2" s="78">
        <v>3</v>
      </c>
      <c r="G2" s="82" t="s">
        <v>461</v>
      </c>
      <c r="H2" s="78">
        <v>3</v>
      </c>
      <c r="I2" s="82" t="s">
        <v>460</v>
      </c>
      <c r="J2" s="78">
        <v>1</v>
      </c>
      <c r="K2" s="82" t="s">
        <v>463</v>
      </c>
      <c r="L2" s="78">
        <v>3</v>
      </c>
      <c r="M2" s="82" t="s">
        <v>412</v>
      </c>
      <c r="N2" s="78">
        <v>1</v>
      </c>
      <c r="O2" s="82" t="s">
        <v>427</v>
      </c>
      <c r="P2" s="78">
        <v>2</v>
      </c>
      <c r="Q2" s="82" t="s">
        <v>441</v>
      </c>
      <c r="R2" s="78">
        <v>1</v>
      </c>
      <c r="S2" s="82" t="s">
        <v>411</v>
      </c>
      <c r="T2" s="78">
        <v>1</v>
      </c>
      <c r="U2" s="82" t="s">
        <v>419</v>
      </c>
      <c r="V2" s="78">
        <v>1</v>
      </c>
    </row>
    <row r="3" spans="1:22" ht="15">
      <c r="A3" s="82" t="s">
        <v>2035</v>
      </c>
      <c r="B3" s="78">
        <v>4</v>
      </c>
      <c r="C3" s="82" t="s">
        <v>2036</v>
      </c>
      <c r="D3" s="78">
        <v>3</v>
      </c>
      <c r="E3" s="82" t="s">
        <v>416</v>
      </c>
      <c r="F3" s="78">
        <v>3</v>
      </c>
      <c r="G3" s="82" t="s">
        <v>420</v>
      </c>
      <c r="H3" s="78">
        <v>3</v>
      </c>
      <c r="I3" s="82" t="s">
        <v>459</v>
      </c>
      <c r="J3" s="78">
        <v>1</v>
      </c>
      <c r="K3" s="82" t="s">
        <v>423</v>
      </c>
      <c r="L3" s="78">
        <v>3</v>
      </c>
      <c r="M3" s="78"/>
      <c r="N3" s="78"/>
      <c r="O3" s="82" t="s">
        <v>429</v>
      </c>
      <c r="P3" s="78">
        <v>2</v>
      </c>
      <c r="Q3" s="82" t="s">
        <v>433</v>
      </c>
      <c r="R3" s="78">
        <v>1</v>
      </c>
      <c r="S3" s="82" t="s">
        <v>417</v>
      </c>
      <c r="T3" s="78">
        <v>1</v>
      </c>
      <c r="U3" s="78"/>
      <c r="V3" s="78"/>
    </row>
    <row r="4" spans="1:22" ht="15">
      <c r="A4" s="82" t="s">
        <v>463</v>
      </c>
      <c r="B4" s="78">
        <v>3</v>
      </c>
      <c r="C4" s="82" t="s">
        <v>423</v>
      </c>
      <c r="D4" s="78">
        <v>2</v>
      </c>
      <c r="E4" s="82" t="s">
        <v>434</v>
      </c>
      <c r="F4" s="78">
        <v>2</v>
      </c>
      <c r="G4" s="82" t="s">
        <v>438</v>
      </c>
      <c r="H4" s="78">
        <v>2</v>
      </c>
      <c r="I4" s="78"/>
      <c r="J4" s="78"/>
      <c r="K4" s="82" t="s">
        <v>415</v>
      </c>
      <c r="L4" s="78">
        <v>1</v>
      </c>
      <c r="M4" s="78"/>
      <c r="N4" s="78"/>
      <c r="O4" s="82" t="s">
        <v>439</v>
      </c>
      <c r="P4" s="78">
        <v>1</v>
      </c>
      <c r="Q4" s="82" t="s">
        <v>436</v>
      </c>
      <c r="R4" s="78">
        <v>1</v>
      </c>
      <c r="S4" s="82" t="s">
        <v>425</v>
      </c>
      <c r="T4" s="78">
        <v>1</v>
      </c>
      <c r="U4" s="78"/>
      <c r="V4" s="78"/>
    </row>
    <row r="5" spans="1:22" ht="15">
      <c r="A5" s="82" t="s">
        <v>461</v>
      </c>
      <c r="B5" s="78">
        <v>3</v>
      </c>
      <c r="C5" s="82" t="s">
        <v>452</v>
      </c>
      <c r="D5" s="78">
        <v>2</v>
      </c>
      <c r="E5" s="82" t="s">
        <v>415</v>
      </c>
      <c r="F5" s="78">
        <v>2</v>
      </c>
      <c r="G5" s="82" t="s">
        <v>472</v>
      </c>
      <c r="H5" s="78">
        <v>1</v>
      </c>
      <c r="I5" s="78"/>
      <c r="J5" s="78"/>
      <c r="K5" s="82" t="s">
        <v>464</v>
      </c>
      <c r="L5" s="78">
        <v>1</v>
      </c>
      <c r="M5" s="78"/>
      <c r="N5" s="78"/>
      <c r="O5" s="82" t="s">
        <v>428</v>
      </c>
      <c r="P5" s="78">
        <v>1</v>
      </c>
      <c r="Q5" s="78"/>
      <c r="R5" s="78"/>
      <c r="S5" s="82" t="s">
        <v>424</v>
      </c>
      <c r="T5" s="78">
        <v>1</v>
      </c>
      <c r="U5" s="78"/>
      <c r="V5" s="78"/>
    </row>
    <row r="6" spans="1:22" ht="15">
      <c r="A6" s="82" t="s">
        <v>2036</v>
      </c>
      <c r="B6" s="78">
        <v>3</v>
      </c>
      <c r="C6" s="82" t="s">
        <v>443</v>
      </c>
      <c r="D6" s="78">
        <v>2</v>
      </c>
      <c r="E6" s="82" t="s">
        <v>432</v>
      </c>
      <c r="F6" s="78">
        <v>2</v>
      </c>
      <c r="G6" s="82" t="s">
        <v>411</v>
      </c>
      <c r="H6" s="78">
        <v>1</v>
      </c>
      <c r="I6" s="78"/>
      <c r="J6" s="78"/>
      <c r="K6" s="82" t="s">
        <v>465</v>
      </c>
      <c r="L6" s="78">
        <v>1</v>
      </c>
      <c r="M6" s="78"/>
      <c r="N6" s="78"/>
      <c r="O6" s="78"/>
      <c r="P6" s="78"/>
      <c r="Q6" s="78"/>
      <c r="R6" s="78"/>
      <c r="S6" s="82" t="s">
        <v>433</v>
      </c>
      <c r="T6" s="78">
        <v>1</v>
      </c>
      <c r="U6" s="78"/>
      <c r="V6" s="78"/>
    </row>
    <row r="7" spans="1:22" ht="15">
      <c r="A7" s="82" t="s">
        <v>431</v>
      </c>
      <c r="B7" s="78">
        <v>3</v>
      </c>
      <c r="C7" s="82" t="s">
        <v>2039</v>
      </c>
      <c r="D7" s="78">
        <v>1</v>
      </c>
      <c r="E7" s="78"/>
      <c r="F7" s="78"/>
      <c r="G7" s="82" t="s">
        <v>477</v>
      </c>
      <c r="H7" s="78">
        <v>1</v>
      </c>
      <c r="I7" s="78"/>
      <c r="J7" s="78"/>
      <c r="K7" s="82" t="s">
        <v>466</v>
      </c>
      <c r="L7" s="78">
        <v>1</v>
      </c>
      <c r="M7" s="78"/>
      <c r="N7" s="78"/>
      <c r="O7" s="78"/>
      <c r="P7" s="78"/>
      <c r="Q7" s="78"/>
      <c r="R7" s="78"/>
      <c r="S7" s="82" t="s">
        <v>437</v>
      </c>
      <c r="T7" s="78">
        <v>1</v>
      </c>
      <c r="U7" s="78"/>
      <c r="V7" s="78"/>
    </row>
    <row r="8" spans="1:22" ht="15">
      <c r="A8" s="82" t="s">
        <v>434</v>
      </c>
      <c r="B8" s="78">
        <v>3</v>
      </c>
      <c r="C8" s="82" t="s">
        <v>450</v>
      </c>
      <c r="D8" s="78">
        <v>1</v>
      </c>
      <c r="E8" s="78"/>
      <c r="F8" s="78"/>
      <c r="G8" s="82" t="s">
        <v>478</v>
      </c>
      <c r="H8" s="78">
        <v>1</v>
      </c>
      <c r="I8" s="78"/>
      <c r="J8" s="78"/>
      <c r="K8" s="82" t="s">
        <v>467</v>
      </c>
      <c r="L8" s="78">
        <v>1</v>
      </c>
      <c r="M8" s="78"/>
      <c r="N8" s="78"/>
      <c r="O8" s="78"/>
      <c r="P8" s="78"/>
      <c r="Q8" s="78"/>
      <c r="R8" s="78"/>
      <c r="S8" s="78"/>
      <c r="T8" s="78"/>
      <c r="U8" s="78"/>
      <c r="V8" s="78"/>
    </row>
    <row r="9" spans="1:22" ht="15">
      <c r="A9" s="82" t="s">
        <v>418</v>
      </c>
      <c r="B9" s="78">
        <v>3</v>
      </c>
      <c r="C9" s="82" t="s">
        <v>2040</v>
      </c>
      <c r="D9" s="78">
        <v>1</v>
      </c>
      <c r="E9" s="78"/>
      <c r="F9" s="78"/>
      <c r="G9" s="82" t="s">
        <v>479</v>
      </c>
      <c r="H9" s="78">
        <v>1</v>
      </c>
      <c r="I9" s="78"/>
      <c r="J9" s="78"/>
      <c r="K9" s="82" t="s">
        <v>468</v>
      </c>
      <c r="L9" s="78">
        <v>1</v>
      </c>
      <c r="M9" s="78"/>
      <c r="N9" s="78"/>
      <c r="O9" s="78"/>
      <c r="P9" s="78"/>
      <c r="Q9" s="78"/>
      <c r="R9" s="78"/>
      <c r="S9" s="78"/>
      <c r="T9" s="78"/>
      <c r="U9" s="78"/>
      <c r="V9" s="78"/>
    </row>
    <row r="10" spans="1:22" ht="15">
      <c r="A10" s="82" t="s">
        <v>415</v>
      </c>
      <c r="B10" s="78">
        <v>3</v>
      </c>
      <c r="C10" s="82" t="s">
        <v>2041</v>
      </c>
      <c r="D10" s="78">
        <v>1</v>
      </c>
      <c r="E10" s="78"/>
      <c r="F10" s="78"/>
      <c r="G10" s="82" t="s">
        <v>470</v>
      </c>
      <c r="H10" s="78">
        <v>1</v>
      </c>
      <c r="I10" s="78"/>
      <c r="J10" s="78"/>
      <c r="K10" s="82" t="s">
        <v>434</v>
      </c>
      <c r="L10" s="78">
        <v>1</v>
      </c>
      <c r="M10" s="78"/>
      <c r="N10" s="78"/>
      <c r="O10" s="78"/>
      <c r="P10" s="78"/>
      <c r="Q10" s="78"/>
      <c r="R10" s="78"/>
      <c r="S10" s="78"/>
      <c r="T10" s="78"/>
      <c r="U10" s="78"/>
      <c r="V10" s="78"/>
    </row>
    <row r="11" spans="1:22" ht="15">
      <c r="A11" s="82" t="s">
        <v>420</v>
      </c>
      <c r="B11" s="78">
        <v>3</v>
      </c>
      <c r="C11" s="82" t="s">
        <v>2042</v>
      </c>
      <c r="D11" s="78">
        <v>1</v>
      </c>
      <c r="E11" s="78"/>
      <c r="F11" s="78"/>
      <c r="G11" s="82" t="s">
        <v>473</v>
      </c>
      <c r="H11" s="78">
        <v>1</v>
      </c>
      <c r="I11" s="78"/>
      <c r="J11" s="78"/>
      <c r="K11" s="82" t="s">
        <v>469</v>
      </c>
      <c r="L11" s="78">
        <v>1</v>
      </c>
      <c r="M11" s="78"/>
      <c r="N11" s="78"/>
      <c r="O11" s="78"/>
      <c r="P11" s="78"/>
      <c r="Q11" s="78"/>
      <c r="R11" s="78"/>
      <c r="S11" s="78"/>
      <c r="T11" s="78"/>
      <c r="U11" s="78"/>
      <c r="V11" s="78"/>
    </row>
    <row r="14" spans="1:22" ht="15" customHeight="1">
      <c r="A14" s="13" t="s">
        <v>2072</v>
      </c>
      <c r="B14" s="13" t="s">
        <v>2037</v>
      </c>
      <c r="C14" s="13" t="s">
        <v>2074</v>
      </c>
      <c r="D14" s="13" t="s">
        <v>2044</v>
      </c>
      <c r="E14" s="13" t="s">
        <v>2078</v>
      </c>
      <c r="F14" s="13" t="s">
        <v>2046</v>
      </c>
      <c r="G14" s="13" t="s">
        <v>2079</v>
      </c>
      <c r="H14" s="13" t="s">
        <v>2048</v>
      </c>
      <c r="I14" s="13" t="s">
        <v>2080</v>
      </c>
      <c r="J14" s="13" t="s">
        <v>2050</v>
      </c>
      <c r="K14" s="13" t="s">
        <v>2081</v>
      </c>
      <c r="L14" s="13" t="s">
        <v>2052</v>
      </c>
      <c r="M14" s="13" t="s">
        <v>2082</v>
      </c>
      <c r="N14" s="13" t="s">
        <v>2054</v>
      </c>
      <c r="O14" s="13" t="s">
        <v>2083</v>
      </c>
      <c r="P14" s="13" t="s">
        <v>2056</v>
      </c>
      <c r="Q14" s="13" t="s">
        <v>2084</v>
      </c>
      <c r="R14" s="13" t="s">
        <v>2058</v>
      </c>
      <c r="S14" s="13" t="s">
        <v>2085</v>
      </c>
      <c r="T14" s="13" t="s">
        <v>2060</v>
      </c>
      <c r="U14" s="13" t="s">
        <v>2086</v>
      </c>
      <c r="V14" s="13" t="s">
        <v>2061</v>
      </c>
    </row>
    <row r="15" spans="1:22" ht="15">
      <c r="A15" s="78" t="s">
        <v>491</v>
      </c>
      <c r="B15" s="78">
        <v>22</v>
      </c>
      <c r="C15" s="78" t="s">
        <v>491</v>
      </c>
      <c r="D15" s="78">
        <v>18</v>
      </c>
      <c r="E15" s="78" t="s">
        <v>483</v>
      </c>
      <c r="F15" s="78">
        <v>4</v>
      </c>
      <c r="G15" s="78" t="s">
        <v>480</v>
      </c>
      <c r="H15" s="78">
        <v>16</v>
      </c>
      <c r="I15" s="78" t="s">
        <v>496</v>
      </c>
      <c r="J15" s="78">
        <v>1</v>
      </c>
      <c r="K15" s="78" t="s">
        <v>491</v>
      </c>
      <c r="L15" s="78">
        <v>4</v>
      </c>
      <c r="M15" s="78" t="s">
        <v>481</v>
      </c>
      <c r="N15" s="78">
        <v>1</v>
      </c>
      <c r="O15" s="78" t="s">
        <v>495</v>
      </c>
      <c r="P15" s="78">
        <v>3</v>
      </c>
      <c r="Q15" s="78" t="s">
        <v>496</v>
      </c>
      <c r="R15" s="78">
        <v>1</v>
      </c>
      <c r="S15" s="78" t="s">
        <v>492</v>
      </c>
      <c r="T15" s="78">
        <v>2</v>
      </c>
      <c r="U15" s="78" t="s">
        <v>487</v>
      </c>
      <c r="V15" s="78">
        <v>1</v>
      </c>
    </row>
    <row r="16" spans="1:22" ht="15">
      <c r="A16" s="78" t="s">
        <v>480</v>
      </c>
      <c r="B16" s="78">
        <v>17</v>
      </c>
      <c r="C16" s="78" t="s">
        <v>512</v>
      </c>
      <c r="D16" s="78">
        <v>7</v>
      </c>
      <c r="E16" s="78" t="s">
        <v>486</v>
      </c>
      <c r="F16" s="78">
        <v>3</v>
      </c>
      <c r="G16" s="78" t="s">
        <v>488</v>
      </c>
      <c r="H16" s="78">
        <v>3</v>
      </c>
      <c r="I16" s="78" t="s">
        <v>513</v>
      </c>
      <c r="J16" s="78">
        <v>1</v>
      </c>
      <c r="K16" s="78" t="s">
        <v>514</v>
      </c>
      <c r="L16" s="78">
        <v>3</v>
      </c>
      <c r="M16" s="78"/>
      <c r="N16" s="78"/>
      <c r="O16" s="78" t="s">
        <v>494</v>
      </c>
      <c r="P16" s="78">
        <v>2</v>
      </c>
      <c r="Q16" s="78" t="s">
        <v>498</v>
      </c>
      <c r="R16" s="78">
        <v>1</v>
      </c>
      <c r="S16" s="78" t="s">
        <v>480</v>
      </c>
      <c r="T16" s="78">
        <v>1</v>
      </c>
      <c r="U16" s="78"/>
      <c r="V16" s="78"/>
    </row>
    <row r="17" spans="1:22" ht="15">
      <c r="A17" s="78" t="s">
        <v>496</v>
      </c>
      <c r="B17" s="78">
        <v>9</v>
      </c>
      <c r="C17" s="78" t="s">
        <v>2073</v>
      </c>
      <c r="D17" s="78">
        <v>3</v>
      </c>
      <c r="E17" s="78" t="s">
        <v>484</v>
      </c>
      <c r="F17" s="78">
        <v>3</v>
      </c>
      <c r="G17" s="78" t="s">
        <v>496</v>
      </c>
      <c r="H17" s="78">
        <v>1</v>
      </c>
      <c r="I17" s="78"/>
      <c r="J17" s="78"/>
      <c r="K17" s="78" t="s">
        <v>483</v>
      </c>
      <c r="L17" s="78">
        <v>3</v>
      </c>
      <c r="M17" s="78"/>
      <c r="N17" s="78"/>
      <c r="O17" s="78" t="s">
        <v>501</v>
      </c>
      <c r="P17" s="78">
        <v>1</v>
      </c>
      <c r="Q17" s="78" t="s">
        <v>500</v>
      </c>
      <c r="R17" s="78">
        <v>1</v>
      </c>
      <c r="S17" s="78" t="s">
        <v>485</v>
      </c>
      <c r="T17" s="78">
        <v>1</v>
      </c>
      <c r="U17" s="78"/>
      <c r="V17" s="78"/>
    </row>
    <row r="18" spans="1:22" ht="15">
      <c r="A18" s="78" t="s">
        <v>512</v>
      </c>
      <c r="B18" s="78">
        <v>7</v>
      </c>
      <c r="C18" s="78" t="s">
        <v>508</v>
      </c>
      <c r="D18" s="78">
        <v>2</v>
      </c>
      <c r="E18" s="78" t="s">
        <v>496</v>
      </c>
      <c r="F18" s="78">
        <v>2</v>
      </c>
      <c r="G18" s="78"/>
      <c r="H18" s="78"/>
      <c r="I18" s="78"/>
      <c r="J18" s="78"/>
      <c r="K18" s="78" t="s">
        <v>490</v>
      </c>
      <c r="L18" s="78">
        <v>2</v>
      </c>
      <c r="M18" s="78"/>
      <c r="N18" s="78"/>
      <c r="O18" s="78"/>
      <c r="P18" s="78"/>
      <c r="Q18" s="78"/>
      <c r="R18" s="78"/>
      <c r="S18" s="78" t="s">
        <v>498</v>
      </c>
      <c r="T18" s="78">
        <v>1</v>
      </c>
      <c r="U18" s="78"/>
      <c r="V18" s="78"/>
    </row>
    <row r="19" spans="1:22" ht="15">
      <c r="A19" s="78" t="s">
        <v>483</v>
      </c>
      <c r="B19" s="78">
        <v>7</v>
      </c>
      <c r="C19" s="78" t="s">
        <v>496</v>
      </c>
      <c r="D19" s="78">
        <v>2</v>
      </c>
      <c r="E19" s="78"/>
      <c r="F19" s="78"/>
      <c r="G19" s="78"/>
      <c r="H19" s="78"/>
      <c r="I19" s="78"/>
      <c r="J19" s="78"/>
      <c r="K19" s="78" t="s">
        <v>515</v>
      </c>
      <c r="L19" s="78">
        <v>1</v>
      </c>
      <c r="M19" s="78"/>
      <c r="N19" s="78"/>
      <c r="O19" s="78"/>
      <c r="P19" s="78"/>
      <c r="Q19" s="78"/>
      <c r="R19" s="78"/>
      <c r="S19" s="78" t="s">
        <v>496</v>
      </c>
      <c r="T19" s="78">
        <v>1</v>
      </c>
      <c r="U19" s="78"/>
      <c r="V19" s="78"/>
    </row>
    <row r="20" spans="1:22" ht="15">
      <c r="A20" s="78" t="s">
        <v>514</v>
      </c>
      <c r="B20" s="78">
        <v>3</v>
      </c>
      <c r="C20" s="78" t="s">
        <v>2075</v>
      </c>
      <c r="D20" s="78">
        <v>1</v>
      </c>
      <c r="E20" s="78"/>
      <c r="F20" s="78"/>
      <c r="G20" s="78"/>
      <c r="H20" s="78"/>
      <c r="I20" s="78"/>
      <c r="J20" s="78"/>
      <c r="K20" s="78" t="s">
        <v>493</v>
      </c>
      <c r="L20" s="78">
        <v>1</v>
      </c>
      <c r="M20" s="78"/>
      <c r="N20" s="78"/>
      <c r="O20" s="78"/>
      <c r="P20" s="78"/>
      <c r="Q20" s="78"/>
      <c r="R20" s="78"/>
      <c r="S20" s="78"/>
      <c r="T20" s="78"/>
      <c r="U20" s="78"/>
      <c r="V20" s="78"/>
    </row>
    <row r="21" spans="1:22" ht="15">
      <c r="A21" s="78" t="s">
        <v>2073</v>
      </c>
      <c r="B21" s="78">
        <v>3</v>
      </c>
      <c r="C21" s="78" t="s">
        <v>2076</v>
      </c>
      <c r="D21" s="78">
        <v>1</v>
      </c>
      <c r="E21" s="78"/>
      <c r="F21" s="78"/>
      <c r="G21" s="78"/>
      <c r="H21" s="78"/>
      <c r="I21" s="78"/>
      <c r="J21" s="78"/>
      <c r="K21" s="78" t="s">
        <v>516</v>
      </c>
      <c r="L21" s="78">
        <v>1</v>
      </c>
      <c r="M21" s="78"/>
      <c r="N21" s="78"/>
      <c r="O21" s="78"/>
      <c r="P21" s="78"/>
      <c r="Q21" s="78"/>
      <c r="R21" s="78"/>
      <c r="S21" s="78"/>
      <c r="T21" s="78"/>
      <c r="U21" s="78"/>
      <c r="V21" s="78"/>
    </row>
    <row r="22" spans="1:22" ht="15">
      <c r="A22" s="78" t="s">
        <v>497</v>
      </c>
      <c r="B22" s="78">
        <v>3</v>
      </c>
      <c r="C22" s="78" t="s">
        <v>2077</v>
      </c>
      <c r="D22" s="78">
        <v>1</v>
      </c>
      <c r="E22" s="78"/>
      <c r="F22" s="78"/>
      <c r="G22" s="78"/>
      <c r="H22" s="78"/>
      <c r="I22" s="78"/>
      <c r="J22" s="78"/>
      <c r="K22" s="78" t="s">
        <v>517</v>
      </c>
      <c r="L22" s="78">
        <v>1</v>
      </c>
      <c r="M22" s="78"/>
      <c r="N22" s="78"/>
      <c r="O22" s="78"/>
      <c r="P22" s="78"/>
      <c r="Q22" s="78"/>
      <c r="R22" s="78"/>
      <c r="S22" s="78"/>
      <c r="T22" s="78"/>
      <c r="U22" s="78"/>
      <c r="V22" s="78"/>
    </row>
    <row r="23" spans="1:22" ht="15">
      <c r="A23" s="78" t="s">
        <v>495</v>
      </c>
      <c r="B23" s="78">
        <v>3</v>
      </c>
      <c r="C23" s="78"/>
      <c r="D23" s="78"/>
      <c r="E23" s="78"/>
      <c r="F23" s="78"/>
      <c r="G23" s="78"/>
      <c r="H23" s="78"/>
      <c r="I23" s="78"/>
      <c r="J23" s="78"/>
      <c r="K23" s="78" t="s">
        <v>489</v>
      </c>
      <c r="L23" s="78">
        <v>1</v>
      </c>
      <c r="M23" s="78"/>
      <c r="N23" s="78"/>
      <c r="O23" s="78"/>
      <c r="P23" s="78"/>
      <c r="Q23" s="78"/>
      <c r="R23" s="78"/>
      <c r="S23" s="78"/>
      <c r="T23" s="78"/>
      <c r="U23" s="78"/>
      <c r="V23" s="78"/>
    </row>
    <row r="24" spans="1:22" ht="15">
      <c r="A24" s="78" t="s">
        <v>486</v>
      </c>
      <c r="B24" s="78">
        <v>3</v>
      </c>
      <c r="C24" s="78"/>
      <c r="D24" s="78"/>
      <c r="E24" s="78"/>
      <c r="F24" s="78"/>
      <c r="G24" s="78"/>
      <c r="H24" s="78"/>
      <c r="I24" s="78"/>
      <c r="J24" s="78"/>
      <c r="K24" s="78"/>
      <c r="L24" s="78"/>
      <c r="M24" s="78"/>
      <c r="N24" s="78"/>
      <c r="O24" s="78"/>
      <c r="P24" s="78"/>
      <c r="Q24" s="78"/>
      <c r="R24" s="78"/>
      <c r="S24" s="78"/>
      <c r="T24" s="78"/>
      <c r="U24" s="78"/>
      <c r="V24" s="78"/>
    </row>
    <row r="27" spans="1:22" ht="15" customHeight="1">
      <c r="A27" s="13" t="s">
        <v>2096</v>
      </c>
      <c r="B27" s="13" t="s">
        <v>2037</v>
      </c>
      <c r="C27" s="13" t="s">
        <v>2102</v>
      </c>
      <c r="D27" s="13" t="s">
        <v>2044</v>
      </c>
      <c r="E27" s="13" t="s">
        <v>2106</v>
      </c>
      <c r="F27" s="13" t="s">
        <v>2046</v>
      </c>
      <c r="G27" s="13" t="s">
        <v>2113</v>
      </c>
      <c r="H27" s="13" t="s">
        <v>2048</v>
      </c>
      <c r="I27" s="13" t="s">
        <v>2121</v>
      </c>
      <c r="J27" s="13" t="s">
        <v>2050</v>
      </c>
      <c r="K27" s="13" t="s">
        <v>2127</v>
      </c>
      <c r="L27" s="13" t="s">
        <v>2052</v>
      </c>
      <c r="M27" s="13" t="s">
        <v>2132</v>
      </c>
      <c r="N27" s="13" t="s">
        <v>2054</v>
      </c>
      <c r="O27" s="13" t="s">
        <v>2134</v>
      </c>
      <c r="P27" s="13" t="s">
        <v>2056</v>
      </c>
      <c r="Q27" s="13" t="s">
        <v>2139</v>
      </c>
      <c r="R27" s="13" t="s">
        <v>2058</v>
      </c>
      <c r="S27" s="13" t="s">
        <v>2142</v>
      </c>
      <c r="T27" s="13" t="s">
        <v>2060</v>
      </c>
      <c r="U27" s="13" t="s">
        <v>2149</v>
      </c>
      <c r="V27" s="13" t="s">
        <v>2061</v>
      </c>
    </row>
    <row r="28" spans="1:22" ht="15">
      <c r="A28" s="78" t="s">
        <v>527</v>
      </c>
      <c r="B28" s="78">
        <v>104</v>
      </c>
      <c r="C28" s="78" t="s">
        <v>527</v>
      </c>
      <c r="D28" s="78">
        <v>26</v>
      </c>
      <c r="E28" s="78" t="s">
        <v>282</v>
      </c>
      <c r="F28" s="78">
        <v>8</v>
      </c>
      <c r="G28" s="78" t="s">
        <v>527</v>
      </c>
      <c r="H28" s="78">
        <v>15</v>
      </c>
      <c r="I28" s="78" t="s">
        <v>527</v>
      </c>
      <c r="J28" s="78">
        <v>7</v>
      </c>
      <c r="K28" s="78" t="s">
        <v>527</v>
      </c>
      <c r="L28" s="78">
        <v>22</v>
      </c>
      <c r="M28" s="78" t="s">
        <v>2133</v>
      </c>
      <c r="N28" s="78">
        <v>1</v>
      </c>
      <c r="O28" s="78" t="s">
        <v>2097</v>
      </c>
      <c r="P28" s="78">
        <v>7</v>
      </c>
      <c r="Q28" s="78" t="s">
        <v>527</v>
      </c>
      <c r="R28" s="78">
        <v>5</v>
      </c>
      <c r="S28" s="78" t="s">
        <v>527</v>
      </c>
      <c r="T28" s="78">
        <v>6</v>
      </c>
      <c r="U28" s="78" t="s">
        <v>225</v>
      </c>
      <c r="V28" s="78">
        <v>1</v>
      </c>
    </row>
    <row r="29" spans="1:22" ht="15">
      <c r="A29" s="78" t="s">
        <v>560</v>
      </c>
      <c r="B29" s="78">
        <v>29</v>
      </c>
      <c r="C29" s="78" t="s">
        <v>560</v>
      </c>
      <c r="D29" s="78">
        <v>25</v>
      </c>
      <c r="E29" s="78" t="s">
        <v>527</v>
      </c>
      <c r="F29" s="78">
        <v>8</v>
      </c>
      <c r="G29" s="78" t="s">
        <v>2097</v>
      </c>
      <c r="H29" s="78">
        <v>13</v>
      </c>
      <c r="I29" s="78" t="s">
        <v>2122</v>
      </c>
      <c r="J29" s="78">
        <v>1</v>
      </c>
      <c r="K29" s="78" t="s">
        <v>282</v>
      </c>
      <c r="L29" s="78">
        <v>9</v>
      </c>
      <c r="M29" s="78" t="s">
        <v>527</v>
      </c>
      <c r="N29" s="78">
        <v>1</v>
      </c>
      <c r="O29" s="78" t="s">
        <v>527</v>
      </c>
      <c r="P29" s="78">
        <v>6</v>
      </c>
      <c r="Q29" s="78" t="s">
        <v>2098</v>
      </c>
      <c r="R29" s="78">
        <v>2</v>
      </c>
      <c r="S29" s="78" t="s">
        <v>2098</v>
      </c>
      <c r="T29" s="78">
        <v>2</v>
      </c>
      <c r="U29" s="78" t="s">
        <v>2097</v>
      </c>
      <c r="V29" s="78">
        <v>1</v>
      </c>
    </row>
    <row r="30" spans="1:22" ht="15">
      <c r="A30" s="78" t="s">
        <v>2097</v>
      </c>
      <c r="B30" s="78">
        <v>23</v>
      </c>
      <c r="C30" s="78" t="s">
        <v>562</v>
      </c>
      <c r="D30" s="78">
        <v>16</v>
      </c>
      <c r="E30" s="78" t="s">
        <v>2107</v>
      </c>
      <c r="F30" s="78">
        <v>4</v>
      </c>
      <c r="G30" s="78" t="s">
        <v>2114</v>
      </c>
      <c r="H30" s="78">
        <v>9</v>
      </c>
      <c r="I30" s="78" t="s">
        <v>2123</v>
      </c>
      <c r="J30" s="78">
        <v>1</v>
      </c>
      <c r="K30" s="78" t="s">
        <v>284</v>
      </c>
      <c r="L30" s="78">
        <v>8</v>
      </c>
      <c r="M30" s="78"/>
      <c r="N30" s="78"/>
      <c r="O30" s="78" t="s">
        <v>2098</v>
      </c>
      <c r="P30" s="78">
        <v>3</v>
      </c>
      <c r="Q30" s="78" t="s">
        <v>2140</v>
      </c>
      <c r="R30" s="78">
        <v>1</v>
      </c>
      <c r="S30" s="78" t="s">
        <v>2143</v>
      </c>
      <c r="T30" s="78">
        <v>2</v>
      </c>
      <c r="U30" s="78" t="s">
        <v>527</v>
      </c>
      <c r="V30" s="78">
        <v>1</v>
      </c>
    </row>
    <row r="31" spans="1:22" ht="15">
      <c r="A31" s="78" t="s">
        <v>282</v>
      </c>
      <c r="B31" s="78">
        <v>18</v>
      </c>
      <c r="C31" s="78" t="s">
        <v>2099</v>
      </c>
      <c r="D31" s="78">
        <v>15</v>
      </c>
      <c r="E31" s="78" t="s">
        <v>560</v>
      </c>
      <c r="F31" s="78">
        <v>4</v>
      </c>
      <c r="G31" s="78" t="s">
        <v>2115</v>
      </c>
      <c r="H31" s="78">
        <v>8</v>
      </c>
      <c r="I31" s="78" t="s">
        <v>2117</v>
      </c>
      <c r="J31" s="78">
        <v>1</v>
      </c>
      <c r="K31" s="78" t="s">
        <v>2128</v>
      </c>
      <c r="L31" s="78">
        <v>4</v>
      </c>
      <c r="M31" s="78"/>
      <c r="N31" s="78"/>
      <c r="O31" s="78" t="s">
        <v>2135</v>
      </c>
      <c r="P31" s="78">
        <v>3</v>
      </c>
      <c r="Q31" s="78" t="s">
        <v>2141</v>
      </c>
      <c r="R31" s="78">
        <v>1</v>
      </c>
      <c r="S31" s="78" t="s">
        <v>2144</v>
      </c>
      <c r="T31" s="78">
        <v>2</v>
      </c>
      <c r="U31" s="78"/>
      <c r="V31" s="78"/>
    </row>
    <row r="32" spans="1:22" ht="15">
      <c r="A32" s="78" t="s">
        <v>2098</v>
      </c>
      <c r="B32" s="78">
        <v>17</v>
      </c>
      <c r="C32" s="78" t="s">
        <v>2100</v>
      </c>
      <c r="D32" s="78">
        <v>15</v>
      </c>
      <c r="E32" s="78" t="s">
        <v>2108</v>
      </c>
      <c r="F32" s="78">
        <v>4</v>
      </c>
      <c r="G32" s="78" t="s">
        <v>2116</v>
      </c>
      <c r="H32" s="78">
        <v>7</v>
      </c>
      <c r="I32" s="78" t="s">
        <v>2124</v>
      </c>
      <c r="J32" s="78">
        <v>1</v>
      </c>
      <c r="K32" s="78" t="s">
        <v>526</v>
      </c>
      <c r="L32" s="78">
        <v>3</v>
      </c>
      <c r="M32" s="78"/>
      <c r="N32" s="78"/>
      <c r="O32" s="78" t="s">
        <v>2136</v>
      </c>
      <c r="P32" s="78">
        <v>2</v>
      </c>
      <c r="Q32" s="78" t="s">
        <v>526</v>
      </c>
      <c r="R32" s="78">
        <v>1</v>
      </c>
      <c r="S32" s="78" t="s">
        <v>2145</v>
      </c>
      <c r="T32" s="78">
        <v>2</v>
      </c>
      <c r="U32" s="78"/>
      <c r="V32" s="78"/>
    </row>
    <row r="33" spans="1:22" ht="15">
      <c r="A33" s="78" t="s">
        <v>562</v>
      </c>
      <c r="B33" s="78">
        <v>16</v>
      </c>
      <c r="C33" s="78" t="s">
        <v>2101</v>
      </c>
      <c r="D33" s="78">
        <v>15</v>
      </c>
      <c r="E33" s="78" t="s">
        <v>526</v>
      </c>
      <c r="F33" s="78">
        <v>3</v>
      </c>
      <c r="G33" s="78" t="s">
        <v>2098</v>
      </c>
      <c r="H33" s="78">
        <v>7</v>
      </c>
      <c r="I33" s="78" t="s">
        <v>2125</v>
      </c>
      <c r="J33" s="78">
        <v>1</v>
      </c>
      <c r="K33" s="78" t="s">
        <v>2129</v>
      </c>
      <c r="L33" s="78">
        <v>2</v>
      </c>
      <c r="M33" s="78"/>
      <c r="N33" s="78"/>
      <c r="O33" s="78" t="s">
        <v>2108</v>
      </c>
      <c r="P33" s="78">
        <v>2</v>
      </c>
      <c r="Q33" s="78"/>
      <c r="R33" s="78"/>
      <c r="S33" s="78" t="s">
        <v>2146</v>
      </c>
      <c r="T33" s="78">
        <v>2</v>
      </c>
      <c r="U33" s="78"/>
      <c r="V33" s="78"/>
    </row>
    <row r="34" spans="1:22" ht="15">
      <c r="A34" s="78" t="s">
        <v>526</v>
      </c>
      <c r="B34" s="78">
        <v>16</v>
      </c>
      <c r="C34" s="78" t="s">
        <v>2103</v>
      </c>
      <c r="D34" s="78">
        <v>14</v>
      </c>
      <c r="E34" s="78" t="s">
        <v>2109</v>
      </c>
      <c r="F34" s="78">
        <v>3</v>
      </c>
      <c r="G34" s="78" t="s">
        <v>2117</v>
      </c>
      <c r="H34" s="78">
        <v>6</v>
      </c>
      <c r="I34" s="78" t="s">
        <v>2126</v>
      </c>
      <c r="J34" s="78">
        <v>1</v>
      </c>
      <c r="K34" s="78" t="s">
        <v>2130</v>
      </c>
      <c r="L34" s="78">
        <v>2</v>
      </c>
      <c r="M34" s="78"/>
      <c r="N34" s="78"/>
      <c r="O34" s="78" t="s">
        <v>526</v>
      </c>
      <c r="P34" s="78">
        <v>2</v>
      </c>
      <c r="Q34" s="78"/>
      <c r="R34" s="78"/>
      <c r="S34" s="78" t="s">
        <v>2147</v>
      </c>
      <c r="T34" s="78">
        <v>1</v>
      </c>
      <c r="U34" s="78"/>
      <c r="V34" s="78"/>
    </row>
    <row r="35" spans="1:22" ht="15">
      <c r="A35" s="78" t="s">
        <v>2099</v>
      </c>
      <c r="B35" s="78">
        <v>15</v>
      </c>
      <c r="C35" s="78" t="s">
        <v>575</v>
      </c>
      <c r="D35" s="78">
        <v>13</v>
      </c>
      <c r="E35" s="78" t="s">
        <v>2110</v>
      </c>
      <c r="F35" s="78">
        <v>2</v>
      </c>
      <c r="G35" s="78" t="s">
        <v>2118</v>
      </c>
      <c r="H35" s="78">
        <v>5</v>
      </c>
      <c r="I35" s="78" t="s">
        <v>2098</v>
      </c>
      <c r="J35" s="78">
        <v>1</v>
      </c>
      <c r="K35" s="78" t="s">
        <v>2107</v>
      </c>
      <c r="L35" s="78">
        <v>1</v>
      </c>
      <c r="M35" s="78"/>
      <c r="N35" s="78"/>
      <c r="O35" s="78" t="s">
        <v>2137</v>
      </c>
      <c r="P35" s="78">
        <v>1</v>
      </c>
      <c r="Q35" s="78"/>
      <c r="R35" s="78"/>
      <c r="S35" s="78" t="s">
        <v>2114</v>
      </c>
      <c r="T35" s="78">
        <v>1</v>
      </c>
      <c r="U35" s="78"/>
      <c r="V35" s="78"/>
    </row>
    <row r="36" spans="1:22" ht="15">
      <c r="A36" s="78" t="s">
        <v>2100</v>
      </c>
      <c r="B36" s="78">
        <v>15</v>
      </c>
      <c r="C36" s="78" t="s">
        <v>2104</v>
      </c>
      <c r="D36" s="78">
        <v>13</v>
      </c>
      <c r="E36" s="78" t="s">
        <v>2111</v>
      </c>
      <c r="F36" s="78">
        <v>2</v>
      </c>
      <c r="G36" s="78" t="s">
        <v>2119</v>
      </c>
      <c r="H36" s="78">
        <v>5</v>
      </c>
      <c r="I36" s="78"/>
      <c r="J36" s="78"/>
      <c r="K36" s="78" t="s">
        <v>283</v>
      </c>
      <c r="L36" s="78">
        <v>1</v>
      </c>
      <c r="M36" s="78"/>
      <c r="N36" s="78"/>
      <c r="O36" s="78" t="s">
        <v>2138</v>
      </c>
      <c r="P36" s="78">
        <v>1</v>
      </c>
      <c r="Q36" s="78"/>
      <c r="R36" s="78"/>
      <c r="S36" s="78" t="s">
        <v>2148</v>
      </c>
      <c r="T36" s="78">
        <v>1</v>
      </c>
      <c r="U36" s="78"/>
      <c r="V36" s="78"/>
    </row>
    <row r="37" spans="1:22" ht="15">
      <c r="A37" s="78" t="s">
        <v>2101</v>
      </c>
      <c r="B37" s="78">
        <v>15</v>
      </c>
      <c r="C37" s="78" t="s">
        <v>2105</v>
      </c>
      <c r="D37" s="78">
        <v>12</v>
      </c>
      <c r="E37" s="78" t="s">
        <v>2112</v>
      </c>
      <c r="F37" s="78">
        <v>1</v>
      </c>
      <c r="G37" s="78" t="s">
        <v>2120</v>
      </c>
      <c r="H37" s="78">
        <v>5</v>
      </c>
      <c r="I37" s="78"/>
      <c r="J37" s="78"/>
      <c r="K37" s="78" t="s">
        <v>2131</v>
      </c>
      <c r="L37" s="78">
        <v>1</v>
      </c>
      <c r="M37" s="78"/>
      <c r="N37" s="78"/>
      <c r="O37" s="78"/>
      <c r="P37" s="78"/>
      <c r="Q37" s="78"/>
      <c r="R37" s="78"/>
      <c r="S37" s="78" t="s">
        <v>2097</v>
      </c>
      <c r="T37" s="78">
        <v>1</v>
      </c>
      <c r="U37" s="78"/>
      <c r="V37" s="78"/>
    </row>
    <row r="40" spans="1:22" ht="15" customHeight="1">
      <c r="A40" s="13" t="s">
        <v>2161</v>
      </c>
      <c r="B40" s="13" t="s">
        <v>2037</v>
      </c>
      <c r="C40" s="13" t="s">
        <v>2172</v>
      </c>
      <c r="D40" s="13" t="s">
        <v>2044</v>
      </c>
      <c r="E40" s="13" t="s">
        <v>2177</v>
      </c>
      <c r="F40" s="13" t="s">
        <v>2046</v>
      </c>
      <c r="G40" s="13" t="s">
        <v>2185</v>
      </c>
      <c r="H40" s="13" t="s">
        <v>2048</v>
      </c>
      <c r="I40" s="13" t="s">
        <v>2193</v>
      </c>
      <c r="J40" s="13" t="s">
        <v>2050</v>
      </c>
      <c r="K40" s="13" t="s">
        <v>2201</v>
      </c>
      <c r="L40" s="13" t="s">
        <v>2052</v>
      </c>
      <c r="M40" s="78" t="s">
        <v>2210</v>
      </c>
      <c r="N40" s="78" t="s">
        <v>2054</v>
      </c>
      <c r="O40" s="13" t="s">
        <v>2211</v>
      </c>
      <c r="P40" s="13" t="s">
        <v>2056</v>
      </c>
      <c r="Q40" s="13" t="s">
        <v>2218</v>
      </c>
      <c r="R40" s="13" t="s">
        <v>2058</v>
      </c>
      <c r="S40" s="13" t="s">
        <v>2225</v>
      </c>
      <c r="T40" s="13" t="s">
        <v>2060</v>
      </c>
      <c r="U40" s="13" t="s">
        <v>2232</v>
      </c>
      <c r="V40" s="13" t="s">
        <v>2061</v>
      </c>
    </row>
    <row r="41" spans="1:22" ht="15">
      <c r="A41" s="86" t="s">
        <v>2162</v>
      </c>
      <c r="B41" s="86">
        <v>134</v>
      </c>
      <c r="C41" s="86" t="s">
        <v>2167</v>
      </c>
      <c r="D41" s="86">
        <v>42</v>
      </c>
      <c r="E41" s="86" t="s">
        <v>2167</v>
      </c>
      <c r="F41" s="86">
        <v>15</v>
      </c>
      <c r="G41" s="86" t="s">
        <v>2167</v>
      </c>
      <c r="H41" s="86">
        <v>25</v>
      </c>
      <c r="I41" s="86" t="s">
        <v>2194</v>
      </c>
      <c r="J41" s="86">
        <v>7</v>
      </c>
      <c r="K41" s="86" t="s">
        <v>2167</v>
      </c>
      <c r="L41" s="86">
        <v>23</v>
      </c>
      <c r="M41" s="86"/>
      <c r="N41" s="86"/>
      <c r="O41" s="86" t="s">
        <v>2212</v>
      </c>
      <c r="P41" s="86">
        <v>8</v>
      </c>
      <c r="Q41" s="86" t="s">
        <v>2167</v>
      </c>
      <c r="R41" s="86">
        <v>5</v>
      </c>
      <c r="S41" s="86" t="s">
        <v>2167</v>
      </c>
      <c r="T41" s="86">
        <v>6</v>
      </c>
      <c r="U41" s="86" t="s">
        <v>2233</v>
      </c>
      <c r="V41" s="86">
        <v>4</v>
      </c>
    </row>
    <row r="42" spans="1:22" ht="15">
      <c r="A42" s="86" t="s">
        <v>2163</v>
      </c>
      <c r="B42" s="86">
        <v>109</v>
      </c>
      <c r="C42" s="86" t="s">
        <v>2168</v>
      </c>
      <c r="D42" s="86">
        <v>35</v>
      </c>
      <c r="E42" s="86" t="s">
        <v>2168</v>
      </c>
      <c r="F42" s="86">
        <v>10</v>
      </c>
      <c r="G42" s="86" t="s">
        <v>2186</v>
      </c>
      <c r="H42" s="86">
        <v>21</v>
      </c>
      <c r="I42" s="86" t="s">
        <v>2167</v>
      </c>
      <c r="J42" s="86">
        <v>7</v>
      </c>
      <c r="K42" s="86" t="s">
        <v>2178</v>
      </c>
      <c r="L42" s="86">
        <v>9</v>
      </c>
      <c r="M42" s="86"/>
      <c r="N42" s="86"/>
      <c r="O42" s="86" t="s">
        <v>2186</v>
      </c>
      <c r="P42" s="86">
        <v>8</v>
      </c>
      <c r="Q42" s="86" t="s">
        <v>2219</v>
      </c>
      <c r="R42" s="86">
        <v>3</v>
      </c>
      <c r="S42" s="86" t="s">
        <v>2219</v>
      </c>
      <c r="T42" s="86">
        <v>3</v>
      </c>
      <c r="U42" s="86" t="s">
        <v>2234</v>
      </c>
      <c r="V42" s="86">
        <v>4</v>
      </c>
    </row>
    <row r="43" spans="1:22" ht="15">
      <c r="A43" s="86" t="s">
        <v>2164</v>
      </c>
      <c r="B43" s="86">
        <v>0</v>
      </c>
      <c r="C43" s="86" t="s">
        <v>2170</v>
      </c>
      <c r="D43" s="86">
        <v>35</v>
      </c>
      <c r="E43" s="86" t="s">
        <v>2178</v>
      </c>
      <c r="F43" s="86">
        <v>9</v>
      </c>
      <c r="G43" s="86" t="s">
        <v>2179</v>
      </c>
      <c r="H43" s="86">
        <v>21</v>
      </c>
      <c r="I43" s="86" t="s">
        <v>2195</v>
      </c>
      <c r="J43" s="86">
        <v>6</v>
      </c>
      <c r="K43" s="86" t="s">
        <v>2202</v>
      </c>
      <c r="L43" s="86">
        <v>7</v>
      </c>
      <c r="M43" s="86"/>
      <c r="N43" s="86"/>
      <c r="O43" s="86" t="s">
        <v>2167</v>
      </c>
      <c r="P43" s="86">
        <v>8</v>
      </c>
      <c r="Q43" s="86" t="s">
        <v>2220</v>
      </c>
      <c r="R43" s="86">
        <v>3</v>
      </c>
      <c r="S43" s="86" t="s">
        <v>2226</v>
      </c>
      <c r="T43" s="86">
        <v>3</v>
      </c>
      <c r="U43" s="86" t="s">
        <v>2235</v>
      </c>
      <c r="V43" s="86">
        <v>2</v>
      </c>
    </row>
    <row r="44" spans="1:22" ht="15">
      <c r="A44" s="86" t="s">
        <v>2165</v>
      </c>
      <c r="B44" s="86">
        <v>3488</v>
      </c>
      <c r="C44" s="86" t="s">
        <v>2171</v>
      </c>
      <c r="D44" s="86">
        <v>35</v>
      </c>
      <c r="E44" s="86" t="s">
        <v>2179</v>
      </c>
      <c r="F44" s="86">
        <v>9</v>
      </c>
      <c r="G44" s="86" t="s">
        <v>2098</v>
      </c>
      <c r="H44" s="86">
        <v>11</v>
      </c>
      <c r="I44" s="86" t="s">
        <v>2196</v>
      </c>
      <c r="J44" s="86">
        <v>4</v>
      </c>
      <c r="K44" s="86" t="s">
        <v>2203</v>
      </c>
      <c r="L44" s="86">
        <v>6</v>
      </c>
      <c r="M44" s="86"/>
      <c r="N44" s="86"/>
      <c r="O44" s="86" t="s">
        <v>2213</v>
      </c>
      <c r="P44" s="86">
        <v>4</v>
      </c>
      <c r="Q44" s="86" t="s">
        <v>2221</v>
      </c>
      <c r="R44" s="86">
        <v>3</v>
      </c>
      <c r="S44" s="86" t="s">
        <v>2188</v>
      </c>
      <c r="T44" s="86">
        <v>2</v>
      </c>
      <c r="U44" s="86" t="s">
        <v>2236</v>
      </c>
      <c r="V44" s="86">
        <v>2</v>
      </c>
    </row>
    <row r="45" spans="1:22" ht="15">
      <c r="A45" s="86" t="s">
        <v>2166</v>
      </c>
      <c r="B45" s="86">
        <v>3731</v>
      </c>
      <c r="C45" s="86" t="s">
        <v>2173</v>
      </c>
      <c r="D45" s="86">
        <v>35</v>
      </c>
      <c r="E45" s="86" t="s">
        <v>2180</v>
      </c>
      <c r="F45" s="86">
        <v>7</v>
      </c>
      <c r="G45" s="86" t="s">
        <v>2187</v>
      </c>
      <c r="H45" s="86">
        <v>10</v>
      </c>
      <c r="I45" s="86" t="s">
        <v>2197</v>
      </c>
      <c r="J45" s="86">
        <v>4</v>
      </c>
      <c r="K45" s="86" t="s">
        <v>2204</v>
      </c>
      <c r="L45" s="86">
        <v>5</v>
      </c>
      <c r="M45" s="86"/>
      <c r="N45" s="86"/>
      <c r="O45" s="86" t="s">
        <v>2214</v>
      </c>
      <c r="P45" s="86">
        <v>4</v>
      </c>
      <c r="Q45" s="86" t="s">
        <v>309</v>
      </c>
      <c r="R45" s="86">
        <v>3</v>
      </c>
      <c r="S45" s="86" t="s">
        <v>2227</v>
      </c>
      <c r="T45" s="86">
        <v>2</v>
      </c>
      <c r="U45" s="86" t="s">
        <v>2229</v>
      </c>
      <c r="V45" s="86">
        <v>2</v>
      </c>
    </row>
    <row r="46" spans="1:22" ht="15">
      <c r="A46" s="86" t="s">
        <v>2167</v>
      </c>
      <c r="B46" s="86">
        <v>144</v>
      </c>
      <c r="C46" s="86" t="s">
        <v>2174</v>
      </c>
      <c r="D46" s="86">
        <v>35</v>
      </c>
      <c r="E46" s="86" t="s">
        <v>2181</v>
      </c>
      <c r="F46" s="86">
        <v>7</v>
      </c>
      <c r="G46" s="86" t="s">
        <v>2188</v>
      </c>
      <c r="H46" s="86">
        <v>10</v>
      </c>
      <c r="I46" s="86" t="s">
        <v>2198</v>
      </c>
      <c r="J46" s="86">
        <v>4</v>
      </c>
      <c r="K46" s="86" t="s">
        <v>2205</v>
      </c>
      <c r="L46" s="86">
        <v>4</v>
      </c>
      <c r="M46" s="86"/>
      <c r="N46" s="86"/>
      <c r="O46" s="86" t="s">
        <v>2188</v>
      </c>
      <c r="P46" s="86">
        <v>4</v>
      </c>
      <c r="Q46" s="86" t="s">
        <v>2222</v>
      </c>
      <c r="R46" s="86">
        <v>2</v>
      </c>
      <c r="S46" s="86" t="s">
        <v>2228</v>
      </c>
      <c r="T46" s="86">
        <v>2</v>
      </c>
      <c r="U46" s="86" t="s">
        <v>2237</v>
      </c>
      <c r="V46" s="86">
        <v>2</v>
      </c>
    </row>
    <row r="47" spans="1:22" ht="15">
      <c r="A47" s="86" t="s">
        <v>2168</v>
      </c>
      <c r="B47" s="86">
        <v>46</v>
      </c>
      <c r="C47" s="86" t="s">
        <v>2175</v>
      </c>
      <c r="D47" s="86">
        <v>33</v>
      </c>
      <c r="E47" s="86" t="s">
        <v>2182</v>
      </c>
      <c r="F47" s="86">
        <v>7</v>
      </c>
      <c r="G47" s="86" t="s">
        <v>2189</v>
      </c>
      <c r="H47" s="86">
        <v>9</v>
      </c>
      <c r="I47" s="86" t="s">
        <v>2199</v>
      </c>
      <c r="J47" s="86">
        <v>3</v>
      </c>
      <c r="K47" s="86" t="s">
        <v>2206</v>
      </c>
      <c r="L47" s="86">
        <v>4</v>
      </c>
      <c r="M47" s="86"/>
      <c r="N47" s="86"/>
      <c r="O47" s="86" t="s">
        <v>2169</v>
      </c>
      <c r="P47" s="86">
        <v>4</v>
      </c>
      <c r="Q47" s="86" t="s">
        <v>2223</v>
      </c>
      <c r="R47" s="86">
        <v>2</v>
      </c>
      <c r="S47" s="86" t="s">
        <v>2145</v>
      </c>
      <c r="T47" s="86">
        <v>2</v>
      </c>
      <c r="U47" s="86" t="s">
        <v>2238</v>
      </c>
      <c r="V47" s="86">
        <v>2</v>
      </c>
    </row>
    <row r="48" spans="1:22" ht="15">
      <c r="A48" s="86" t="s">
        <v>2169</v>
      </c>
      <c r="B48" s="86">
        <v>40</v>
      </c>
      <c r="C48" s="86" t="s">
        <v>2169</v>
      </c>
      <c r="D48" s="86">
        <v>29</v>
      </c>
      <c r="E48" s="86" t="s">
        <v>2183</v>
      </c>
      <c r="F48" s="86">
        <v>6</v>
      </c>
      <c r="G48" s="86" t="s">
        <v>2190</v>
      </c>
      <c r="H48" s="86">
        <v>9</v>
      </c>
      <c r="I48" s="86" t="s">
        <v>283</v>
      </c>
      <c r="J48" s="86">
        <v>3</v>
      </c>
      <c r="K48" s="86" t="s">
        <v>2207</v>
      </c>
      <c r="L48" s="86">
        <v>4</v>
      </c>
      <c r="M48" s="86"/>
      <c r="N48" s="86"/>
      <c r="O48" s="86" t="s">
        <v>2215</v>
      </c>
      <c r="P48" s="86">
        <v>3</v>
      </c>
      <c r="Q48" s="86" t="s">
        <v>2141</v>
      </c>
      <c r="R48" s="86">
        <v>2</v>
      </c>
      <c r="S48" s="86" t="s">
        <v>2229</v>
      </c>
      <c r="T48" s="86">
        <v>2</v>
      </c>
      <c r="U48" s="86" t="s">
        <v>2239</v>
      </c>
      <c r="V48" s="86">
        <v>2</v>
      </c>
    </row>
    <row r="49" spans="1:22" ht="15">
      <c r="A49" s="86" t="s">
        <v>2170</v>
      </c>
      <c r="B49" s="86">
        <v>38</v>
      </c>
      <c r="C49" s="86" t="s">
        <v>263</v>
      </c>
      <c r="D49" s="86">
        <v>28</v>
      </c>
      <c r="E49" s="86" t="s">
        <v>286</v>
      </c>
      <c r="F49" s="86">
        <v>5</v>
      </c>
      <c r="G49" s="86" t="s">
        <v>2191</v>
      </c>
      <c r="H49" s="86">
        <v>8</v>
      </c>
      <c r="I49" s="86" t="s">
        <v>2126</v>
      </c>
      <c r="J49" s="86">
        <v>3</v>
      </c>
      <c r="K49" s="86" t="s">
        <v>2208</v>
      </c>
      <c r="L49" s="86">
        <v>4</v>
      </c>
      <c r="M49" s="86"/>
      <c r="N49" s="86"/>
      <c r="O49" s="86" t="s">
        <v>2216</v>
      </c>
      <c r="P49" s="86">
        <v>3</v>
      </c>
      <c r="Q49" s="86" t="s">
        <v>2224</v>
      </c>
      <c r="R49" s="86">
        <v>2</v>
      </c>
      <c r="S49" s="86" t="s">
        <v>2230</v>
      </c>
      <c r="T49" s="86">
        <v>2</v>
      </c>
      <c r="U49" s="86" t="s">
        <v>2240</v>
      </c>
      <c r="V49" s="86">
        <v>2</v>
      </c>
    </row>
    <row r="50" spans="1:22" ht="15">
      <c r="A50" s="86" t="s">
        <v>2171</v>
      </c>
      <c r="B50" s="86">
        <v>38</v>
      </c>
      <c r="C50" s="86" t="s">
        <v>2176</v>
      </c>
      <c r="D50" s="86">
        <v>27</v>
      </c>
      <c r="E50" s="86" t="s">
        <v>2184</v>
      </c>
      <c r="F50" s="86">
        <v>4</v>
      </c>
      <c r="G50" s="86" t="s">
        <v>2192</v>
      </c>
      <c r="H50" s="86">
        <v>8</v>
      </c>
      <c r="I50" s="86" t="s">
        <v>2200</v>
      </c>
      <c r="J50" s="86">
        <v>2</v>
      </c>
      <c r="K50" s="86" t="s">
        <v>2209</v>
      </c>
      <c r="L50" s="86">
        <v>4</v>
      </c>
      <c r="M50" s="86"/>
      <c r="N50" s="86"/>
      <c r="O50" s="86" t="s">
        <v>2217</v>
      </c>
      <c r="P50" s="86">
        <v>3</v>
      </c>
      <c r="Q50" s="86" t="s">
        <v>311</v>
      </c>
      <c r="R50" s="86">
        <v>2</v>
      </c>
      <c r="S50" s="86" t="s">
        <v>2231</v>
      </c>
      <c r="T50" s="86">
        <v>2</v>
      </c>
      <c r="U50" s="86" t="s">
        <v>2241</v>
      </c>
      <c r="V50" s="86">
        <v>2</v>
      </c>
    </row>
    <row r="53" spans="1:22" ht="15" customHeight="1">
      <c r="A53" s="13" t="s">
        <v>2256</v>
      </c>
      <c r="B53" s="13" t="s">
        <v>2037</v>
      </c>
      <c r="C53" s="13" t="s">
        <v>2267</v>
      </c>
      <c r="D53" s="13" t="s">
        <v>2044</v>
      </c>
      <c r="E53" s="13" t="s">
        <v>2270</v>
      </c>
      <c r="F53" s="13" t="s">
        <v>2046</v>
      </c>
      <c r="G53" s="13" t="s">
        <v>2280</v>
      </c>
      <c r="H53" s="13" t="s">
        <v>2048</v>
      </c>
      <c r="I53" s="13" t="s">
        <v>2289</v>
      </c>
      <c r="J53" s="13" t="s">
        <v>2050</v>
      </c>
      <c r="K53" s="13" t="s">
        <v>2300</v>
      </c>
      <c r="L53" s="13" t="s">
        <v>2052</v>
      </c>
      <c r="M53" s="78" t="s">
        <v>2311</v>
      </c>
      <c r="N53" s="78" t="s">
        <v>2054</v>
      </c>
      <c r="O53" s="13" t="s">
        <v>2312</v>
      </c>
      <c r="P53" s="13" t="s">
        <v>2056</v>
      </c>
      <c r="Q53" s="13" t="s">
        <v>2323</v>
      </c>
      <c r="R53" s="13" t="s">
        <v>2058</v>
      </c>
      <c r="S53" s="13" t="s">
        <v>2334</v>
      </c>
      <c r="T53" s="13" t="s">
        <v>2060</v>
      </c>
      <c r="U53" s="13" t="s">
        <v>2345</v>
      </c>
      <c r="V53" s="13" t="s">
        <v>2061</v>
      </c>
    </row>
    <row r="54" spans="1:22" ht="15">
      <c r="A54" s="86" t="s">
        <v>2257</v>
      </c>
      <c r="B54" s="86">
        <v>25</v>
      </c>
      <c r="C54" s="86" t="s">
        <v>2257</v>
      </c>
      <c r="D54" s="86">
        <v>18</v>
      </c>
      <c r="E54" s="86" t="s">
        <v>2271</v>
      </c>
      <c r="F54" s="86">
        <v>7</v>
      </c>
      <c r="G54" s="86" t="s">
        <v>2258</v>
      </c>
      <c r="H54" s="86">
        <v>13</v>
      </c>
      <c r="I54" s="86" t="s">
        <v>2290</v>
      </c>
      <c r="J54" s="86">
        <v>2</v>
      </c>
      <c r="K54" s="86" t="s">
        <v>2301</v>
      </c>
      <c r="L54" s="86">
        <v>4</v>
      </c>
      <c r="M54" s="86"/>
      <c r="N54" s="86"/>
      <c r="O54" s="86" t="s">
        <v>2313</v>
      </c>
      <c r="P54" s="86">
        <v>4</v>
      </c>
      <c r="Q54" s="86" t="s">
        <v>2324</v>
      </c>
      <c r="R54" s="86">
        <v>3</v>
      </c>
      <c r="S54" s="86" t="s">
        <v>2335</v>
      </c>
      <c r="T54" s="86">
        <v>2</v>
      </c>
      <c r="U54" s="86" t="s">
        <v>2346</v>
      </c>
      <c r="V54" s="86">
        <v>2</v>
      </c>
    </row>
    <row r="55" spans="1:22" ht="15">
      <c r="A55" s="86" t="s">
        <v>2258</v>
      </c>
      <c r="B55" s="86">
        <v>18</v>
      </c>
      <c r="C55" s="86" t="s">
        <v>2259</v>
      </c>
      <c r="D55" s="86">
        <v>17</v>
      </c>
      <c r="E55" s="86" t="s">
        <v>2257</v>
      </c>
      <c r="F55" s="86">
        <v>7</v>
      </c>
      <c r="G55" s="86" t="s">
        <v>2261</v>
      </c>
      <c r="H55" s="86">
        <v>13</v>
      </c>
      <c r="I55" s="86" t="s">
        <v>2291</v>
      </c>
      <c r="J55" s="86">
        <v>2</v>
      </c>
      <c r="K55" s="86" t="s">
        <v>2302</v>
      </c>
      <c r="L55" s="86">
        <v>4</v>
      </c>
      <c r="M55" s="86"/>
      <c r="N55" s="86"/>
      <c r="O55" s="86" t="s">
        <v>2314</v>
      </c>
      <c r="P55" s="86">
        <v>4</v>
      </c>
      <c r="Q55" s="86" t="s">
        <v>2325</v>
      </c>
      <c r="R55" s="86">
        <v>2</v>
      </c>
      <c r="S55" s="86" t="s">
        <v>2336</v>
      </c>
      <c r="T55" s="86">
        <v>2</v>
      </c>
      <c r="U55" s="86" t="s">
        <v>2347</v>
      </c>
      <c r="V55" s="86">
        <v>2</v>
      </c>
    </row>
    <row r="56" spans="1:22" ht="15">
      <c r="A56" s="86" t="s">
        <v>2259</v>
      </c>
      <c r="B56" s="86">
        <v>18</v>
      </c>
      <c r="C56" s="86" t="s">
        <v>2260</v>
      </c>
      <c r="D56" s="86">
        <v>16</v>
      </c>
      <c r="E56" s="86" t="s">
        <v>2272</v>
      </c>
      <c r="F56" s="86">
        <v>5</v>
      </c>
      <c r="G56" s="86" t="s">
        <v>2281</v>
      </c>
      <c r="H56" s="86">
        <v>5</v>
      </c>
      <c r="I56" s="86" t="s">
        <v>2292</v>
      </c>
      <c r="J56" s="86">
        <v>2</v>
      </c>
      <c r="K56" s="86" t="s">
        <v>2303</v>
      </c>
      <c r="L56" s="86">
        <v>4</v>
      </c>
      <c r="M56" s="86"/>
      <c r="N56" s="86"/>
      <c r="O56" s="86" t="s">
        <v>2315</v>
      </c>
      <c r="P56" s="86">
        <v>3</v>
      </c>
      <c r="Q56" s="86" t="s">
        <v>2326</v>
      </c>
      <c r="R56" s="86">
        <v>2</v>
      </c>
      <c r="S56" s="86" t="s">
        <v>2337</v>
      </c>
      <c r="T56" s="86">
        <v>2</v>
      </c>
      <c r="U56" s="86" t="s">
        <v>2348</v>
      </c>
      <c r="V56" s="86">
        <v>2</v>
      </c>
    </row>
    <row r="57" spans="1:22" ht="15">
      <c r="A57" s="86" t="s">
        <v>2260</v>
      </c>
      <c r="B57" s="86">
        <v>17</v>
      </c>
      <c r="C57" s="86" t="s">
        <v>2262</v>
      </c>
      <c r="D57" s="86">
        <v>15</v>
      </c>
      <c r="E57" s="86" t="s">
        <v>2273</v>
      </c>
      <c r="F57" s="86">
        <v>5</v>
      </c>
      <c r="G57" s="86" t="s">
        <v>2282</v>
      </c>
      <c r="H57" s="86">
        <v>5</v>
      </c>
      <c r="I57" s="86" t="s">
        <v>2293</v>
      </c>
      <c r="J57" s="86">
        <v>2</v>
      </c>
      <c r="K57" s="86" t="s">
        <v>2304</v>
      </c>
      <c r="L57" s="86">
        <v>4</v>
      </c>
      <c r="M57" s="86"/>
      <c r="N57" s="86"/>
      <c r="O57" s="86" t="s">
        <v>2316</v>
      </c>
      <c r="P57" s="86">
        <v>3</v>
      </c>
      <c r="Q57" s="86" t="s">
        <v>2327</v>
      </c>
      <c r="R57" s="86">
        <v>2</v>
      </c>
      <c r="S57" s="86" t="s">
        <v>2338</v>
      </c>
      <c r="T57" s="86">
        <v>2</v>
      </c>
      <c r="U57" s="86" t="s">
        <v>2349</v>
      </c>
      <c r="V57" s="86">
        <v>2</v>
      </c>
    </row>
    <row r="58" spans="1:22" ht="15">
      <c r="A58" s="86" t="s">
        <v>2261</v>
      </c>
      <c r="B58" s="86">
        <v>15</v>
      </c>
      <c r="C58" s="86" t="s">
        <v>2263</v>
      </c>
      <c r="D58" s="86">
        <v>14</v>
      </c>
      <c r="E58" s="86" t="s">
        <v>2274</v>
      </c>
      <c r="F58" s="86">
        <v>3</v>
      </c>
      <c r="G58" s="86" t="s">
        <v>2283</v>
      </c>
      <c r="H58" s="86">
        <v>5</v>
      </c>
      <c r="I58" s="86" t="s">
        <v>2294</v>
      </c>
      <c r="J58" s="86">
        <v>2</v>
      </c>
      <c r="K58" s="86" t="s">
        <v>2305</v>
      </c>
      <c r="L58" s="86">
        <v>4</v>
      </c>
      <c r="M58" s="86"/>
      <c r="N58" s="86"/>
      <c r="O58" s="86" t="s">
        <v>2317</v>
      </c>
      <c r="P58" s="86">
        <v>3</v>
      </c>
      <c r="Q58" s="86" t="s">
        <v>2328</v>
      </c>
      <c r="R58" s="86">
        <v>2</v>
      </c>
      <c r="S58" s="86" t="s">
        <v>2339</v>
      </c>
      <c r="T58" s="86">
        <v>2</v>
      </c>
      <c r="U58" s="86" t="s">
        <v>2350</v>
      </c>
      <c r="V58" s="86">
        <v>2</v>
      </c>
    </row>
    <row r="59" spans="1:22" ht="15">
      <c r="A59" s="86" t="s">
        <v>2262</v>
      </c>
      <c r="B59" s="86">
        <v>15</v>
      </c>
      <c r="C59" s="86" t="s">
        <v>2264</v>
      </c>
      <c r="D59" s="86">
        <v>14</v>
      </c>
      <c r="E59" s="86" t="s">
        <v>2275</v>
      </c>
      <c r="F59" s="86">
        <v>3</v>
      </c>
      <c r="G59" s="86" t="s">
        <v>2284</v>
      </c>
      <c r="H59" s="86">
        <v>5</v>
      </c>
      <c r="I59" s="86" t="s">
        <v>2295</v>
      </c>
      <c r="J59" s="86">
        <v>2</v>
      </c>
      <c r="K59" s="86" t="s">
        <v>2306</v>
      </c>
      <c r="L59" s="86">
        <v>4</v>
      </c>
      <c r="M59" s="86"/>
      <c r="N59" s="86"/>
      <c r="O59" s="86" t="s">
        <v>2318</v>
      </c>
      <c r="P59" s="86">
        <v>3</v>
      </c>
      <c r="Q59" s="86" t="s">
        <v>2329</v>
      </c>
      <c r="R59" s="86">
        <v>2</v>
      </c>
      <c r="S59" s="86" t="s">
        <v>2340</v>
      </c>
      <c r="T59" s="86">
        <v>2</v>
      </c>
      <c r="U59" s="86" t="s">
        <v>2351</v>
      </c>
      <c r="V59" s="86">
        <v>2</v>
      </c>
    </row>
    <row r="60" spans="1:22" ht="15">
      <c r="A60" s="86" t="s">
        <v>2263</v>
      </c>
      <c r="B60" s="86">
        <v>15</v>
      </c>
      <c r="C60" s="86" t="s">
        <v>2265</v>
      </c>
      <c r="D60" s="86">
        <v>14</v>
      </c>
      <c r="E60" s="86" t="s">
        <v>2276</v>
      </c>
      <c r="F60" s="86">
        <v>3</v>
      </c>
      <c r="G60" s="86" t="s">
        <v>2285</v>
      </c>
      <c r="H60" s="86">
        <v>5</v>
      </c>
      <c r="I60" s="86" t="s">
        <v>2296</v>
      </c>
      <c r="J60" s="86">
        <v>2</v>
      </c>
      <c r="K60" s="86" t="s">
        <v>2307</v>
      </c>
      <c r="L60" s="86">
        <v>4</v>
      </c>
      <c r="M60" s="86"/>
      <c r="N60" s="86"/>
      <c r="O60" s="86" t="s">
        <v>2319</v>
      </c>
      <c r="P60" s="86">
        <v>3</v>
      </c>
      <c r="Q60" s="86" t="s">
        <v>2330</v>
      </c>
      <c r="R60" s="86">
        <v>2</v>
      </c>
      <c r="S60" s="86" t="s">
        <v>2341</v>
      </c>
      <c r="T60" s="86">
        <v>2</v>
      </c>
      <c r="U60" s="86" t="s">
        <v>2352</v>
      </c>
      <c r="V60" s="86">
        <v>2</v>
      </c>
    </row>
    <row r="61" spans="1:22" ht="15">
      <c r="A61" s="86" t="s">
        <v>2264</v>
      </c>
      <c r="B61" s="86">
        <v>15</v>
      </c>
      <c r="C61" s="86" t="s">
        <v>2266</v>
      </c>
      <c r="D61" s="86">
        <v>11</v>
      </c>
      <c r="E61" s="86" t="s">
        <v>2277</v>
      </c>
      <c r="F61" s="86">
        <v>3</v>
      </c>
      <c r="G61" s="86" t="s">
        <v>2286</v>
      </c>
      <c r="H61" s="86">
        <v>5</v>
      </c>
      <c r="I61" s="86" t="s">
        <v>2297</v>
      </c>
      <c r="J61" s="86">
        <v>2</v>
      </c>
      <c r="K61" s="86" t="s">
        <v>2308</v>
      </c>
      <c r="L61" s="86">
        <v>4</v>
      </c>
      <c r="M61" s="86"/>
      <c r="N61" s="86"/>
      <c r="O61" s="86" t="s">
        <v>2320</v>
      </c>
      <c r="P61" s="86">
        <v>3</v>
      </c>
      <c r="Q61" s="86" t="s">
        <v>2331</v>
      </c>
      <c r="R61" s="86">
        <v>2</v>
      </c>
      <c r="S61" s="86" t="s">
        <v>2342</v>
      </c>
      <c r="T61" s="86">
        <v>2</v>
      </c>
      <c r="U61" s="86" t="s">
        <v>2353</v>
      </c>
      <c r="V61" s="86">
        <v>2</v>
      </c>
    </row>
    <row r="62" spans="1:22" ht="15">
      <c r="A62" s="86" t="s">
        <v>2265</v>
      </c>
      <c r="B62" s="86">
        <v>15</v>
      </c>
      <c r="C62" s="86" t="s">
        <v>2268</v>
      </c>
      <c r="D62" s="86">
        <v>11</v>
      </c>
      <c r="E62" s="86" t="s">
        <v>2278</v>
      </c>
      <c r="F62" s="86">
        <v>3</v>
      </c>
      <c r="G62" s="86" t="s">
        <v>2287</v>
      </c>
      <c r="H62" s="86">
        <v>5</v>
      </c>
      <c r="I62" s="86" t="s">
        <v>2298</v>
      </c>
      <c r="J62" s="86">
        <v>2</v>
      </c>
      <c r="K62" s="86" t="s">
        <v>2309</v>
      </c>
      <c r="L62" s="86">
        <v>4</v>
      </c>
      <c r="M62" s="86"/>
      <c r="N62" s="86"/>
      <c r="O62" s="86" t="s">
        <v>2321</v>
      </c>
      <c r="P62" s="86">
        <v>3</v>
      </c>
      <c r="Q62" s="86" t="s">
        <v>2332</v>
      </c>
      <c r="R62" s="86">
        <v>2</v>
      </c>
      <c r="S62" s="86" t="s">
        <v>2343</v>
      </c>
      <c r="T62" s="86">
        <v>2</v>
      </c>
      <c r="U62" s="86" t="s">
        <v>2354</v>
      </c>
      <c r="V62" s="86">
        <v>2</v>
      </c>
    </row>
    <row r="63" spans="1:22" ht="15">
      <c r="A63" s="86" t="s">
        <v>2266</v>
      </c>
      <c r="B63" s="86">
        <v>13</v>
      </c>
      <c r="C63" s="86" t="s">
        <v>2269</v>
      </c>
      <c r="D63" s="86">
        <v>11</v>
      </c>
      <c r="E63" s="86" t="s">
        <v>2279</v>
      </c>
      <c r="F63" s="86">
        <v>3</v>
      </c>
      <c r="G63" s="86" t="s">
        <v>2288</v>
      </c>
      <c r="H63" s="86">
        <v>5</v>
      </c>
      <c r="I63" s="86" t="s">
        <v>2299</v>
      </c>
      <c r="J63" s="86">
        <v>2</v>
      </c>
      <c r="K63" s="86" t="s">
        <v>2310</v>
      </c>
      <c r="L63" s="86">
        <v>4</v>
      </c>
      <c r="M63" s="86"/>
      <c r="N63" s="86"/>
      <c r="O63" s="86" t="s">
        <v>2322</v>
      </c>
      <c r="P63" s="86">
        <v>3</v>
      </c>
      <c r="Q63" s="86" t="s">
        <v>2333</v>
      </c>
      <c r="R63" s="86">
        <v>2</v>
      </c>
      <c r="S63" s="86" t="s">
        <v>2344</v>
      </c>
      <c r="T63" s="86">
        <v>2</v>
      </c>
      <c r="U63" s="86" t="s">
        <v>2355</v>
      </c>
      <c r="V63" s="86">
        <v>2</v>
      </c>
    </row>
    <row r="66" spans="1:22" ht="15" customHeight="1">
      <c r="A66" s="13" t="s">
        <v>2369</v>
      </c>
      <c r="B66" s="13" t="s">
        <v>2037</v>
      </c>
      <c r="C66" s="13" t="s">
        <v>2371</v>
      </c>
      <c r="D66" s="13" t="s">
        <v>2044</v>
      </c>
      <c r="E66" s="13" t="s">
        <v>2372</v>
      </c>
      <c r="F66" s="13" t="s">
        <v>2046</v>
      </c>
      <c r="G66" s="78" t="s">
        <v>2375</v>
      </c>
      <c r="H66" s="78" t="s">
        <v>2048</v>
      </c>
      <c r="I66" s="13" t="s">
        <v>2377</v>
      </c>
      <c r="J66" s="13" t="s">
        <v>2050</v>
      </c>
      <c r="K66" s="13" t="s">
        <v>2379</v>
      </c>
      <c r="L66" s="13" t="s">
        <v>2052</v>
      </c>
      <c r="M66" s="78" t="s">
        <v>2381</v>
      </c>
      <c r="N66" s="78" t="s">
        <v>2054</v>
      </c>
      <c r="O66" s="78" t="s">
        <v>2383</v>
      </c>
      <c r="P66" s="78" t="s">
        <v>2056</v>
      </c>
      <c r="Q66" s="78" t="s">
        <v>2385</v>
      </c>
      <c r="R66" s="78" t="s">
        <v>2058</v>
      </c>
      <c r="S66" s="78" t="s">
        <v>2387</v>
      </c>
      <c r="T66" s="78" t="s">
        <v>2060</v>
      </c>
      <c r="U66" s="78" t="s">
        <v>2389</v>
      </c>
      <c r="V66" s="78" t="s">
        <v>2061</v>
      </c>
    </row>
    <row r="67" spans="1:22" ht="15">
      <c r="A67" s="78" t="s">
        <v>263</v>
      </c>
      <c r="B67" s="78">
        <v>15</v>
      </c>
      <c r="C67" s="78" t="s">
        <v>263</v>
      </c>
      <c r="D67" s="78">
        <v>14</v>
      </c>
      <c r="E67" s="78" t="s">
        <v>263</v>
      </c>
      <c r="F67" s="78">
        <v>1</v>
      </c>
      <c r="G67" s="78"/>
      <c r="H67" s="78"/>
      <c r="I67" s="78" t="s">
        <v>328</v>
      </c>
      <c r="J67" s="78">
        <v>1</v>
      </c>
      <c r="K67" s="78" t="s">
        <v>268</v>
      </c>
      <c r="L67" s="78">
        <v>2</v>
      </c>
      <c r="M67" s="78"/>
      <c r="N67" s="78"/>
      <c r="O67" s="78"/>
      <c r="P67" s="78"/>
      <c r="Q67" s="78"/>
      <c r="R67" s="78"/>
      <c r="S67" s="78"/>
      <c r="T67" s="78"/>
      <c r="U67" s="78"/>
      <c r="V67" s="78"/>
    </row>
    <row r="68" spans="1:22" ht="15">
      <c r="A68" s="78" t="s">
        <v>295</v>
      </c>
      <c r="B68" s="78">
        <v>9</v>
      </c>
      <c r="C68" s="78" t="s">
        <v>295</v>
      </c>
      <c r="D68" s="78">
        <v>8</v>
      </c>
      <c r="E68" s="78" t="s">
        <v>295</v>
      </c>
      <c r="F68" s="78">
        <v>1</v>
      </c>
      <c r="G68" s="78"/>
      <c r="H68" s="78"/>
      <c r="I68" s="78"/>
      <c r="J68" s="78"/>
      <c r="K68" s="78"/>
      <c r="L68" s="78"/>
      <c r="M68" s="78"/>
      <c r="N68" s="78"/>
      <c r="O68" s="78"/>
      <c r="P68" s="78"/>
      <c r="Q68" s="78"/>
      <c r="R68" s="78"/>
      <c r="S68" s="78"/>
      <c r="T68" s="78"/>
      <c r="U68" s="78"/>
      <c r="V68" s="78"/>
    </row>
    <row r="69" spans="1:22" ht="15">
      <c r="A69" s="78" t="s">
        <v>268</v>
      </c>
      <c r="B69" s="78">
        <v>2</v>
      </c>
      <c r="C69" s="78" t="s">
        <v>300</v>
      </c>
      <c r="D69" s="78">
        <v>2</v>
      </c>
      <c r="E69" s="78"/>
      <c r="F69" s="78"/>
      <c r="G69" s="78"/>
      <c r="H69" s="78"/>
      <c r="I69" s="78"/>
      <c r="J69" s="78"/>
      <c r="K69" s="78"/>
      <c r="L69" s="78"/>
      <c r="M69" s="78"/>
      <c r="N69" s="78"/>
      <c r="O69" s="78"/>
      <c r="P69" s="78"/>
      <c r="Q69" s="78"/>
      <c r="R69" s="78"/>
      <c r="S69" s="78"/>
      <c r="T69" s="78"/>
      <c r="U69" s="78"/>
      <c r="V69" s="78"/>
    </row>
    <row r="70" spans="1:22" ht="15">
      <c r="A70" s="78" t="s">
        <v>300</v>
      </c>
      <c r="B70" s="78">
        <v>2</v>
      </c>
      <c r="C70" s="78"/>
      <c r="D70" s="78"/>
      <c r="E70" s="78"/>
      <c r="F70" s="78"/>
      <c r="G70" s="78"/>
      <c r="H70" s="78"/>
      <c r="I70" s="78"/>
      <c r="J70" s="78"/>
      <c r="K70" s="78"/>
      <c r="L70" s="78"/>
      <c r="M70" s="78"/>
      <c r="N70" s="78"/>
      <c r="O70" s="78"/>
      <c r="P70" s="78"/>
      <c r="Q70" s="78"/>
      <c r="R70" s="78"/>
      <c r="S70" s="78"/>
      <c r="T70" s="78"/>
      <c r="U70" s="78"/>
      <c r="V70" s="78"/>
    </row>
    <row r="71" spans="1:22" ht="15">
      <c r="A71" s="78" t="s">
        <v>328</v>
      </c>
      <c r="B71" s="78">
        <v>1</v>
      </c>
      <c r="C71" s="78"/>
      <c r="D71" s="78"/>
      <c r="E71" s="78"/>
      <c r="F71" s="78"/>
      <c r="G71" s="78"/>
      <c r="H71" s="78"/>
      <c r="I71" s="78"/>
      <c r="J71" s="78"/>
      <c r="K71" s="78"/>
      <c r="L71" s="78"/>
      <c r="M71" s="78"/>
      <c r="N71" s="78"/>
      <c r="O71" s="78"/>
      <c r="P71" s="78"/>
      <c r="Q71" s="78"/>
      <c r="R71" s="78"/>
      <c r="S71" s="78"/>
      <c r="T71" s="78"/>
      <c r="U71" s="78"/>
      <c r="V71" s="78"/>
    </row>
    <row r="74" spans="1:22" ht="15" customHeight="1">
      <c r="A74" s="13" t="s">
        <v>2370</v>
      </c>
      <c r="B74" s="13" t="s">
        <v>2037</v>
      </c>
      <c r="C74" s="13" t="s">
        <v>2373</v>
      </c>
      <c r="D74" s="13" t="s">
        <v>2044</v>
      </c>
      <c r="E74" s="13" t="s">
        <v>2374</v>
      </c>
      <c r="F74" s="13" t="s">
        <v>2046</v>
      </c>
      <c r="G74" s="13" t="s">
        <v>2376</v>
      </c>
      <c r="H74" s="13" t="s">
        <v>2048</v>
      </c>
      <c r="I74" s="13" t="s">
        <v>2378</v>
      </c>
      <c r="J74" s="13" t="s">
        <v>2050</v>
      </c>
      <c r="K74" s="13" t="s">
        <v>2380</v>
      </c>
      <c r="L74" s="13" t="s">
        <v>2052</v>
      </c>
      <c r="M74" s="13" t="s">
        <v>2382</v>
      </c>
      <c r="N74" s="13" t="s">
        <v>2054</v>
      </c>
      <c r="O74" s="13" t="s">
        <v>2384</v>
      </c>
      <c r="P74" s="13" t="s">
        <v>2056</v>
      </c>
      <c r="Q74" s="13" t="s">
        <v>2386</v>
      </c>
      <c r="R74" s="13" t="s">
        <v>2058</v>
      </c>
      <c r="S74" s="78" t="s">
        <v>2388</v>
      </c>
      <c r="T74" s="78" t="s">
        <v>2060</v>
      </c>
      <c r="U74" s="13" t="s">
        <v>2390</v>
      </c>
      <c r="V74" s="13" t="s">
        <v>2061</v>
      </c>
    </row>
    <row r="75" spans="1:22" ht="15">
      <c r="A75" s="78" t="s">
        <v>299</v>
      </c>
      <c r="B75" s="78">
        <v>17</v>
      </c>
      <c r="C75" s="78" t="s">
        <v>299</v>
      </c>
      <c r="D75" s="78">
        <v>16</v>
      </c>
      <c r="E75" s="78" t="s">
        <v>286</v>
      </c>
      <c r="F75" s="78">
        <v>5</v>
      </c>
      <c r="G75" s="78" t="s">
        <v>305</v>
      </c>
      <c r="H75" s="78">
        <v>5</v>
      </c>
      <c r="I75" s="78" t="s">
        <v>283</v>
      </c>
      <c r="J75" s="78">
        <v>3</v>
      </c>
      <c r="K75" s="78" t="s">
        <v>233</v>
      </c>
      <c r="L75" s="78">
        <v>2</v>
      </c>
      <c r="M75" s="78" t="s">
        <v>282</v>
      </c>
      <c r="N75" s="78">
        <v>1</v>
      </c>
      <c r="O75" s="78" t="s">
        <v>304</v>
      </c>
      <c r="P75" s="78">
        <v>3</v>
      </c>
      <c r="Q75" s="78" t="s">
        <v>309</v>
      </c>
      <c r="R75" s="78">
        <v>3</v>
      </c>
      <c r="S75" s="78"/>
      <c r="T75" s="78"/>
      <c r="U75" s="78" t="s">
        <v>291</v>
      </c>
      <c r="V75" s="78">
        <v>2</v>
      </c>
    </row>
    <row r="76" spans="1:22" ht="15">
      <c r="A76" s="78" t="s">
        <v>262</v>
      </c>
      <c r="B76" s="78">
        <v>15</v>
      </c>
      <c r="C76" s="78" t="s">
        <v>262</v>
      </c>
      <c r="D76" s="78">
        <v>14</v>
      </c>
      <c r="E76" s="78" t="s">
        <v>287</v>
      </c>
      <c r="F76" s="78">
        <v>3</v>
      </c>
      <c r="G76" s="78" t="s">
        <v>292</v>
      </c>
      <c r="H76" s="78">
        <v>4</v>
      </c>
      <c r="I76" s="78" t="s">
        <v>289</v>
      </c>
      <c r="J76" s="78">
        <v>2</v>
      </c>
      <c r="K76" s="78" t="s">
        <v>267</v>
      </c>
      <c r="L76" s="78">
        <v>1</v>
      </c>
      <c r="M76" s="78" t="s">
        <v>281</v>
      </c>
      <c r="N76" s="78">
        <v>1</v>
      </c>
      <c r="O76" s="78" t="s">
        <v>303</v>
      </c>
      <c r="P76" s="78">
        <v>3</v>
      </c>
      <c r="Q76" s="78" t="s">
        <v>311</v>
      </c>
      <c r="R76" s="78">
        <v>2</v>
      </c>
      <c r="S76" s="78"/>
      <c r="T76" s="78"/>
      <c r="U76" s="78" t="s">
        <v>290</v>
      </c>
      <c r="V76" s="78">
        <v>2</v>
      </c>
    </row>
    <row r="77" spans="1:22" ht="15">
      <c r="A77" s="78" t="s">
        <v>301</v>
      </c>
      <c r="B77" s="78">
        <v>15</v>
      </c>
      <c r="C77" s="78" t="s">
        <v>301</v>
      </c>
      <c r="D77" s="78">
        <v>14</v>
      </c>
      <c r="E77" s="78" t="s">
        <v>308</v>
      </c>
      <c r="F77" s="78">
        <v>2</v>
      </c>
      <c r="G77" s="78" t="s">
        <v>230</v>
      </c>
      <c r="H77" s="78">
        <v>4</v>
      </c>
      <c r="I77" s="78" t="s">
        <v>288</v>
      </c>
      <c r="J77" s="78">
        <v>2</v>
      </c>
      <c r="K77" s="78"/>
      <c r="L77" s="78"/>
      <c r="M77" s="78" t="s">
        <v>280</v>
      </c>
      <c r="N77" s="78">
        <v>1</v>
      </c>
      <c r="O77" s="78" t="s">
        <v>314</v>
      </c>
      <c r="P77" s="78">
        <v>1</v>
      </c>
      <c r="Q77" s="78" t="s">
        <v>310</v>
      </c>
      <c r="R77" s="78">
        <v>2</v>
      </c>
      <c r="S77" s="78"/>
      <c r="T77" s="78"/>
      <c r="U77" s="78"/>
      <c r="V77" s="78"/>
    </row>
    <row r="78" spans="1:22" ht="15">
      <c r="A78" s="78" t="s">
        <v>300</v>
      </c>
      <c r="B78" s="78">
        <v>15</v>
      </c>
      <c r="C78" s="78" t="s">
        <v>300</v>
      </c>
      <c r="D78" s="78">
        <v>14</v>
      </c>
      <c r="E78" s="78" t="s">
        <v>307</v>
      </c>
      <c r="F78" s="78">
        <v>2</v>
      </c>
      <c r="G78" s="78" t="s">
        <v>312</v>
      </c>
      <c r="H78" s="78">
        <v>4</v>
      </c>
      <c r="I78" s="78" t="s">
        <v>327</v>
      </c>
      <c r="J78" s="78">
        <v>1</v>
      </c>
      <c r="K78" s="78"/>
      <c r="L78" s="78"/>
      <c r="M78" s="78" t="s">
        <v>279</v>
      </c>
      <c r="N78" s="78">
        <v>1</v>
      </c>
      <c r="O78" s="78" t="s">
        <v>292</v>
      </c>
      <c r="P78" s="78">
        <v>1</v>
      </c>
      <c r="Q78" s="78"/>
      <c r="R78" s="78"/>
      <c r="S78" s="78"/>
      <c r="T78" s="78"/>
      <c r="U78" s="78"/>
      <c r="V78" s="78"/>
    </row>
    <row r="79" spans="1:22" ht="15">
      <c r="A79" s="78" t="s">
        <v>297</v>
      </c>
      <c r="B79" s="78">
        <v>10</v>
      </c>
      <c r="C79" s="78" t="s">
        <v>297</v>
      </c>
      <c r="D79" s="78">
        <v>9</v>
      </c>
      <c r="E79" s="78" t="s">
        <v>306</v>
      </c>
      <c r="F79" s="78">
        <v>2</v>
      </c>
      <c r="G79" s="78" t="s">
        <v>284</v>
      </c>
      <c r="H79" s="78">
        <v>3</v>
      </c>
      <c r="I79" s="78" t="s">
        <v>326</v>
      </c>
      <c r="J79" s="78">
        <v>1</v>
      </c>
      <c r="K79" s="78"/>
      <c r="L79" s="78"/>
      <c r="M79" s="78" t="s">
        <v>278</v>
      </c>
      <c r="N79" s="78">
        <v>1</v>
      </c>
      <c r="O79" s="78" t="s">
        <v>230</v>
      </c>
      <c r="P79" s="78">
        <v>1</v>
      </c>
      <c r="Q79" s="78"/>
      <c r="R79" s="78"/>
      <c r="S79" s="78"/>
      <c r="T79" s="78"/>
      <c r="U79" s="78"/>
      <c r="V79" s="78"/>
    </row>
    <row r="80" spans="1:22" ht="15">
      <c r="A80" s="78" t="s">
        <v>296</v>
      </c>
      <c r="B80" s="78">
        <v>8</v>
      </c>
      <c r="C80" s="78" t="s">
        <v>296</v>
      </c>
      <c r="D80" s="78">
        <v>7</v>
      </c>
      <c r="E80" s="78" t="s">
        <v>247</v>
      </c>
      <c r="F80" s="78">
        <v>2</v>
      </c>
      <c r="G80" s="78" t="s">
        <v>293</v>
      </c>
      <c r="H80" s="78">
        <v>3</v>
      </c>
      <c r="I80" s="78" t="s">
        <v>324</v>
      </c>
      <c r="J80" s="78">
        <v>1</v>
      </c>
      <c r="K80" s="78"/>
      <c r="L80" s="78"/>
      <c r="M80" s="78" t="s">
        <v>277</v>
      </c>
      <c r="N80" s="78">
        <v>1</v>
      </c>
      <c r="O80" s="78"/>
      <c r="P80" s="78"/>
      <c r="Q80" s="78"/>
      <c r="R80" s="78"/>
      <c r="S80" s="78"/>
      <c r="T80" s="78"/>
      <c r="U80" s="78"/>
      <c r="V80" s="78"/>
    </row>
    <row r="81" spans="1:22" ht="15">
      <c r="A81" s="78" t="s">
        <v>294</v>
      </c>
      <c r="B81" s="78">
        <v>7</v>
      </c>
      <c r="C81" s="78" t="s">
        <v>294</v>
      </c>
      <c r="D81" s="78">
        <v>6</v>
      </c>
      <c r="E81" s="78" t="s">
        <v>262</v>
      </c>
      <c r="F81" s="78">
        <v>1</v>
      </c>
      <c r="G81" s="78" t="s">
        <v>313</v>
      </c>
      <c r="H81" s="78">
        <v>2</v>
      </c>
      <c r="I81" s="78" t="s">
        <v>323</v>
      </c>
      <c r="J81" s="78">
        <v>1</v>
      </c>
      <c r="K81" s="78"/>
      <c r="L81" s="78"/>
      <c r="M81" s="78" t="s">
        <v>284</v>
      </c>
      <c r="N81" s="78">
        <v>1</v>
      </c>
      <c r="O81" s="78"/>
      <c r="P81" s="78"/>
      <c r="Q81" s="78"/>
      <c r="R81" s="78"/>
      <c r="S81" s="78"/>
      <c r="T81" s="78"/>
      <c r="U81" s="78"/>
      <c r="V81" s="78"/>
    </row>
    <row r="82" spans="1:22" ht="15">
      <c r="A82" s="78" t="s">
        <v>292</v>
      </c>
      <c r="B82" s="78">
        <v>5</v>
      </c>
      <c r="C82" s="78" t="s">
        <v>298</v>
      </c>
      <c r="D82" s="78">
        <v>3</v>
      </c>
      <c r="E82" s="78" t="s">
        <v>301</v>
      </c>
      <c r="F82" s="78">
        <v>1</v>
      </c>
      <c r="G82" s="78"/>
      <c r="H82" s="78"/>
      <c r="I82" s="78" t="s">
        <v>322</v>
      </c>
      <c r="J82" s="78">
        <v>1</v>
      </c>
      <c r="K82" s="78"/>
      <c r="L82" s="78"/>
      <c r="M82" s="78" t="s">
        <v>276</v>
      </c>
      <c r="N82" s="78">
        <v>1</v>
      </c>
      <c r="O82" s="78"/>
      <c r="P82" s="78"/>
      <c r="Q82" s="78"/>
      <c r="R82" s="78"/>
      <c r="S82" s="78"/>
      <c r="T82" s="78"/>
      <c r="U82" s="78"/>
      <c r="V82" s="78"/>
    </row>
    <row r="83" spans="1:22" ht="15">
      <c r="A83" s="78" t="s">
        <v>230</v>
      </c>
      <c r="B83" s="78">
        <v>5</v>
      </c>
      <c r="C83" s="78" t="s">
        <v>320</v>
      </c>
      <c r="D83" s="78">
        <v>2</v>
      </c>
      <c r="E83" s="78" t="s">
        <v>300</v>
      </c>
      <c r="F83" s="78">
        <v>1</v>
      </c>
      <c r="G83" s="78"/>
      <c r="H83" s="78"/>
      <c r="I83" s="78" t="s">
        <v>321</v>
      </c>
      <c r="J83" s="78">
        <v>1</v>
      </c>
      <c r="K83" s="78"/>
      <c r="L83" s="78"/>
      <c r="M83" s="78" t="s">
        <v>275</v>
      </c>
      <c r="N83" s="78">
        <v>1</v>
      </c>
      <c r="O83" s="78"/>
      <c r="P83" s="78"/>
      <c r="Q83" s="78"/>
      <c r="R83" s="78"/>
      <c r="S83" s="78"/>
      <c r="T83" s="78"/>
      <c r="U83" s="78"/>
      <c r="V83" s="78"/>
    </row>
    <row r="84" spans="1:22" ht="15">
      <c r="A84" s="78" t="s">
        <v>286</v>
      </c>
      <c r="B84" s="78">
        <v>5</v>
      </c>
      <c r="C84" s="78" t="s">
        <v>295</v>
      </c>
      <c r="D84" s="78">
        <v>2</v>
      </c>
      <c r="E84" s="78" t="s">
        <v>299</v>
      </c>
      <c r="F84" s="78">
        <v>1</v>
      </c>
      <c r="G84" s="78"/>
      <c r="H84" s="78"/>
      <c r="I84" s="78" t="s">
        <v>325</v>
      </c>
      <c r="J84" s="78">
        <v>1</v>
      </c>
      <c r="K84" s="78"/>
      <c r="L84" s="78"/>
      <c r="M84" s="78" t="s">
        <v>283</v>
      </c>
      <c r="N84" s="78">
        <v>1</v>
      </c>
      <c r="O84" s="78"/>
      <c r="P84" s="78"/>
      <c r="Q84" s="78"/>
      <c r="R84" s="78"/>
      <c r="S84" s="78"/>
      <c r="T84" s="78"/>
      <c r="U84" s="78"/>
      <c r="V84" s="78"/>
    </row>
    <row r="87" spans="1:22" ht="15" customHeight="1">
      <c r="A87" s="13" t="s">
        <v>2404</v>
      </c>
      <c r="B87" s="13" t="s">
        <v>2037</v>
      </c>
      <c r="C87" s="13" t="s">
        <v>2405</v>
      </c>
      <c r="D87" s="13" t="s">
        <v>2044</v>
      </c>
      <c r="E87" s="13" t="s">
        <v>2406</v>
      </c>
      <c r="F87" s="13" t="s">
        <v>2046</v>
      </c>
      <c r="G87" s="13" t="s">
        <v>2407</v>
      </c>
      <c r="H87" s="13" t="s">
        <v>2048</v>
      </c>
      <c r="I87" s="13" t="s">
        <v>2408</v>
      </c>
      <c r="J87" s="13" t="s">
        <v>2050</v>
      </c>
      <c r="K87" s="13" t="s">
        <v>2409</v>
      </c>
      <c r="L87" s="13" t="s">
        <v>2052</v>
      </c>
      <c r="M87" s="13" t="s">
        <v>2410</v>
      </c>
      <c r="N87" s="13" t="s">
        <v>2054</v>
      </c>
      <c r="O87" s="13" t="s">
        <v>2411</v>
      </c>
      <c r="P87" s="13" t="s">
        <v>2056</v>
      </c>
      <c r="Q87" s="13" t="s">
        <v>2412</v>
      </c>
      <c r="R87" s="13" t="s">
        <v>2058</v>
      </c>
      <c r="S87" s="13" t="s">
        <v>2413</v>
      </c>
      <c r="T87" s="13" t="s">
        <v>2060</v>
      </c>
      <c r="U87" s="13" t="s">
        <v>2414</v>
      </c>
      <c r="V87" s="13" t="s">
        <v>2061</v>
      </c>
    </row>
    <row r="88" spans="1:22" ht="15">
      <c r="A88" s="117" t="s">
        <v>327</v>
      </c>
      <c r="B88" s="78">
        <v>1143443</v>
      </c>
      <c r="C88" s="117" t="s">
        <v>317</v>
      </c>
      <c r="D88" s="78">
        <v>29248</v>
      </c>
      <c r="E88" s="117" t="s">
        <v>236</v>
      </c>
      <c r="F88" s="78">
        <v>80618</v>
      </c>
      <c r="G88" s="117" t="s">
        <v>265</v>
      </c>
      <c r="H88" s="78">
        <v>406608</v>
      </c>
      <c r="I88" s="117" t="s">
        <v>327</v>
      </c>
      <c r="J88" s="78">
        <v>1143443</v>
      </c>
      <c r="K88" s="117" t="s">
        <v>270</v>
      </c>
      <c r="L88" s="78">
        <v>194389</v>
      </c>
      <c r="M88" s="117" t="s">
        <v>280</v>
      </c>
      <c r="N88" s="78">
        <v>37676</v>
      </c>
      <c r="O88" s="117" t="s">
        <v>303</v>
      </c>
      <c r="P88" s="78">
        <v>96409</v>
      </c>
      <c r="Q88" s="117" t="s">
        <v>253</v>
      </c>
      <c r="R88" s="78">
        <v>45485</v>
      </c>
      <c r="S88" s="117" t="s">
        <v>214</v>
      </c>
      <c r="T88" s="78">
        <v>628858</v>
      </c>
      <c r="U88" s="117" t="s">
        <v>290</v>
      </c>
      <c r="V88" s="78">
        <v>41949</v>
      </c>
    </row>
    <row r="89" spans="1:22" ht="15">
      <c r="A89" s="117" t="s">
        <v>326</v>
      </c>
      <c r="B89" s="78">
        <v>867905</v>
      </c>
      <c r="C89" s="117" t="s">
        <v>297</v>
      </c>
      <c r="D89" s="78">
        <v>24714</v>
      </c>
      <c r="E89" s="117" t="s">
        <v>286</v>
      </c>
      <c r="F89" s="78">
        <v>19404</v>
      </c>
      <c r="G89" s="117" t="s">
        <v>230</v>
      </c>
      <c r="H89" s="78">
        <v>155994</v>
      </c>
      <c r="I89" s="117" t="s">
        <v>326</v>
      </c>
      <c r="J89" s="78">
        <v>867905</v>
      </c>
      <c r="K89" s="117" t="s">
        <v>255</v>
      </c>
      <c r="L89" s="78">
        <v>153530</v>
      </c>
      <c r="M89" s="117" t="s">
        <v>282</v>
      </c>
      <c r="N89" s="78">
        <v>23211</v>
      </c>
      <c r="O89" s="117" t="s">
        <v>241</v>
      </c>
      <c r="P89" s="78">
        <v>14429</v>
      </c>
      <c r="Q89" s="117" t="s">
        <v>254</v>
      </c>
      <c r="R89" s="78">
        <v>43332</v>
      </c>
      <c r="S89" s="117" t="s">
        <v>256</v>
      </c>
      <c r="T89" s="78">
        <v>7791</v>
      </c>
      <c r="U89" s="117" t="s">
        <v>226</v>
      </c>
      <c r="V89" s="78">
        <v>31790</v>
      </c>
    </row>
    <row r="90" spans="1:22" ht="15">
      <c r="A90" s="117" t="s">
        <v>218</v>
      </c>
      <c r="B90" s="78">
        <v>701193</v>
      </c>
      <c r="C90" s="117" t="s">
        <v>223</v>
      </c>
      <c r="D90" s="78">
        <v>11687</v>
      </c>
      <c r="E90" s="117" t="s">
        <v>229</v>
      </c>
      <c r="F90" s="78">
        <v>17957</v>
      </c>
      <c r="G90" s="117" t="s">
        <v>257</v>
      </c>
      <c r="H90" s="78">
        <v>46334</v>
      </c>
      <c r="I90" s="117" t="s">
        <v>288</v>
      </c>
      <c r="J90" s="78">
        <v>285302</v>
      </c>
      <c r="K90" s="117" t="s">
        <v>268</v>
      </c>
      <c r="L90" s="78">
        <v>90377</v>
      </c>
      <c r="M90" s="117" t="s">
        <v>276</v>
      </c>
      <c r="N90" s="78">
        <v>15650</v>
      </c>
      <c r="O90" s="117" t="s">
        <v>242</v>
      </c>
      <c r="P90" s="78">
        <v>7022</v>
      </c>
      <c r="Q90" s="117" t="s">
        <v>309</v>
      </c>
      <c r="R90" s="78">
        <v>14942</v>
      </c>
      <c r="S90" s="117" t="s">
        <v>237</v>
      </c>
      <c r="T90" s="78">
        <v>3754</v>
      </c>
      <c r="U90" s="117" t="s">
        <v>225</v>
      </c>
      <c r="V90" s="78">
        <v>18564</v>
      </c>
    </row>
    <row r="91" spans="1:22" ht="15">
      <c r="A91" s="117" t="s">
        <v>214</v>
      </c>
      <c r="B91" s="78">
        <v>628858</v>
      </c>
      <c r="C91" s="117" t="s">
        <v>261</v>
      </c>
      <c r="D91" s="78">
        <v>10869</v>
      </c>
      <c r="E91" s="117" t="s">
        <v>246</v>
      </c>
      <c r="F91" s="78">
        <v>15879</v>
      </c>
      <c r="G91" s="117" t="s">
        <v>227</v>
      </c>
      <c r="H91" s="78">
        <v>22239</v>
      </c>
      <c r="I91" s="117" t="s">
        <v>264</v>
      </c>
      <c r="J91" s="78">
        <v>273341</v>
      </c>
      <c r="K91" s="117" t="s">
        <v>267</v>
      </c>
      <c r="L91" s="78">
        <v>44083</v>
      </c>
      <c r="M91" s="117" t="s">
        <v>278</v>
      </c>
      <c r="N91" s="78">
        <v>13225</v>
      </c>
      <c r="O91" s="117" t="s">
        <v>258</v>
      </c>
      <c r="P91" s="78">
        <v>3386</v>
      </c>
      <c r="Q91" s="117" t="s">
        <v>310</v>
      </c>
      <c r="R91" s="78">
        <v>11405</v>
      </c>
      <c r="S91" s="117" t="s">
        <v>248</v>
      </c>
      <c r="T91" s="78">
        <v>1195</v>
      </c>
      <c r="U91" s="117" t="s">
        <v>291</v>
      </c>
      <c r="V91" s="78">
        <v>1112</v>
      </c>
    </row>
    <row r="92" spans="1:22" ht="15">
      <c r="A92" s="117" t="s">
        <v>265</v>
      </c>
      <c r="B92" s="78">
        <v>406608</v>
      </c>
      <c r="C92" s="117" t="s">
        <v>239</v>
      </c>
      <c r="D92" s="78">
        <v>8635</v>
      </c>
      <c r="E92" s="117" t="s">
        <v>306</v>
      </c>
      <c r="F92" s="78">
        <v>13799</v>
      </c>
      <c r="G92" s="117" t="s">
        <v>266</v>
      </c>
      <c r="H92" s="78">
        <v>20912</v>
      </c>
      <c r="I92" s="117" t="s">
        <v>323</v>
      </c>
      <c r="J92" s="78">
        <v>101174</v>
      </c>
      <c r="K92" s="117" t="s">
        <v>269</v>
      </c>
      <c r="L92" s="78">
        <v>13422</v>
      </c>
      <c r="M92" s="117" t="s">
        <v>277</v>
      </c>
      <c r="N92" s="78">
        <v>12058</v>
      </c>
      <c r="O92" s="117" t="s">
        <v>314</v>
      </c>
      <c r="P92" s="78">
        <v>2122</v>
      </c>
      <c r="Q92" s="117" t="s">
        <v>311</v>
      </c>
      <c r="R92" s="78">
        <v>47</v>
      </c>
      <c r="S92" s="117" t="s">
        <v>221</v>
      </c>
      <c r="T92" s="78">
        <v>182</v>
      </c>
      <c r="U92" s="117"/>
      <c r="V92" s="78"/>
    </row>
    <row r="93" spans="1:22" ht="15">
      <c r="A93" s="117" t="s">
        <v>288</v>
      </c>
      <c r="B93" s="78">
        <v>285302</v>
      </c>
      <c r="C93" s="117" t="s">
        <v>318</v>
      </c>
      <c r="D93" s="78">
        <v>6572</v>
      </c>
      <c r="E93" s="117" t="s">
        <v>222</v>
      </c>
      <c r="F93" s="78">
        <v>10017</v>
      </c>
      <c r="G93" s="117" t="s">
        <v>284</v>
      </c>
      <c r="H93" s="78">
        <v>19732</v>
      </c>
      <c r="I93" s="117" t="s">
        <v>250</v>
      </c>
      <c r="J93" s="78">
        <v>85251</v>
      </c>
      <c r="K93" s="117" t="s">
        <v>244</v>
      </c>
      <c r="L93" s="78">
        <v>12967</v>
      </c>
      <c r="M93" s="117" t="s">
        <v>279</v>
      </c>
      <c r="N93" s="78">
        <v>5424</v>
      </c>
      <c r="O93" s="117" t="s">
        <v>304</v>
      </c>
      <c r="P93" s="78">
        <v>780</v>
      </c>
      <c r="Q93" s="117"/>
      <c r="R93" s="78"/>
      <c r="S93" s="117"/>
      <c r="T93" s="78"/>
      <c r="U93" s="117"/>
      <c r="V93" s="78"/>
    </row>
    <row r="94" spans="1:22" ht="15">
      <c r="A94" s="117" t="s">
        <v>264</v>
      </c>
      <c r="B94" s="78">
        <v>273341</v>
      </c>
      <c r="C94" s="117" t="s">
        <v>315</v>
      </c>
      <c r="D94" s="78">
        <v>4201</v>
      </c>
      <c r="E94" s="117" t="s">
        <v>307</v>
      </c>
      <c r="F94" s="78">
        <v>3770</v>
      </c>
      <c r="G94" s="117" t="s">
        <v>313</v>
      </c>
      <c r="H94" s="78">
        <v>16300</v>
      </c>
      <c r="I94" s="117" t="s">
        <v>283</v>
      </c>
      <c r="J94" s="78">
        <v>56734</v>
      </c>
      <c r="K94" s="117" t="s">
        <v>234</v>
      </c>
      <c r="L94" s="78">
        <v>11102</v>
      </c>
      <c r="M94" s="117" t="s">
        <v>215</v>
      </c>
      <c r="N94" s="78">
        <v>5200</v>
      </c>
      <c r="O94" s="117" t="s">
        <v>240</v>
      </c>
      <c r="P94" s="78">
        <v>181</v>
      </c>
      <c r="Q94" s="117"/>
      <c r="R94" s="78"/>
      <c r="S94" s="117"/>
      <c r="T94" s="78"/>
      <c r="U94" s="117"/>
      <c r="V94" s="78"/>
    </row>
    <row r="95" spans="1:22" ht="15">
      <c r="A95" s="117" t="s">
        <v>270</v>
      </c>
      <c r="B95" s="78">
        <v>194389</v>
      </c>
      <c r="C95" s="117" t="s">
        <v>316</v>
      </c>
      <c r="D95" s="78">
        <v>3520</v>
      </c>
      <c r="E95" s="117" t="s">
        <v>249</v>
      </c>
      <c r="F95" s="78">
        <v>3631</v>
      </c>
      <c r="G95" s="117" t="s">
        <v>272</v>
      </c>
      <c r="H95" s="78">
        <v>12005</v>
      </c>
      <c r="I95" s="117" t="s">
        <v>325</v>
      </c>
      <c r="J95" s="78">
        <v>36851</v>
      </c>
      <c r="K95" s="117" t="s">
        <v>232</v>
      </c>
      <c r="L95" s="78">
        <v>9304</v>
      </c>
      <c r="M95" s="117" t="s">
        <v>274</v>
      </c>
      <c r="N95" s="78">
        <v>3535</v>
      </c>
      <c r="O95" s="117"/>
      <c r="P95" s="78"/>
      <c r="Q95" s="117"/>
      <c r="R95" s="78"/>
      <c r="S95" s="117"/>
      <c r="T95" s="78"/>
      <c r="U95" s="117"/>
      <c r="V95" s="78"/>
    </row>
    <row r="96" spans="1:22" ht="15">
      <c r="A96" s="117" t="s">
        <v>230</v>
      </c>
      <c r="B96" s="78">
        <v>155994</v>
      </c>
      <c r="C96" s="117" t="s">
        <v>300</v>
      </c>
      <c r="D96" s="78">
        <v>2985</v>
      </c>
      <c r="E96" s="117" t="s">
        <v>220</v>
      </c>
      <c r="F96" s="78">
        <v>2013</v>
      </c>
      <c r="G96" s="117" t="s">
        <v>293</v>
      </c>
      <c r="H96" s="78">
        <v>11532</v>
      </c>
      <c r="I96" s="117" t="s">
        <v>322</v>
      </c>
      <c r="J96" s="78">
        <v>28399</v>
      </c>
      <c r="K96" s="117" t="s">
        <v>271</v>
      </c>
      <c r="L96" s="78">
        <v>2866</v>
      </c>
      <c r="M96" s="117" t="s">
        <v>275</v>
      </c>
      <c r="N96" s="78">
        <v>2924</v>
      </c>
      <c r="O96" s="117"/>
      <c r="P96" s="78"/>
      <c r="Q96" s="117"/>
      <c r="R96" s="78"/>
      <c r="S96" s="117"/>
      <c r="T96" s="78"/>
      <c r="U96" s="117"/>
      <c r="V96" s="78"/>
    </row>
    <row r="97" spans="1:22" ht="15">
      <c r="A97" s="117" t="s">
        <v>255</v>
      </c>
      <c r="B97" s="78">
        <v>153530</v>
      </c>
      <c r="C97" s="117" t="s">
        <v>299</v>
      </c>
      <c r="D97" s="78">
        <v>2322</v>
      </c>
      <c r="E97" s="117" t="s">
        <v>247</v>
      </c>
      <c r="F97" s="78">
        <v>1883</v>
      </c>
      <c r="G97" s="117" t="s">
        <v>312</v>
      </c>
      <c r="H97" s="78">
        <v>9391</v>
      </c>
      <c r="I97" s="117" t="s">
        <v>328</v>
      </c>
      <c r="J97" s="78">
        <v>24734</v>
      </c>
      <c r="K97" s="117" t="s">
        <v>233</v>
      </c>
      <c r="L97" s="78">
        <v>2848</v>
      </c>
      <c r="M97" s="117" t="s">
        <v>281</v>
      </c>
      <c r="N97" s="78">
        <v>1824</v>
      </c>
      <c r="O97" s="117"/>
      <c r="P97" s="78"/>
      <c r="Q97" s="117"/>
      <c r="R97" s="78"/>
      <c r="S97" s="117"/>
      <c r="T97" s="78"/>
      <c r="U97" s="117"/>
      <c r="V97" s="78"/>
    </row>
  </sheetData>
  <hyperlinks>
    <hyperlink ref="A2" r:id="rId1" display="https://twitter.com/SAP_Jarret/status/1166012742391742467"/>
    <hyperlink ref="A3" r:id="rId2" display="http://ravenintel.com/review"/>
    <hyperlink ref="A4" r:id="rId3" display="https://www.computerworld.com.au/article/665863/logistics-company-sues-oracle-alleging-crash-prone-cumbersome-software/"/>
    <hyperlink ref="A5" r:id="rId4" display="https://okt.to/FdBPNn"/>
    <hyperlink ref="A6" r:id="rId5" display="https://www.surveymonkey.com/r/CQGYBNZ"/>
    <hyperlink ref="A7" r:id="rId6" display="https://www.careers.unit4.com/"/>
    <hyperlink ref="A8" r:id="rId7" display="https://searchsap.techtarget.com/feature/SAP-third-party-support-saves-money-but-may-stifle-innovation"/>
    <hyperlink ref="A9" r:id="rId8" display="https://www.youtube.com/watch?v=SGCHb9_-V6s"/>
    <hyperlink ref="A10" r:id="rId9" display="https://searchsap.techtarget.com/answer/How-does-SAP-SuccessFactors-Onboarding-support-crossboarding"/>
    <hyperlink ref="A11" r:id="rId10" display="https://www.constellationr.com/research/how-oracle-graal-supercharged-twitter-s-microservices-platform"/>
    <hyperlink ref="C2" r:id="rId11" display="http://ravenintel.com/review"/>
    <hyperlink ref="C3" r:id="rId12" display="https://www.surveymonkey.com/r/CQGYBNZ"/>
    <hyperlink ref="C4" r:id="rId13" display="https://twitter.com/SAP_Jarret/status/1166012742391742467"/>
    <hyperlink ref="C5" r:id="rId14" display="https://redthreadresearch.com/2019/07/22/di-tech-infographic/"/>
    <hyperlink ref="C6" r:id="rId15" display="https://twitter.com/david_green_uk/status/1145221698905657344"/>
    <hyperlink ref="C7" r:id="rId16" display="https://twitter.com/StaciaGarr/status/1163478397114175488"/>
    <hyperlink ref="C8" r:id="rId17" display="https://twitter.com/redthreadre/status/1148626289840009223"/>
    <hyperlink ref="C9" r:id="rId18" display="https://twitter.com/redthreadre/status/1158421853326708737"/>
    <hyperlink ref="C10" r:id="rId19" display="https://twitter.com/redthreadre/status/1163479450559897602"/>
    <hyperlink ref="C11" r:id="rId20" display="https://www.linkedin.com/pulse/how-automation-ai-analytics-changing-recruiting-david-green/"/>
    <hyperlink ref="E2" r:id="rId21" display="https://www.youtube.com/watch?v=SGCHb9_-V6s"/>
    <hyperlink ref="E3" r:id="rId22" display="https://dealarchitect.typepad.com/deal_architect/2019/08/plex-ml-project-something-every-software-vendorsystems-integrator-could-emulate.html"/>
    <hyperlink ref="E4" r:id="rId23" display="https://searchsap.techtarget.com/feature/SAP-third-party-support-saves-money-but-may-stifle-innovation"/>
    <hyperlink ref="E5" r:id="rId24" display="https://searchsap.techtarget.com/answer/How-does-SAP-SuccessFactors-Onboarding-support-crossboarding"/>
    <hyperlink ref="E6" r:id="rId25" display="https://www.linkedin.com/pulse/successconnect-2019-my-hr-experience-imran-sajid"/>
    <hyperlink ref="G2" r:id="rId26" display="https://okt.to/FdBPNn"/>
    <hyperlink ref="G3" r:id="rId27" display="https://www.constellationr.com/research/how-oracle-graal-supercharged-twitter-s-microservices-platform"/>
    <hyperlink ref="G4" r:id="rId28" display="https://okt.to/eP80q6"/>
    <hyperlink ref="G5" r:id="rId29" display="https://okt.to/NQsz8F"/>
    <hyperlink ref="G6" r:id="rId30" display="https://okt.to/HgziKP"/>
    <hyperlink ref="G7" r:id="rId31" display="https://okt.to/gB4jKs"/>
    <hyperlink ref="G8" r:id="rId32" display="https://okt.to/xi7pRr"/>
    <hyperlink ref="G9" r:id="rId33" display="https://okt.to/7I5NBG"/>
    <hyperlink ref="G10" r:id="rId34" display="https://okt.to/yWO152"/>
    <hyperlink ref="G11" r:id="rId35" display="https://okt.to/nTwUQS"/>
    <hyperlink ref="I2" r:id="rId36" display="https://www.linkedin.com/slink?code=gmE6Y_4"/>
    <hyperlink ref="I3" r:id="rId37" display="https://www.wsj.com/articles/salesforce-increases-full-year-revenue-forecast-11566507317?shareToken=st75cce9d6b69e40e99bffa88395f31098"/>
    <hyperlink ref="K2" r:id="rId38" display="https://www.computerworld.com.au/article/665863/logistics-company-sues-oracle-alleging-crash-prone-cumbersome-software/"/>
    <hyperlink ref="K3" r:id="rId39" display="https://twitter.com/SAP_Jarret/status/1166012742391742467"/>
    <hyperlink ref="K4" r:id="rId40" display="https://searchsap.techtarget.com/answer/How-does-SAP-SuccessFactors-Onboarding-support-crossboarding"/>
    <hyperlink ref="K5" r:id="rId41" display="https://searchstorage.techtarget.com/news/252468919/Latest-Oracle-layoffs-gut-flash-storage-division"/>
    <hyperlink ref="K6" r:id="rId42" display="https://thriveglobal.com/stories/sap-kirsten-allegri-williams-beating-cancer-returning-work/"/>
    <hyperlink ref="K7" r:id="rId43" display="https://diginomica.com/salesforces-shift-international-global-supports-strong-second-quarter"/>
    <hyperlink ref="K8" r:id="rId44" display="https://www.computerweekly.com/news/252469319/Oracle-to-launch-fresh-court-appeal-against-US-Department-of-Defenses-10bn-JEDI-cloud-contract"/>
    <hyperlink ref="K9" r:id="rId45" display="https://www.enterprisetimes.co.uk/2019/08/27/infor-wins-major-eam-contract-in-new-zealand-from-under-sap-bumper/"/>
    <hyperlink ref="K10" r:id="rId46" display="https://searchsap.techtarget.com/feature/SAP-third-party-support-saves-money-but-may-stifle-innovation"/>
    <hyperlink ref="K11" r:id="rId47" display="https://breakingdefense.com/2019/08/oracles-hail-mary-appeal-against-jedi/"/>
    <hyperlink ref="M2" r:id="rId48" display="https://www.appsruntheworld.com/top-10-oil-and-gas-software-vendors-and-market-forecast/"/>
    <hyperlink ref="O2" r:id="rId49" display="https://www.newsday.com/business/smalll-business-data-cloud-1.35311028"/>
    <hyperlink ref="O3" r:id="rId50" display="https://www3.technologyevaluation.com/research/article/how-erp-systems-help-hr-departments.html?TecReferer=TECSocialMedia_twitter_08272019&amp;utm_content=99586678&amp;utm_medium=social&amp;utm_source=twitter&amp;hss_channel=tw-75091923"/>
    <hyperlink ref="O4" r:id="rId51" display="https://www.supplychainbrain.com/articles/30144-vai-announces-enhanced-version-of-their-s2k-enterprise-erp-solution"/>
    <hyperlink ref="O5" r:id="rId52" display="https://www3.technologyevaluation.com/products-and-services/client/miller-weldmaster-corporation.html?utm_content=99207795&amp;utm_medium=social&amp;utm_source=twitter&amp;hss_channel=tw-75091923"/>
    <hyperlink ref="Q2" r:id="rId53" display="https://www.linkedin.com/pulse/what-really-go-to-market-sameer-patel"/>
    <hyperlink ref="Q3" r:id="rId54" display="https://www.computereconomics.com/article.cfm?id=2726"/>
    <hyperlink ref="Q4" r:id="rId55" display="https://www.datamation.com/applications/how-to-buy-the-best-enterprise-software-expert-advice.html"/>
    <hyperlink ref="S2" r:id="rId56" display="https://okt.to/HgziKP"/>
    <hyperlink ref="S3" r:id="rId57" display="https://www.forbes.com/sites/louiscolumbus/2018/01/07/83-of-enterprise-workloads-will-be-in-the-cloud-by-2020/"/>
    <hyperlink ref="S4" r:id="rId58" display="https://terillium.com/on-demand/?utm_content=99382027&amp;utm_medium=social&amp;utm_source=twitter&amp;hss_channel=tw-42936649"/>
    <hyperlink ref="S5" r:id="rId59" display="https://terillium.com/on-demand/?utm_content=99296617&amp;utm_medium=social&amp;utm_source=twitter&amp;hss_channel=tw-42936649"/>
    <hyperlink ref="S6" r:id="rId60" display="https://www.computereconomics.com/article.cfm?id=2726"/>
    <hyperlink ref="S7" r:id="rId61" display="https://www.linkedin.com/slink?code=ej4GB4W"/>
    <hyperlink ref="U2" r:id="rId62" display="https://www.cxotalk.com/video/digital-transformation-oil-refining-logistics-cloud"/>
  </hyperlinks>
  <printOptions/>
  <pageMargins left="0.7" right="0.7" top="0.75" bottom="0.75" header="0.3" footer="0.3"/>
  <pageSetup orientation="portrait" paperSize="9"/>
  <tableParts>
    <tablePart r:id="rId63"/>
    <tablePart r:id="rId64"/>
    <tablePart r:id="rId67"/>
    <tablePart r:id="rId65"/>
    <tablePart r:id="rId66"/>
    <tablePart r:id="rId70"/>
    <tablePart r:id="rId68"/>
    <tablePart r:id="rId69"/>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11"/>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2606</v>
      </c>
      <c r="B1" s="13" t="s">
        <v>3007</v>
      </c>
      <c r="C1" s="13" t="s">
        <v>3008</v>
      </c>
      <c r="D1" s="13" t="s">
        <v>144</v>
      </c>
      <c r="E1" s="13" t="s">
        <v>3010</v>
      </c>
      <c r="F1" s="13" t="s">
        <v>3011</v>
      </c>
      <c r="G1" s="13" t="s">
        <v>3012</v>
      </c>
    </row>
    <row r="2" spans="1:7" ht="15">
      <c r="A2" s="78" t="s">
        <v>2162</v>
      </c>
      <c r="B2" s="78">
        <v>134</v>
      </c>
      <c r="C2" s="120">
        <v>0.035915304207987137</v>
      </c>
      <c r="D2" s="78" t="s">
        <v>3009</v>
      </c>
      <c r="E2" s="78"/>
      <c r="F2" s="78"/>
      <c r="G2" s="78"/>
    </row>
    <row r="3" spans="1:7" ht="15">
      <c r="A3" s="78" t="s">
        <v>2163</v>
      </c>
      <c r="B3" s="78">
        <v>109</v>
      </c>
      <c r="C3" s="120">
        <v>0.029214687751273116</v>
      </c>
      <c r="D3" s="78" t="s">
        <v>3009</v>
      </c>
      <c r="E3" s="78"/>
      <c r="F3" s="78"/>
      <c r="G3" s="78"/>
    </row>
    <row r="4" spans="1:7" ht="15">
      <c r="A4" s="78" t="s">
        <v>2164</v>
      </c>
      <c r="B4" s="78">
        <v>0</v>
      </c>
      <c r="C4" s="120">
        <v>0</v>
      </c>
      <c r="D4" s="78" t="s">
        <v>3009</v>
      </c>
      <c r="E4" s="78"/>
      <c r="F4" s="78"/>
      <c r="G4" s="78"/>
    </row>
    <row r="5" spans="1:7" ht="15">
      <c r="A5" s="78" t="s">
        <v>2165</v>
      </c>
      <c r="B5" s="78">
        <v>3488</v>
      </c>
      <c r="C5" s="120">
        <v>0.9348700080407397</v>
      </c>
      <c r="D5" s="78" t="s">
        <v>3009</v>
      </c>
      <c r="E5" s="78"/>
      <c r="F5" s="78"/>
      <c r="G5" s="78"/>
    </row>
    <row r="6" spans="1:7" ht="15">
      <c r="A6" s="78" t="s">
        <v>2166</v>
      </c>
      <c r="B6" s="78">
        <v>3731</v>
      </c>
      <c r="C6" s="120">
        <v>1</v>
      </c>
      <c r="D6" s="78" t="s">
        <v>3009</v>
      </c>
      <c r="E6" s="78"/>
      <c r="F6" s="78"/>
      <c r="G6" s="78"/>
    </row>
    <row r="7" spans="1:7" ht="15">
      <c r="A7" s="86" t="s">
        <v>2167</v>
      </c>
      <c r="B7" s="86">
        <v>144</v>
      </c>
      <c r="C7" s="121">
        <v>0</v>
      </c>
      <c r="D7" s="86" t="s">
        <v>3009</v>
      </c>
      <c r="E7" s="86" t="b">
        <v>0</v>
      </c>
      <c r="F7" s="86" t="b">
        <v>0</v>
      </c>
      <c r="G7" s="86" t="b">
        <v>0</v>
      </c>
    </row>
    <row r="8" spans="1:7" ht="15">
      <c r="A8" s="86" t="s">
        <v>2168</v>
      </c>
      <c r="B8" s="86">
        <v>46</v>
      </c>
      <c r="C8" s="121">
        <v>0.008087199141195132</v>
      </c>
      <c r="D8" s="86" t="s">
        <v>3009</v>
      </c>
      <c r="E8" s="86" t="b">
        <v>0</v>
      </c>
      <c r="F8" s="86" t="b">
        <v>0</v>
      </c>
      <c r="G8" s="86" t="b">
        <v>0</v>
      </c>
    </row>
    <row r="9" spans="1:7" ht="15">
      <c r="A9" s="86" t="s">
        <v>2169</v>
      </c>
      <c r="B9" s="86">
        <v>40</v>
      </c>
      <c r="C9" s="121">
        <v>0.008209704086249584</v>
      </c>
      <c r="D9" s="86" t="s">
        <v>3009</v>
      </c>
      <c r="E9" s="86" t="b">
        <v>0</v>
      </c>
      <c r="F9" s="86" t="b">
        <v>0</v>
      </c>
      <c r="G9" s="86" t="b">
        <v>0</v>
      </c>
    </row>
    <row r="10" spans="1:7" ht="15">
      <c r="A10" s="86" t="s">
        <v>2170</v>
      </c>
      <c r="B10" s="86">
        <v>38</v>
      </c>
      <c r="C10" s="121">
        <v>0.007799218881937105</v>
      </c>
      <c r="D10" s="86" t="s">
        <v>3009</v>
      </c>
      <c r="E10" s="86" t="b">
        <v>0</v>
      </c>
      <c r="F10" s="86" t="b">
        <v>0</v>
      </c>
      <c r="G10" s="86" t="b">
        <v>0</v>
      </c>
    </row>
    <row r="11" spans="1:7" ht="15">
      <c r="A11" s="86" t="s">
        <v>2171</v>
      </c>
      <c r="B11" s="86">
        <v>38</v>
      </c>
      <c r="C11" s="121">
        <v>0.007799218881937105</v>
      </c>
      <c r="D11" s="86" t="s">
        <v>3009</v>
      </c>
      <c r="E11" s="86" t="b">
        <v>0</v>
      </c>
      <c r="F11" s="86" t="b">
        <v>0</v>
      </c>
      <c r="G11" s="86" t="b">
        <v>0</v>
      </c>
    </row>
    <row r="12" spans="1:7" ht="15">
      <c r="A12" s="86" t="s">
        <v>2173</v>
      </c>
      <c r="B12" s="86">
        <v>38</v>
      </c>
      <c r="C12" s="121">
        <v>0.007799218881937105</v>
      </c>
      <c r="D12" s="86" t="s">
        <v>3009</v>
      </c>
      <c r="E12" s="86" t="b">
        <v>0</v>
      </c>
      <c r="F12" s="86" t="b">
        <v>0</v>
      </c>
      <c r="G12" s="86" t="b">
        <v>0</v>
      </c>
    </row>
    <row r="13" spans="1:7" ht="15">
      <c r="A13" s="86" t="s">
        <v>2174</v>
      </c>
      <c r="B13" s="86">
        <v>38</v>
      </c>
      <c r="C13" s="121">
        <v>0.007799218881937105</v>
      </c>
      <c r="D13" s="86" t="s">
        <v>3009</v>
      </c>
      <c r="E13" s="86" t="b">
        <v>0</v>
      </c>
      <c r="F13" s="86" t="b">
        <v>0</v>
      </c>
      <c r="G13" s="86" t="b">
        <v>0</v>
      </c>
    </row>
    <row r="14" spans="1:7" ht="15">
      <c r="A14" s="86" t="s">
        <v>2186</v>
      </c>
      <c r="B14" s="86">
        <v>35</v>
      </c>
      <c r="C14" s="121">
        <v>0.007626926453023799</v>
      </c>
      <c r="D14" s="86" t="s">
        <v>3009</v>
      </c>
      <c r="E14" s="86" t="b">
        <v>0</v>
      </c>
      <c r="F14" s="86" t="b">
        <v>0</v>
      </c>
      <c r="G14" s="86" t="b">
        <v>0</v>
      </c>
    </row>
    <row r="15" spans="1:7" ht="15">
      <c r="A15" s="86" t="s">
        <v>2175</v>
      </c>
      <c r="B15" s="86">
        <v>35</v>
      </c>
      <c r="C15" s="121">
        <v>0.007626926453023799</v>
      </c>
      <c r="D15" s="86" t="s">
        <v>3009</v>
      </c>
      <c r="E15" s="86" t="b">
        <v>0</v>
      </c>
      <c r="F15" s="86" t="b">
        <v>0</v>
      </c>
      <c r="G15" s="86" t="b">
        <v>0</v>
      </c>
    </row>
    <row r="16" spans="1:7" ht="15">
      <c r="A16" s="86" t="s">
        <v>2179</v>
      </c>
      <c r="B16" s="86">
        <v>34</v>
      </c>
      <c r="C16" s="121">
        <v>0.01060897562924523</v>
      </c>
      <c r="D16" s="86" t="s">
        <v>3009</v>
      </c>
      <c r="E16" s="86" t="b">
        <v>0</v>
      </c>
      <c r="F16" s="86" t="b">
        <v>0</v>
      </c>
      <c r="G16" s="86" t="b">
        <v>0</v>
      </c>
    </row>
    <row r="17" spans="1:7" ht="15">
      <c r="A17" s="86" t="s">
        <v>263</v>
      </c>
      <c r="B17" s="86">
        <v>30</v>
      </c>
      <c r="C17" s="121">
        <v>0.010453400848239466</v>
      </c>
      <c r="D17" s="86" t="s">
        <v>3009</v>
      </c>
      <c r="E17" s="86" t="b">
        <v>0</v>
      </c>
      <c r="F17" s="86" t="b">
        <v>0</v>
      </c>
      <c r="G17" s="86" t="b">
        <v>0</v>
      </c>
    </row>
    <row r="18" spans="1:7" ht="15">
      <c r="A18" s="86" t="s">
        <v>2176</v>
      </c>
      <c r="B18" s="86">
        <v>29</v>
      </c>
      <c r="C18" s="121">
        <v>0.007159620550440764</v>
      </c>
      <c r="D18" s="86" t="s">
        <v>3009</v>
      </c>
      <c r="E18" s="86" t="b">
        <v>0</v>
      </c>
      <c r="F18" s="86" t="b">
        <v>0</v>
      </c>
      <c r="G18" s="86" t="b">
        <v>0</v>
      </c>
    </row>
    <row r="19" spans="1:7" ht="15">
      <c r="A19" s="86" t="s">
        <v>2607</v>
      </c>
      <c r="B19" s="86">
        <v>25</v>
      </c>
      <c r="C19" s="121">
        <v>0.007064869245101604</v>
      </c>
      <c r="D19" s="86" t="s">
        <v>3009</v>
      </c>
      <c r="E19" s="86" t="b">
        <v>0</v>
      </c>
      <c r="F19" s="86" t="b">
        <v>0</v>
      </c>
      <c r="G19" s="86" t="b">
        <v>0</v>
      </c>
    </row>
    <row r="20" spans="1:7" ht="15">
      <c r="A20" s="86" t="s">
        <v>2188</v>
      </c>
      <c r="B20" s="86">
        <v>24</v>
      </c>
      <c r="C20" s="121">
        <v>0.006624913093014348</v>
      </c>
      <c r="D20" s="86" t="s">
        <v>3009</v>
      </c>
      <c r="E20" s="86" t="b">
        <v>0</v>
      </c>
      <c r="F20" s="86" t="b">
        <v>0</v>
      </c>
      <c r="G20" s="86" t="b">
        <v>0</v>
      </c>
    </row>
    <row r="21" spans="1:7" ht="15">
      <c r="A21" s="86" t="s">
        <v>2608</v>
      </c>
      <c r="B21" s="86">
        <v>24</v>
      </c>
      <c r="C21" s="121">
        <v>0.006624913093014348</v>
      </c>
      <c r="D21" s="86" t="s">
        <v>3009</v>
      </c>
      <c r="E21" s="86" t="b">
        <v>0</v>
      </c>
      <c r="F21" s="86" t="b">
        <v>0</v>
      </c>
      <c r="G21" s="86" t="b">
        <v>0</v>
      </c>
    </row>
    <row r="22" spans="1:7" ht="15">
      <c r="A22" s="86" t="s">
        <v>2609</v>
      </c>
      <c r="B22" s="86">
        <v>24</v>
      </c>
      <c r="C22" s="121">
        <v>0.006624913093014348</v>
      </c>
      <c r="D22" s="86" t="s">
        <v>3009</v>
      </c>
      <c r="E22" s="86" t="b">
        <v>0</v>
      </c>
      <c r="F22" s="86" t="b">
        <v>0</v>
      </c>
      <c r="G22" s="86" t="b">
        <v>0</v>
      </c>
    </row>
    <row r="23" spans="1:7" ht="15">
      <c r="A23" s="86" t="s">
        <v>2182</v>
      </c>
      <c r="B23" s="86">
        <v>22</v>
      </c>
      <c r="C23" s="121">
        <v>0.006367745955305767</v>
      </c>
      <c r="D23" s="86" t="s">
        <v>3009</v>
      </c>
      <c r="E23" s="86" t="b">
        <v>0</v>
      </c>
      <c r="F23" s="86" t="b">
        <v>0</v>
      </c>
      <c r="G23" s="86" t="b">
        <v>0</v>
      </c>
    </row>
    <row r="24" spans="1:7" ht="15">
      <c r="A24" s="86" t="s">
        <v>295</v>
      </c>
      <c r="B24" s="86">
        <v>20</v>
      </c>
      <c r="C24" s="121">
        <v>0.007924581815800103</v>
      </c>
      <c r="D24" s="86" t="s">
        <v>3009</v>
      </c>
      <c r="E24" s="86" t="b">
        <v>0</v>
      </c>
      <c r="F24" s="86" t="b">
        <v>0</v>
      </c>
      <c r="G24" s="86" t="b">
        <v>0</v>
      </c>
    </row>
    <row r="25" spans="1:7" ht="15">
      <c r="A25" s="86" t="s">
        <v>2610</v>
      </c>
      <c r="B25" s="86">
        <v>20</v>
      </c>
      <c r="C25" s="121">
        <v>0.006082529240377925</v>
      </c>
      <c r="D25" s="86" t="s">
        <v>3009</v>
      </c>
      <c r="E25" s="86" t="b">
        <v>0</v>
      </c>
      <c r="F25" s="86" t="b">
        <v>0</v>
      </c>
      <c r="G25" s="86" t="b">
        <v>0</v>
      </c>
    </row>
    <row r="26" spans="1:7" ht="15">
      <c r="A26" s="86" t="s">
        <v>2611</v>
      </c>
      <c r="B26" s="86">
        <v>20</v>
      </c>
      <c r="C26" s="121">
        <v>0.006082529240377925</v>
      </c>
      <c r="D26" s="86" t="s">
        <v>3009</v>
      </c>
      <c r="E26" s="86" t="b">
        <v>0</v>
      </c>
      <c r="F26" s="86" t="b">
        <v>0</v>
      </c>
      <c r="G26" s="86" t="b">
        <v>0</v>
      </c>
    </row>
    <row r="27" spans="1:7" ht="15">
      <c r="A27" s="86" t="s">
        <v>2178</v>
      </c>
      <c r="B27" s="86">
        <v>19</v>
      </c>
      <c r="C27" s="121">
        <v>0.005928545204578217</v>
      </c>
      <c r="D27" s="86" t="s">
        <v>3009</v>
      </c>
      <c r="E27" s="86" t="b">
        <v>0</v>
      </c>
      <c r="F27" s="86" t="b">
        <v>0</v>
      </c>
      <c r="G27" s="86" t="b">
        <v>0</v>
      </c>
    </row>
    <row r="28" spans="1:7" ht="15">
      <c r="A28" s="86" t="s">
        <v>2098</v>
      </c>
      <c r="B28" s="86">
        <v>18</v>
      </c>
      <c r="C28" s="121">
        <v>0.005924953626429785</v>
      </c>
      <c r="D28" s="86" t="s">
        <v>3009</v>
      </c>
      <c r="E28" s="86" t="b">
        <v>0</v>
      </c>
      <c r="F28" s="86" t="b">
        <v>1</v>
      </c>
      <c r="G28" s="86" t="b">
        <v>0</v>
      </c>
    </row>
    <row r="29" spans="1:7" ht="15">
      <c r="A29" s="86" t="s">
        <v>2612</v>
      </c>
      <c r="B29" s="86">
        <v>17</v>
      </c>
      <c r="C29" s="121">
        <v>0.005595789536072575</v>
      </c>
      <c r="D29" s="86" t="s">
        <v>3009</v>
      </c>
      <c r="E29" s="86" t="b">
        <v>0</v>
      </c>
      <c r="F29" s="86" t="b">
        <v>0</v>
      </c>
      <c r="G29" s="86" t="b">
        <v>0</v>
      </c>
    </row>
    <row r="30" spans="1:7" ht="15">
      <c r="A30" s="86" t="s">
        <v>300</v>
      </c>
      <c r="B30" s="86">
        <v>17</v>
      </c>
      <c r="C30" s="121">
        <v>0.005595789536072575</v>
      </c>
      <c r="D30" s="86" t="s">
        <v>3009</v>
      </c>
      <c r="E30" s="86" t="b">
        <v>0</v>
      </c>
      <c r="F30" s="86" t="b">
        <v>0</v>
      </c>
      <c r="G30" s="86" t="b">
        <v>0</v>
      </c>
    </row>
    <row r="31" spans="1:7" ht="15">
      <c r="A31" s="86" t="s">
        <v>299</v>
      </c>
      <c r="B31" s="86">
        <v>17</v>
      </c>
      <c r="C31" s="121">
        <v>0.005595789536072575</v>
      </c>
      <c r="D31" s="86" t="s">
        <v>3009</v>
      </c>
      <c r="E31" s="86" t="b">
        <v>0</v>
      </c>
      <c r="F31" s="86" t="b">
        <v>0</v>
      </c>
      <c r="G31" s="86" t="b">
        <v>0</v>
      </c>
    </row>
    <row r="32" spans="1:7" ht="15">
      <c r="A32" s="86" t="s">
        <v>2613</v>
      </c>
      <c r="B32" s="86">
        <v>16</v>
      </c>
      <c r="C32" s="121">
        <v>0.005416062487062503</v>
      </c>
      <c r="D32" s="86" t="s">
        <v>3009</v>
      </c>
      <c r="E32" s="86" t="b">
        <v>0</v>
      </c>
      <c r="F32" s="86" t="b">
        <v>0</v>
      </c>
      <c r="G32" s="86" t="b">
        <v>0</v>
      </c>
    </row>
    <row r="33" spans="1:7" ht="15">
      <c r="A33" s="86" t="s">
        <v>2219</v>
      </c>
      <c r="B33" s="86">
        <v>16</v>
      </c>
      <c r="C33" s="121">
        <v>0.005745211529858881</v>
      </c>
      <c r="D33" s="86" t="s">
        <v>3009</v>
      </c>
      <c r="E33" s="86" t="b">
        <v>0</v>
      </c>
      <c r="F33" s="86" t="b">
        <v>0</v>
      </c>
      <c r="G33" s="86" t="b">
        <v>0</v>
      </c>
    </row>
    <row r="34" spans="1:7" ht="15">
      <c r="A34" s="86" t="s">
        <v>2614</v>
      </c>
      <c r="B34" s="86">
        <v>16</v>
      </c>
      <c r="C34" s="121">
        <v>0.005416062487062503</v>
      </c>
      <c r="D34" s="86" t="s">
        <v>3009</v>
      </c>
      <c r="E34" s="86" t="b">
        <v>0</v>
      </c>
      <c r="F34" s="86" t="b">
        <v>0</v>
      </c>
      <c r="G34" s="86" t="b">
        <v>0</v>
      </c>
    </row>
    <row r="35" spans="1:7" ht="15">
      <c r="A35" s="86" t="s">
        <v>2203</v>
      </c>
      <c r="B35" s="86">
        <v>15</v>
      </c>
      <c r="C35" s="121">
        <v>0.005226700424119733</v>
      </c>
      <c r="D35" s="86" t="s">
        <v>3009</v>
      </c>
      <c r="E35" s="86" t="b">
        <v>0</v>
      </c>
      <c r="F35" s="86" t="b">
        <v>0</v>
      </c>
      <c r="G35" s="86" t="b">
        <v>0</v>
      </c>
    </row>
    <row r="36" spans="1:7" ht="15">
      <c r="A36" s="86" t="s">
        <v>2187</v>
      </c>
      <c r="B36" s="86">
        <v>15</v>
      </c>
      <c r="C36" s="121">
        <v>0.005386135809242702</v>
      </c>
      <c r="D36" s="86" t="s">
        <v>3009</v>
      </c>
      <c r="E36" s="86" t="b">
        <v>0</v>
      </c>
      <c r="F36" s="86" t="b">
        <v>0</v>
      </c>
      <c r="G36" s="86" t="b">
        <v>0</v>
      </c>
    </row>
    <row r="37" spans="1:7" ht="15">
      <c r="A37" s="86" t="s">
        <v>262</v>
      </c>
      <c r="B37" s="86">
        <v>15</v>
      </c>
      <c r="C37" s="121">
        <v>0.005226700424119733</v>
      </c>
      <c r="D37" s="86" t="s">
        <v>3009</v>
      </c>
      <c r="E37" s="86" t="b">
        <v>0</v>
      </c>
      <c r="F37" s="86" t="b">
        <v>0</v>
      </c>
      <c r="G37" s="86" t="b">
        <v>0</v>
      </c>
    </row>
    <row r="38" spans="1:7" ht="15">
      <c r="A38" s="86" t="s">
        <v>301</v>
      </c>
      <c r="B38" s="86">
        <v>15</v>
      </c>
      <c r="C38" s="121">
        <v>0.005226700424119733</v>
      </c>
      <c r="D38" s="86" t="s">
        <v>3009</v>
      </c>
      <c r="E38" s="86" t="b">
        <v>0</v>
      </c>
      <c r="F38" s="86" t="b">
        <v>0</v>
      </c>
      <c r="G38" s="86" t="b">
        <v>0</v>
      </c>
    </row>
    <row r="39" spans="1:7" ht="15">
      <c r="A39" s="86" t="s">
        <v>2197</v>
      </c>
      <c r="B39" s="86">
        <v>15</v>
      </c>
      <c r="C39" s="121">
        <v>0.005557391662584673</v>
      </c>
      <c r="D39" s="86" t="s">
        <v>3009</v>
      </c>
      <c r="E39" s="86" t="b">
        <v>0</v>
      </c>
      <c r="F39" s="86" t="b">
        <v>0</v>
      </c>
      <c r="G39" s="86" t="b">
        <v>0</v>
      </c>
    </row>
    <row r="40" spans="1:7" ht="15">
      <c r="A40" s="86" t="s">
        <v>2224</v>
      </c>
      <c r="B40" s="86">
        <v>14</v>
      </c>
      <c r="C40" s="121">
        <v>0.005027060088626521</v>
      </c>
      <c r="D40" s="86" t="s">
        <v>3009</v>
      </c>
      <c r="E40" s="86" t="b">
        <v>0</v>
      </c>
      <c r="F40" s="86" t="b">
        <v>0</v>
      </c>
      <c r="G40" s="86" t="b">
        <v>0</v>
      </c>
    </row>
    <row r="41" spans="1:7" ht="15">
      <c r="A41" s="86" t="s">
        <v>2615</v>
      </c>
      <c r="B41" s="86">
        <v>13</v>
      </c>
      <c r="C41" s="121">
        <v>0.004976713798729735</v>
      </c>
      <c r="D41" s="86" t="s">
        <v>3009</v>
      </c>
      <c r="E41" s="86" t="b">
        <v>0</v>
      </c>
      <c r="F41" s="86" t="b">
        <v>0</v>
      </c>
      <c r="G41" s="86" t="b">
        <v>0</v>
      </c>
    </row>
    <row r="42" spans="1:7" ht="15">
      <c r="A42" s="86" t="s">
        <v>2191</v>
      </c>
      <c r="B42" s="86">
        <v>12</v>
      </c>
      <c r="C42" s="121">
        <v>0.004593889660365909</v>
      </c>
      <c r="D42" s="86" t="s">
        <v>3009</v>
      </c>
      <c r="E42" s="86" t="b">
        <v>0</v>
      </c>
      <c r="F42" s="86" t="b">
        <v>0</v>
      </c>
      <c r="G42" s="86" t="b">
        <v>0</v>
      </c>
    </row>
    <row r="43" spans="1:7" ht="15">
      <c r="A43" s="86" t="s">
        <v>2192</v>
      </c>
      <c r="B43" s="86">
        <v>12</v>
      </c>
      <c r="C43" s="121">
        <v>0.004593889660365909</v>
      </c>
      <c r="D43" s="86" t="s">
        <v>3009</v>
      </c>
      <c r="E43" s="86" t="b">
        <v>0</v>
      </c>
      <c r="F43" s="86" t="b">
        <v>0</v>
      </c>
      <c r="G43" s="86" t="b">
        <v>0</v>
      </c>
    </row>
    <row r="44" spans="1:7" ht="15">
      <c r="A44" s="86" t="s">
        <v>2198</v>
      </c>
      <c r="B44" s="86">
        <v>12</v>
      </c>
      <c r="C44" s="121">
        <v>0.004754749089480062</v>
      </c>
      <c r="D44" s="86" t="s">
        <v>3009</v>
      </c>
      <c r="E44" s="86" t="b">
        <v>0</v>
      </c>
      <c r="F44" s="86" t="b">
        <v>0</v>
      </c>
      <c r="G44" s="86" t="b">
        <v>0</v>
      </c>
    </row>
    <row r="45" spans="1:7" ht="15">
      <c r="A45" s="86" t="s">
        <v>2616</v>
      </c>
      <c r="B45" s="86">
        <v>12</v>
      </c>
      <c r="C45" s="121">
        <v>0.00493095065808549</v>
      </c>
      <c r="D45" s="86" t="s">
        <v>3009</v>
      </c>
      <c r="E45" s="86" t="b">
        <v>0</v>
      </c>
      <c r="F45" s="86" t="b">
        <v>0</v>
      </c>
      <c r="G45" s="86" t="b">
        <v>0</v>
      </c>
    </row>
    <row r="46" spans="1:7" ht="15">
      <c r="A46" s="86" t="s">
        <v>2229</v>
      </c>
      <c r="B46" s="86">
        <v>12</v>
      </c>
      <c r="C46" s="121">
        <v>0.004593889660365909</v>
      </c>
      <c r="D46" s="86" t="s">
        <v>3009</v>
      </c>
      <c r="E46" s="86" t="b">
        <v>0</v>
      </c>
      <c r="F46" s="86" t="b">
        <v>0</v>
      </c>
      <c r="G46" s="86" t="b">
        <v>0</v>
      </c>
    </row>
    <row r="47" spans="1:7" ht="15">
      <c r="A47" s="86" t="s">
        <v>2617</v>
      </c>
      <c r="B47" s="86">
        <v>11</v>
      </c>
      <c r="C47" s="121">
        <v>0.004358519998690057</v>
      </c>
      <c r="D47" s="86" t="s">
        <v>3009</v>
      </c>
      <c r="E47" s="86" t="b">
        <v>0</v>
      </c>
      <c r="F47" s="86" t="b">
        <v>0</v>
      </c>
      <c r="G47" s="86" t="b">
        <v>0</v>
      </c>
    </row>
    <row r="48" spans="1:7" ht="15">
      <c r="A48" s="86" t="s">
        <v>2618</v>
      </c>
      <c r="B48" s="86">
        <v>11</v>
      </c>
      <c r="C48" s="121">
        <v>0.004358519998690057</v>
      </c>
      <c r="D48" s="86" t="s">
        <v>3009</v>
      </c>
      <c r="E48" s="86" t="b">
        <v>0</v>
      </c>
      <c r="F48" s="86" t="b">
        <v>0</v>
      </c>
      <c r="G48" s="86" t="b">
        <v>0</v>
      </c>
    </row>
    <row r="49" spans="1:7" ht="15">
      <c r="A49" s="86" t="s">
        <v>2619</v>
      </c>
      <c r="B49" s="86">
        <v>11</v>
      </c>
      <c r="C49" s="121">
        <v>0.004358519998690057</v>
      </c>
      <c r="D49" s="86" t="s">
        <v>3009</v>
      </c>
      <c r="E49" s="86" t="b">
        <v>0</v>
      </c>
      <c r="F49" s="86" t="b">
        <v>0</v>
      </c>
      <c r="G49" s="86" t="b">
        <v>0</v>
      </c>
    </row>
    <row r="50" spans="1:7" ht="15">
      <c r="A50" s="86" t="s">
        <v>2620</v>
      </c>
      <c r="B50" s="86">
        <v>10</v>
      </c>
      <c r="C50" s="121">
        <v>0.004109125548404575</v>
      </c>
      <c r="D50" s="86" t="s">
        <v>3009</v>
      </c>
      <c r="E50" s="86" t="b">
        <v>0</v>
      </c>
      <c r="F50" s="86" t="b">
        <v>0</v>
      </c>
      <c r="G50" s="86" t="b">
        <v>0</v>
      </c>
    </row>
    <row r="51" spans="1:7" ht="15">
      <c r="A51" s="86" t="s">
        <v>2621</v>
      </c>
      <c r="B51" s="86">
        <v>10</v>
      </c>
      <c r="C51" s="121">
        <v>0.004109125548404575</v>
      </c>
      <c r="D51" s="86" t="s">
        <v>3009</v>
      </c>
      <c r="E51" s="86" t="b">
        <v>0</v>
      </c>
      <c r="F51" s="86" t="b">
        <v>0</v>
      </c>
      <c r="G51" s="86" t="b">
        <v>0</v>
      </c>
    </row>
    <row r="52" spans="1:7" ht="15">
      <c r="A52" s="86" t="s">
        <v>297</v>
      </c>
      <c r="B52" s="86">
        <v>10</v>
      </c>
      <c r="C52" s="121">
        <v>0.004109125548404575</v>
      </c>
      <c r="D52" s="86" t="s">
        <v>3009</v>
      </c>
      <c r="E52" s="86" t="b">
        <v>0</v>
      </c>
      <c r="F52" s="86" t="b">
        <v>0</v>
      </c>
      <c r="G52" s="86" t="b">
        <v>0</v>
      </c>
    </row>
    <row r="53" spans="1:7" ht="15">
      <c r="A53" s="86" t="s">
        <v>2190</v>
      </c>
      <c r="B53" s="86">
        <v>10</v>
      </c>
      <c r="C53" s="121">
        <v>0.004109125548404575</v>
      </c>
      <c r="D53" s="86" t="s">
        <v>3009</v>
      </c>
      <c r="E53" s="86" t="b">
        <v>0</v>
      </c>
      <c r="F53" s="86" t="b">
        <v>0</v>
      </c>
      <c r="G53" s="86" t="b">
        <v>0</v>
      </c>
    </row>
    <row r="54" spans="1:7" ht="15">
      <c r="A54" s="86" t="s">
        <v>2181</v>
      </c>
      <c r="B54" s="86">
        <v>10</v>
      </c>
      <c r="C54" s="121">
        <v>0.004109125548404575</v>
      </c>
      <c r="D54" s="86" t="s">
        <v>3009</v>
      </c>
      <c r="E54" s="86" t="b">
        <v>0</v>
      </c>
      <c r="F54" s="86" t="b">
        <v>0</v>
      </c>
      <c r="G54" s="86" t="b">
        <v>0</v>
      </c>
    </row>
    <row r="55" spans="1:7" ht="15">
      <c r="A55" s="86" t="s">
        <v>2622</v>
      </c>
      <c r="B55" s="86">
        <v>10</v>
      </c>
      <c r="C55" s="121">
        <v>0.004109125548404575</v>
      </c>
      <c r="D55" s="86" t="s">
        <v>3009</v>
      </c>
      <c r="E55" s="86" t="b">
        <v>0</v>
      </c>
      <c r="F55" s="86" t="b">
        <v>0</v>
      </c>
      <c r="G55" s="86" t="b">
        <v>0</v>
      </c>
    </row>
    <row r="56" spans="1:7" ht="15">
      <c r="A56" s="86" t="s">
        <v>2126</v>
      </c>
      <c r="B56" s="86">
        <v>9</v>
      </c>
      <c r="C56" s="121">
        <v>0.0038442993415762055</v>
      </c>
      <c r="D56" s="86" t="s">
        <v>3009</v>
      </c>
      <c r="E56" s="86" t="b">
        <v>0</v>
      </c>
      <c r="F56" s="86" t="b">
        <v>0</v>
      </c>
      <c r="G56" s="86" t="b">
        <v>0</v>
      </c>
    </row>
    <row r="57" spans="1:7" ht="15">
      <c r="A57" s="86" t="s">
        <v>2189</v>
      </c>
      <c r="B57" s="86">
        <v>9</v>
      </c>
      <c r="C57" s="121">
        <v>0.0038442993415762055</v>
      </c>
      <c r="D57" s="86" t="s">
        <v>3009</v>
      </c>
      <c r="E57" s="86" t="b">
        <v>0</v>
      </c>
      <c r="F57" s="86" t="b">
        <v>0</v>
      </c>
      <c r="G57" s="86" t="b">
        <v>0</v>
      </c>
    </row>
    <row r="58" spans="1:7" ht="15">
      <c r="A58" s="86" t="s">
        <v>294</v>
      </c>
      <c r="B58" s="86">
        <v>9</v>
      </c>
      <c r="C58" s="121">
        <v>0.004192756320939672</v>
      </c>
      <c r="D58" s="86" t="s">
        <v>3009</v>
      </c>
      <c r="E58" s="86" t="b">
        <v>0</v>
      </c>
      <c r="F58" s="86" t="b">
        <v>0</v>
      </c>
      <c r="G58" s="86" t="b">
        <v>0</v>
      </c>
    </row>
    <row r="59" spans="1:7" ht="15">
      <c r="A59" s="86" t="s">
        <v>2623</v>
      </c>
      <c r="B59" s="86">
        <v>9</v>
      </c>
      <c r="C59" s="121">
        <v>0.0038442993415762055</v>
      </c>
      <c r="D59" s="86" t="s">
        <v>3009</v>
      </c>
      <c r="E59" s="86" t="b">
        <v>0</v>
      </c>
      <c r="F59" s="86" t="b">
        <v>0</v>
      </c>
      <c r="G59" s="86" t="b">
        <v>0</v>
      </c>
    </row>
    <row r="60" spans="1:7" ht="15">
      <c r="A60" s="86" t="s">
        <v>2624</v>
      </c>
      <c r="B60" s="86">
        <v>9</v>
      </c>
      <c r="C60" s="121">
        <v>0.0038442993415762055</v>
      </c>
      <c r="D60" s="86" t="s">
        <v>3009</v>
      </c>
      <c r="E60" s="86" t="b">
        <v>0</v>
      </c>
      <c r="F60" s="86" t="b">
        <v>0</v>
      </c>
      <c r="G60" s="86" t="b">
        <v>0</v>
      </c>
    </row>
    <row r="61" spans="1:7" ht="15">
      <c r="A61" s="86" t="s">
        <v>2204</v>
      </c>
      <c r="B61" s="86">
        <v>8</v>
      </c>
      <c r="C61" s="121">
        <v>0.0035623199861037416</v>
      </c>
      <c r="D61" s="86" t="s">
        <v>3009</v>
      </c>
      <c r="E61" s="86" t="b">
        <v>0</v>
      </c>
      <c r="F61" s="86" t="b">
        <v>0</v>
      </c>
      <c r="G61" s="86" t="b">
        <v>0</v>
      </c>
    </row>
    <row r="62" spans="1:7" ht="15">
      <c r="A62" s="86" t="s">
        <v>2625</v>
      </c>
      <c r="B62" s="86">
        <v>8</v>
      </c>
      <c r="C62" s="121">
        <v>0.0035623199861037416</v>
      </c>
      <c r="D62" s="86" t="s">
        <v>3009</v>
      </c>
      <c r="E62" s="86" t="b">
        <v>0</v>
      </c>
      <c r="F62" s="86" t="b">
        <v>0</v>
      </c>
      <c r="G62" s="86" t="b">
        <v>0</v>
      </c>
    </row>
    <row r="63" spans="1:7" ht="15">
      <c r="A63" s="86" t="s">
        <v>2626</v>
      </c>
      <c r="B63" s="86">
        <v>8</v>
      </c>
      <c r="C63" s="121">
        <v>0.0035623199861037416</v>
      </c>
      <c r="D63" s="86" t="s">
        <v>3009</v>
      </c>
      <c r="E63" s="86" t="b">
        <v>0</v>
      </c>
      <c r="F63" s="86" t="b">
        <v>0</v>
      </c>
      <c r="G63" s="86" t="b">
        <v>0</v>
      </c>
    </row>
    <row r="64" spans="1:7" ht="15">
      <c r="A64" s="86" t="s">
        <v>2108</v>
      </c>
      <c r="B64" s="86">
        <v>8</v>
      </c>
      <c r="C64" s="121">
        <v>0.0035623199861037416</v>
      </c>
      <c r="D64" s="86" t="s">
        <v>3009</v>
      </c>
      <c r="E64" s="86" t="b">
        <v>0</v>
      </c>
      <c r="F64" s="86" t="b">
        <v>0</v>
      </c>
      <c r="G64" s="86" t="b">
        <v>0</v>
      </c>
    </row>
    <row r="65" spans="1:7" ht="15">
      <c r="A65" s="86" t="s">
        <v>2627</v>
      </c>
      <c r="B65" s="86">
        <v>8</v>
      </c>
      <c r="C65" s="121">
        <v>0.0035623199861037416</v>
      </c>
      <c r="D65" s="86" t="s">
        <v>3009</v>
      </c>
      <c r="E65" s="86" t="b">
        <v>0</v>
      </c>
      <c r="F65" s="86" t="b">
        <v>0</v>
      </c>
      <c r="G65" s="86" t="b">
        <v>0</v>
      </c>
    </row>
    <row r="66" spans="1:7" ht="15">
      <c r="A66" s="86" t="s">
        <v>296</v>
      </c>
      <c r="B66" s="86">
        <v>8</v>
      </c>
      <c r="C66" s="121">
        <v>0.0035623199861037416</v>
      </c>
      <c r="D66" s="86" t="s">
        <v>3009</v>
      </c>
      <c r="E66" s="86" t="b">
        <v>0</v>
      </c>
      <c r="F66" s="86" t="b">
        <v>0</v>
      </c>
      <c r="G66" s="86" t="b">
        <v>0</v>
      </c>
    </row>
    <row r="67" spans="1:7" ht="15">
      <c r="A67" s="86" t="s">
        <v>2212</v>
      </c>
      <c r="B67" s="86">
        <v>8</v>
      </c>
      <c r="C67" s="121">
        <v>0.0039168818494830955</v>
      </c>
      <c r="D67" s="86" t="s">
        <v>3009</v>
      </c>
      <c r="E67" s="86" t="b">
        <v>0</v>
      </c>
      <c r="F67" s="86" t="b">
        <v>0</v>
      </c>
      <c r="G67" s="86" t="b">
        <v>0</v>
      </c>
    </row>
    <row r="68" spans="1:7" ht="15">
      <c r="A68" s="86" t="s">
        <v>2628</v>
      </c>
      <c r="B68" s="86">
        <v>8</v>
      </c>
      <c r="C68" s="121">
        <v>0.0035623199861037416</v>
      </c>
      <c r="D68" s="86" t="s">
        <v>3009</v>
      </c>
      <c r="E68" s="86" t="b">
        <v>0</v>
      </c>
      <c r="F68" s="86" t="b">
        <v>0</v>
      </c>
      <c r="G68" s="86" t="b">
        <v>0</v>
      </c>
    </row>
    <row r="69" spans="1:7" ht="15">
      <c r="A69" s="86" t="s">
        <v>2629</v>
      </c>
      <c r="B69" s="86">
        <v>8</v>
      </c>
      <c r="C69" s="121">
        <v>0.0035623199861037416</v>
      </c>
      <c r="D69" s="86" t="s">
        <v>3009</v>
      </c>
      <c r="E69" s="86" t="b">
        <v>0</v>
      </c>
      <c r="F69" s="86" t="b">
        <v>0</v>
      </c>
      <c r="G69" s="86" t="b">
        <v>0</v>
      </c>
    </row>
    <row r="70" spans="1:7" ht="15">
      <c r="A70" s="86" t="s">
        <v>2180</v>
      </c>
      <c r="B70" s="86">
        <v>8</v>
      </c>
      <c r="C70" s="121">
        <v>0.0035623199861037416</v>
      </c>
      <c r="D70" s="86" t="s">
        <v>3009</v>
      </c>
      <c r="E70" s="86" t="b">
        <v>0</v>
      </c>
      <c r="F70" s="86" t="b">
        <v>0</v>
      </c>
      <c r="G70" s="86" t="b">
        <v>0</v>
      </c>
    </row>
    <row r="71" spans="1:7" ht="15">
      <c r="A71" s="86" t="s">
        <v>2235</v>
      </c>
      <c r="B71" s="86">
        <v>8</v>
      </c>
      <c r="C71" s="121">
        <v>0.0035623199861037416</v>
      </c>
      <c r="D71" s="86" t="s">
        <v>3009</v>
      </c>
      <c r="E71" s="86" t="b">
        <v>1</v>
      </c>
      <c r="F71" s="86" t="b">
        <v>0</v>
      </c>
      <c r="G71" s="86" t="b">
        <v>0</v>
      </c>
    </row>
    <row r="72" spans="1:7" ht="15">
      <c r="A72" s="86" t="s">
        <v>2183</v>
      </c>
      <c r="B72" s="86">
        <v>8</v>
      </c>
      <c r="C72" s="121">
        <v>0.004141589181296149</v>
      </c>
      <c r="D72" s="86" t="s">
        <v>3009</v>
      </c>
      <c r="E72" s="86" t="b">
        <v>1</v>
      </c>
      <c r="F72" s="86" t="b">
        <v>0</v>
      </c>
      <c r="G72" s="86" t="b">
        <v>0</v>
      </c>
    </row>
    <row r="73" spans="1:7" ht="15">
      <c r="A73" s="86" t="s">
        <v>2630</v>
      </c>
      <c r="B73" s="86">
        <v>7</v>
      </c>
      <c r="C73" s="121">
        <v>0.0032610326940641894</v>
      </c>
      <c r="D73" s="86" t="s">
        <v>3009</v>
      </c>
      <c r="E73" s="86" t="b">
        <v>0</v>
      </c>
      <c r="F73" s="86" t="b">
        <v>0</v>
      </c>
      <c r="G73" s="86" t="b">
        <v>0</v>
      </c>
    </row>
    <row r="74" spans="1:7" ht="15">
      <c r="A74" s="86" t="s">
        <v>2202</v>
      </c>
      <c r="B74" s="86">
        <v>7</v>
      </c>
      <c r="C74" s="121">
        <v>0.0032610326940641894</v>
      </c>
      <c r="D74" s="86" t="s">
        <v>3009</v>
      </c>
      <c r="E74" s="86" t="b">
        <v>0</v>
      </c>
      <c r="F74" s="86" t="b">
        <v>0</v>
      </c>
      <c r="G74" s="86" t="b">
        <v>0</v>
      </c>
    </row>
    <row r="75" spans="1:7" ht="15">
      <c r="A75" s="86" t="s">
        <v>2631</v>
      </c>
      <c r="B75" s="86">
        <v>7</v>
      </c>
      <c r="C75" s="121">
        <v>0.0032610326940641894</v>
      </c>
      <c r="D75" s="86" t="s">
        <v>3009</v>
      </c>
      <c r="E75" s="86" t="b">
        <v>0</v>
      </c>
      <c r="F75" s="86" t="b">
        <v>0</v>
      </c>
      <c r="G75" s="86" t="b">
        <v>0</v>
      </c>
    </row>
    <row r="76" spans="1:7" ht="15">
      <c r="A76" s="86" t="s">
        <v>2632</v>
      </c>
      <c r="B76" s="86">
        <v>7</v>
      </c>
      <c r="C76" s="121">
        <v>0.0032610326940641894</v>
      </c>
      <c r="D76" s="86" t="s">
        <v>3009</v>
      </c>
      <c r="E76" s="86" t="b">
        <v>0</v>
      </c>
      <c r="F76" s="86" t="b">
        <v>0</v>
      </c>
      <c r="G76" s="86" t="b">
        <v>0</v>
      </c>
    </row>
    <row r="77" spans="1:7" ht="15">
      <c r="A77" s="86" t="s">
        <v>2194</v>
      </c>
      <c r="B77" s="86">
        <v>7</v>
      </c>
      <c r="C77" s="121">
        <v>0.0032610326940641894</v>
      </c>
      <c r="D77" s="86" t="s">
        <v>3009</v>
      </c>
      <c r="E77" s="86" t="b">
        <v>0</v>
      </c>
      <c r="F77" s="86" t="b">
        <v>0</v>
      </c>
      <c r="G77" s="86" t="b">
        <v>0</v>
      </c>
    </row>
    <row r="78" spans="1:7" ht="15">
      <c r="A78" s="86" t="s">
        <v>2633</v>
      </c>
      <c r="B78" s="86">
        <v>7</v>
      </c>
      <c r="C78" s="121">
        <v>0.0032610326940641894</v>
      </c>
      <c r="D78" s="86" t="s">
        <v>3009</v>
      </c>
      <c r="E78" s="86" t="b">
        <v>0</v>
      </c>
      <c r="F78" s="86" t="b">
        <v>0</v>
      </c>
      <c r="G78" s="86" t="b">
        <v>0</v>
      </c>
    </row>
    <row r="79" spans="1:7" ht="15">
      <c r="A79" s="86" t="s">
        <v>2634</v>
      </c>
      <c r="B79" s="86">
        <v>7</v>
      </c>
      <c r="C79" s="121">
        <v>0.0032610326940641894</v>
      </c>
      <c r="D79" s="86" t="s">
        <v>3009</v>
      </c>
      <c r="E79" s="86" t="b">
        <v>0</v>
      </c>
      <c r="F79" s="86" t="b">
        <v>0</v>
      </c>
      <c r="G79" s="86" t="b">
        <v>0</v>
      </c>
    </row>
    <row r="80" spans="1:7" ht="15">
      <c r="A80" s="86" t="s">
        <v>2184</v>
      </c>
      <c r="B80" s="86">
        <v>7</v>
      </c>
      <c r="C80" s="121">
        <v>0.0032610326940641894</v>
      </c>
      <c r="D80" s="86" t="s">
        <v>3009</v>
      </c>
      <c r="E80" s="86" t="b">
        <v>1</v>
      </c>
      <c r="F80" s="86" t="b">
        <v>0</v>
      </c>
      <c r="G80" s="86" t="b">
        <v>0</v>
      </c>
    </row>
    <row r="81" spans="1:7" ht="15">
      <c r="A81" s="86" t="s">
        <v>2635</v>
      </c>
      <c r="B81" s="86">
        <v>7</v>
      </c>
      <c r="C81" s="121">
        <v>0.0032610326940641894</v>
      </c>
      <c r="D81" s="86" t="s">
        <v>3009</v>
      </c>
      <c r="E81" s="86" t="b">
        <v>0</v>
      </c>
      <c r="F81" s="86" t="b">
        <v>0</v>
      </c>
      <c r="G81" s="86" t="b">
        <v>0</v>
      </c>
    </row>
    <row r="82" spans="1:7" ht="15">
      <c r="A82" s="86" t="s">
        <v>2233</v>
      </c>
      <c r="B82" s="86">
        <v>7</v>
      </c>
      <c r="C82" s="121">
        <v>0.003623890533634131</v>
      </c>
      <c r="D82" s="86" t="s">
        <v>3009</v>
      </c>
      <c r="E82" s="86" t="b">
        <v>0</v>
      </c>
      <c r="F82" s="86" t="b">
        <v>0</v>
      </c>
      <c r="G82" s="86" t="b">
        <v>0</v>
      </c>
    </row>
    <row r="83" spans="1:7" ht="15">
      <c r="A83" s="86" t="s">
        <v>2636</v>
      </c>
      <c r="B83" s="86">
        <v>7</v>
      </c>
      <c r="C83" s="121">
        <v>0.0032610326940641894</v>
      </c>
      <c r="D83" s="86" t="s">
        <v>3009</v>
      </c>
      <c r="E83" s="86" t="b">
        <v>0</v>
      </c>
      <c r="F83" s="86" t="b">
        <v>0</v>
      </c>
      <c r="G83" s="86" t="b">
        <v>0</v>
      </c>
    </row>
    <row r="84" spans="1:7" ht="15">
      <c r="A84" s="86" t="s">
        <v>2637</v>
      </c>
      <c r="B84" s="86">
        <v>7</v>
      </c>
      <c r="C84" s="121">
        <v>0.0032610326940641894</v>
      </c>
      <c r="D84" s="86" t="s">
        <v>3009</v>
      </c>
      <c r="E84" s="86" t="b">
        <v>0</v>
      </c>
      <c r="F84" s="86" t="b">
        <v>0</v>
      </c>
      <c r="G84" s="86" t="b">
        <v>0</v>
      </c>
    </row>
    <row r="85" spans="1:7" ht="15">
      <c r="A85" s="86" t="s">
        <v>2638</v>
      </c>
      <c r="B85" s="86">
        <v>7</v>
      </c>
      <c r="C85" s="121">
        <v>0.0032610326940641894</v>
      </c>
      <c r="D85" s="86" t="s">
        <v>3009</v>
      </c>
      <c r="E85" s="86" t="b">
        <v>0</v>
      </c>
      <c r="F85" s="86" t="b">
        <v>0</v>
      </c>
      <c r="G85" s="86" t="b">
        <v>0</v>
      </c>
    </row>
    <row r="86" spans="1:7" ht="15">
      <c r="A86" s="86" t="s">
        <v>2639</v>
      </c>
      <c r="B86" s="86">
        <v>6</v>
      </c>
      <c r="C86" s="121">
        <v>0.0029376613871123216</v>
      </c>
      <c r="D86" s="86" t="s">
        <v>3009</v>
      </c>
      <c r="E86" s="86" t="b">
        <v>0</v>
      </c>
      <c r="F86" s="86" t="b">
        <v>0</v>
      </c>
      <c r="G86" s="86" t="b">
        <v>0</v>
      </c>
    </row>
    <row r="87" spans="1:7" ht="15">
      <c r="A87" s="86" t="s">
        <v>2640</v>
      </c>
      <c r="B87" s="86">
        <v>6</v>
      </c>
      <c r="C87" s="121">
        <v>0.0029376613871123216</v>
      </c>
      <c r="D87" s="86" t="s">
        <v>3009</v>
      </c>
      <c r="E87" s="86" t="b">
        <v>0</v>
      </c>
      <c r="F87" s="86" t="b">
        <v>0</v>
      </c>
      <c r="G87" s="86" t="b">
        <v>0</v>
      </c>
    </row>
    <row r="88" spans="1:7" ht="15">
      <c r="A88" s="86" t="s">
        <v>2641</v>
      </c>
      <c r="B88" s="86">
        <v>6</v>
      </c>
      <c r="C88" s="121">
        <v>0.0029376613871123216</v>
      </c>
      <c r="D88" s="86" t="s">
        <v>3009</v>
      </c>
      <c r="E88" s="86" t="b">
        <v>0</v>
      </c>
      <c r="F88" s="86" t="b">
        <v>0</v>
      </c>
      <c r="G88" s="86" t="b">
        <v>0</v>
      </c>
    </row>
    <row r="89" spans="1:7" ht="15">
      <c r="A89" s="86" t="s">
        <v>2145</v>
      </c>
      <c r="B89" s="86">
        <v>6</v>
      </c>
      <c r="C89" s="121">
        <v>0.0029376613871123216</v>
      </c>
      <c r="D89" s="86" t="s">
        <v>3009</v>
      </c>
      <c r="E89" s="86" t="b">
        <v>0</v>
      </c>
      <c r="F89" s="86" t="b">
        <v>0</v>
      </c>
      <c r="G89" s="86" t="b">
        <v>0</v>
      </c>
    </row>
    <row r="90" spans="1:7" ht="15">
      <c r="A90" s="86" t="s">
        <v>2642</v>
      </c>
      <c r="B90" s="86">
        <v>6</v>
      </c>
      <c r="C90" s="121">
        <v>0.0029376613871123216</v>
      </c>
      <c r="D90" s="86" t="s">
        <v>3009</v>
      </c>
      <c r="E90" s="86" t="b">
        <v>0</v>
      </c>
      <c r="F90" s="86" t="b">
        <v>0</v>
      </c>
      <c r="G90" s="86" t="b">
        <v>0</v>
      </c>
    </row>
    <row r="91" spans="1:7" ht="15">
      <c r="A91" s="86" t="s">
        <v>2643</v>
      </c>
      <c r="B91" s="86">
        <v>6</v>
      </c>
      <c r="C91" s="121">
        <v>0.0029376613871123216</v>
      </c>
      <c r="D91" s="86" t="s">
        <v>3009</v>
      </c>
      <c r="E91" s="86" t="b">
        <v>0</v>
      </c>
      <c r="F91" s="86" t="b">
        <v>0</v>
      </c>
      <c r="G91" s="86" t="b">
        <v>0</v>
      </c>
    </row>
    <row r="92" spans="1:7" ht="15">
      <c r="A92" s="86" t="s">
        <v>2644</v>
      </c>
      <c r="B92" s="86">
        <v>6</v>
      </c>
      <c r="C92" s="121">
        <v>0.0029376613871123216</v>
      </c>
      <c r="D92" s="86" t="s">
        <v>3009</v>
      </c>
      <c r="E92" s="86" t="b">
        <v>0</v>
      </c>
      <c r="F92" s="86" t="b">
        <v>0</v>
      </c>
      <c r="G92" s="86" t="b">
        <v>0</v>
      </c>
    </row>
    <row r="93" spans="1:7" ht="15">
      <c r="A93" s="86" t="s">
        <v>2645</v>
      </c>
      <c r="B93" s="86">
        <v>6</v>
      </c>
      <c r="C93" s="121">
        <v>0.0029376613871123216</v>
      </c>
      <c r="D93" s="86" t="s">
        <v>3009</v>
      </c>
      <c r="E93" s="86" t="b">
        <v>1</v>
      </c>
      <c r="F93" s="86" t="b">
        <v>0</v>
      </c>
      <c r="G93" s="86" t="b">
        <v>0</v>
      </c>
    </row>
    <row r="94" spans="1:7" ht="15">
      <c r="A94" s="86" t="s">
        <v>2646</v>
      </c>
      <c r="B94" s="86">
        <v>6</v>
      </c>
      <c r="C94" s="121">
        <v>0.0029376613871123216</v>
      </c>
      <c r="D94" s="86" t="s">
        <v>3009</v>
      </c>
      <c r="E94" s="86" t="b">
        <v>0</v>
      </c>
      <c r="F94" s="86" t="b">
        <v>0</v>
      </c>
      <c r="G94" s="86" t="b">
        <v>0</v>
      </c>
    </row>
    <row r="95" spans="1:7" ht="15">
      <c r="A95" s="86" t="s">
        <v>2647</v>
      </c>
      <c r="B95" s="86">
        <v>6</v>
      </c>
      <c r="C95" s="121">
        <v>0.0029376613871123216</v>
      </c>
      <c r="D95" s="86" t="s">
        <v>3009</v>
      </c>
      <c r="E95" s="86" t="b">
        <v>0</v>
      </c>
      <c r="F95" s="86" t="b">
        <v>0</v>
      </c>
      <c r="G95" s="86" t="b">
        <v>0</v>
      </c>
    </row>
    <row r="96" spans="1:7" ht="15">
      <c r="A96" s="86" t="s">
        <v>2195</v>
      </c>
      <c r="B96" s="86">
        <v>6</v>
      </c>
      <c r="C96" s="121">
        <v>0.003953173103436541</v>
      </c>
      <c r="D96" s="86" t="s">
        <v>3009</v>
      </c>
      <c r="E96" s="86" t="b">
        <v>0</v>
      </c>
      <c r="F96" s="86" t="b">
        <v>0</v>
      </c>
      <c r="G96" s="86" t="b">
        <v>0</v>
      </c>
    </row>
    <row r="97" spans="1:7" ht="15">
      <c r="A97" s="86" t="s">
        <v>2648</v>
      </c>
      <c r="B97" s="86">
        <v>6</v>
      </c>
      <c r="C97" s="121">
        <v>0.0031061918859721124</v>
      </c>
      <c r="D97" s="86" t="s">
        <v>3009</v>
      </c>
      <c r="E97" s="86" t="b">
        <v>0</v>
      </c>
      <c r="F97" s="86" t="b">
        <v>0</v>
      </c>
      <c r="G97" s="86" t="b">
        <v>0</v>
      </c>
    </row>
    <row r="98" spans="1:7" ht="15">
      <c r="A98" s="86" t="s">
        <v>2649</v>
      </c>
      <c r="B98" s="86">
        <v>6</v>
      </c>
      <c r="C98" s="121">
        <v>0.0029376613871123216</v>
      </c>
      <c r="D98" s="86" t="s">
        <v>3009</v>
      </c>
      <c r="E98" s="86" t="b">
        <v>0</v>
      </c>
      <c r="F98" s="86" t="b">
        <v>0</v>
      </c>
      <c r="G98" s="86" t="b">
        <v>0</v>
      </c>
    </row>
    <row r="99" spans="1:7" ht="15">
      <c r="A99" s="86" t="s">
        <v>2650</v>
      </c>
      <c r="B99" s="86">
        <v>6</v>
      </c>
      <c r="C99" s="121">
        <v>0.0029376613871123216</v>
      </c>
      <c r="D99" s="86" t="s">
        <v>3009</v>
      </c>
      <c r="E99" s="86" t="b">
        <v>0</v>
      </c>
      <c r="F99" s="86" t="b">
        <v>0</v>
      </c>
      <c r="G99" s="86" t="b">
        <v>0</v>
      </c>
    </row>
    <row r="100" spans="1:7" ht="15">
      <c r="A100" s="86" t="s">
        <v>2651</v>
      </c>
      <c r="B100" s="86">
        <v>6</v>
      </c>
      <c r="C100" s="121">
        <v>0.0029376613871123216</v>
      </c>
      <c r="D100" s="86" t="s">
        <v>3009</v>
      </c>
      <c r="E100" s="86" t="b">
        <v>0</v>
      </c>
      <c r="F100" s="86" t="b">
        <v>0</v>
      </c>
      <c r="G100" s="86" t="b">
        <v>0</v>
      </c>
    </row>
    <row r="101" spans="1:7" ht="15">
      <c r="A101" s="86" t="s">
        <v>2652</v>
      </c>
      <c r="B101" s="86">
        <v>6</v>
      </c>
      <c r="C101" s="121">
        <v>0.0029376613871123216</v>
      </c>
      <c r="D101" s="86" t="s">
        <v>3009</v>
      </c>
      <c r="E101" s="86" t="b">
        <v>0</v>
      </c>
      <c r="F101" s="86" t="b">
        <v>0</v>
      </c>
      <c r="G101" s="86" t="b">
        <v>0</v>
      </c>
    </row>
    <row r="102" spans="1:7" ht="15">
      <c r="A102" s="86" t="s">
        <v>2234</v>
      </c>
      <c r="B102" s="86">
        <v>6</v>
      </c>
      <c r="C102" s="121">
        <v>0.003312456546507174</v>
      </c>
      <c r="D102" s="86" t="s">
        <v>3009</v>
      </c>
      <c r="E102" s="86" t="b">
        <v>0</v>
      </c>
      <c r="F102" s="86" t="b">
        <v>0</v>
      </c>
      <c r="G102" s="86" t="b">
        <v>0</v>
      </c>
    </row>
    <row r="103" spans="1:7" ht="15">
      <c r="A103" s="86" t="s">
        <v>2653</v>
      </c>
      <c r="B103" s="86">
        <v>5</v>
      </c>
      <c r="C103" s="121">
        <v>0.0025884932383100933</v>
      </c>
      <c r="D103" s="86" t="s">
        <v>3009</v>
      </c>
      <c r="E103" s="86" t="b">
        <v>0</v>
      </c>
      <c r="F103" s="86" t="b">
        <v>0</v>
      </c>
      <c r="G103" s="86" t="b">
        <v>0</v>
      </c>
    </row>
    <row r="104" spans="1:7" ht="15">
      <c r="A104" s="86" t="s">
        <v>2654</v>
      </c>
      <c r="B104" s="86">
        <v>5</v>
      </c>
      <c r="C104" s="121">
        <v>0.0025884932383100933</v>
      </c>
      <c r="D104" s="86" t="s">
        <v>3009</v>
      </c>
      <c r="E104" s="86" t="b">
        <v>0</v>
      </c>
      <c r="F104" s="86" t="b">
        <v>0</v>
      </c>
      <c r="G104" s="86" t="b">
        <v>0</v>
      </c>
    </row>
    <row r="105" spans="1:7" ht="15">
      <c r="A105" s="86" t="s">
        <v>2655</v>
      </c>
      <c r="B105" s="86">
        <v>5</v>
      </c>
      <c r="C105" s="121">
        <v>0.0025884932383100933</v>
      </c>
      <c r="D105" s="86" t="s">
        <v>3009</v>
      </c>
      <c r="E105" s="86" t="b">
        <v>0</v>
      </c>
      <c r="F105" s="86" t="b">
        <v>0</v>
      </c>
      <c r="G105" s="86" t="b">
        <v>0</v>
      </c>
    </row>
    <row r="106" spans="1:7" ht="15">
      <c r="A106" s="86" t="s">
        <v>2656</v>
      </c>
      <c r="B106" s="86">
        <v>5</v>
      </c>
      <c r="C106" s="121">
        <v>0.0025884932383100933</v>
      </c>
      <c r="D106" s="86" t="s">
        <v>3009</v>
      </c>
      <c r="E106" s="86" t="b">
        <v>0</v>
      </c>
      <c r="F106" s="86" t="b">
        <v>0</v>
      </c>
      <c r="G106" s="86" t="b">
        <v>0</v>
      </c>
    </row>
    <row r="107" spans="1:7" ht="15">
      <c r="A107" s="86" t="s">
        <v>2657</v>
      </c>
      <c r="B107" s="86">
        <v>5</v>
      </c>
      <c r="C107" s="121">
        <v>0.0025884932383100933</v>
      </c>
      <c r="D107" s="86" t="s">
        <v>3009</v>
      </c>
      <c r="E107" s="86" t="b">
        <v>0</v>
      </c>
      <c r="F107" s="86" t="b">
        <v>0</v>
      </c>
      <c r="G107" s="86" t="b">
        <v>0</v>
      </c>
    </row>
    <row r="108" spans="1:7" ht="15">
      <c r="A108" s="86" t="s">
        <v>2658</v>
      </c>
      <c r="B108" s="86">
        <v>5</v>
      </c>
      <c r="C108" s="121">
        <v>0.0025884932383100933</v>
      </c>
      <c r="D108" s="86" t="s">
        <v>3009</v>
      </c>
      <c r="E108" s="86" t="b">
        <v>0</v>
      </c>
      <c r="F108" s="86" t="b">
        <v>0</v>
      </c>
      <c r="G108" s="86" t="b">
        <v>0</v>
      </c>
    </row>
    <row r="109" spans="1:7" ht="15">
      <c r="A109" s="86" t="s">
        <v>292</v>
      </c>
      <c r="B109" s="86">
        <v>5</v>
      </c>
      <c r="C109" s="121">
        <v>0.0025884932383100933</v>
      </c>
      <c r="D109" s="86" t="s">
        <v>3009</v>
      </c>
      <c r="E109" s="86" t="b">
        <v>0</v>
      </c>
      <c r="F109" s="86" t="b">
        <v>0</v>
      </c>
      <c r="G109" s="86" t="b">
        <v>0</v>
      </c>
    </row>
    <row r="110" spans="1:7" ht="15">
      <c r="A110" s="86" t="s">
        <v>2659</v>
      </c>
      <c r="B110" s="86">
        <v>5</v>
      </c>
      <c r="C110" s="121">
        <v>0.0025884932383100933</v>
      </c>
      <c r="D110" s="86" t="s">
        <v>3009</v>
      </c>
      <c r="E110" s="86" t="b">
        <v>0</v>
      </c>
      <c r="F110" s="86" t="b">
        <v>0</v>
      </c>
      <c r="G110" s="86" t="b">
        <v>0</v>
      </c>
    </row>
    <row r="111" spans="1:7" ht="15">
      <c r="A111" s="86" t="s">
        <v>2660</v>
      </c>
      <c r="B111" s="86">
        <v>5</v>
      </c>
      <c r="C111" s="121">
        <v>0.0025884932383100933</v>
      </c>
      <c r="D111" s="86" t="s">
        <v>3009</v>
      </c>
      <c r="E111" s="86" t="b">
        <v>1</v>
      </c>
      <c r="F111" s="86" t="b">
        <v>0</v>
      </c>
      <c r="G111" s="86" t="b">
        <v>0</v>
      </c>
    </row>
    <row r="112" spans="1:7" ht="15">
      <c r="A112" s="86" t="s">
        <v>2661</v>
      </c>
      <c r="B112" s="86">
        <v>5</v>
      </c>
      <c r="C112" s="121">
        <v>0.0025884932383100933</v>
      </c>
      <c r="D112" s="86" t="s">
        <v>3009</v>
      </c>
      <c r="E112" s="86" t="b">
        <v>0</v>
      </c>
      <c r="F112" s="86" t="b">
        <v>0</v>
      </c>
      <c r="G112" s="86" t="b">
        <v>0</v>
      </c>
    </row>
    <row r="113" spans="1:7" ht="15">
      <c r="A113" s="86" t="s">
        <v>230</v>
      </c>
      <c r="B113" s="86">
        <v>5</v>
      </c>
      <c r="C113" s="121">
        <v>0.0025884932383100933</v>
      </c>
      <c r="D113" s="86" t="s">
        <v>3009</v>
      </c>
      <c r="E113" s="86" t="b">
        <v>0</v>
      </c>
      <c r="F113" s="86" t="b">
        <v>0</v>
      </c>
      <c r="G113" s="86" t="b">
        <v>0</v>
      </c>
    </row>
    <row r="114" spans="1:7" ht="15">
      <c r="A114" s="86" t="s">
        <v>2662</v>
      </c>
      <c r="B114" s="86">
        <v>5</v>
      </c>
      <c r="C114" s="121">
        <v>0.0025884932383100933</v>
      </c>
      <c r="D114" s="86" t="s">
        <v>3009</v>
      </c>
      <c r="E114" s="86" t="b">
        <v>0</v>
      </c>
      <c r="F114" s="86" t="b">
        <v>0</v>
      </c>
      <c r="G114" s="86" t="b">
        <v>0</v>
      </c>
    </row>
    <row r="115" spans="1:7" ht="15">
      <c r="A115" s="86" t="s">
        <v>2663</v>
      </c>
      <c r="B115" s="86">
        <v>5</v>
      </c>
      <c r="C115" s="121">
        <v>0.0025884932383100933</v>
      </c>
      <c r="D115" s="86" t="s">
        <v>3009</v>
      </c>
      <c r="E115" s="86" t="b">
        <v>0</v>
      </c>
      <c r="F115" s="86" t="b">
        <v>0</v>
      </c>
      <c r="G115" s="86" t="b">
        <v>0</v>
      </c>
    </row>
    <row r="116" spans="1:7" ht="15">
      <c r="A116" s="86" t="s">
        <v>2664</v>
      </c>
      <c r="B116" s="86">
        <v>5</v>
      </c>
      <c r="C116" s="121">
        <v>0.0025884932383100933</v>
      </c>
      <c r="D116" s="86" t="s">
        <v>3009</v>
      </c>
      <c r="E116" s="86" t="b">
        <v>0</v>
      </c>
      <c r="F116" s="86" t="b">
        <v>0</v>
      </c>
      <c r="G116" s="86" t="b">
        <v>0</v>
      </c>
    </row>
    <row r="117" spans="1:7" ht="15">
      <c r="A117" s="86" t="s">
        <v>2665</v>
      </c>
      <c r="B117" s="86">
        <v>5</v>
      </c>
      <c r="C117" s="121">
        <v>0.0025884932383100933</v>
      </c>
      <c r="D117" s="86" t="s">
        <v>3009</v>
      </c>
      <c r="E117" s="86" t="b">
        <v>0</v>
      </c>
      <c r="F117" s="86" t="b">
        <v>0</v>
      </c>
      <c r="G117" s="86" t="b">
        <v>0</v>
      </c>
    </row>
    <row r="118" spans="1:7" ht="15">
      <c r="A118" s="86" t="s">
        <v>2214</v>
      </c>
      <c r="B118" s="86">
        <v>5</v>
      </c>
      <c r="C118" s="121">
        <v>0.0025884932383100933</v>
      </c>
      <c r="D118" s="86" t="s">
        <v>3009</v>
      </c>
      <c r="E118" s="86" t="b">
        <v>0</v>
      </c>
      <c r="F118" s="86" t="b">
        <v>0</v>
      </c>
      <c r="G118" s="86" t="b">
        <v>0</v>
      </c>
    </row>
    <row r="119" spans="1:7" ht="15">
      <c r="A119" s="86" t="s">
        <v>2666</v>
      </c>
      <c r="B119" s="86">
        <v>5</v>
      </c>
      <c r="C119" s="121">
        <v>0.0025884932383100933</v>
      </c>
      <c r="D119" s="86" t="s">
        <v>3009</v>
      </c>
      <c r="E119" s="86" t="b">
        <v>0</v>
      </c>
      <c r="F119" s="86" t="b">
        <v>0</v>
      </c>
      <c r="G119" s="86" t="b">
        <v>0</v>
      </c>
    </row>
    <row r="120" spans="1:7" ht="15">
      <c r="A120" s="86" t="s">
        <v>2667</v>
      </c>
      <c r="B120" s="86">
        <v>5</v>
      </c>
      <c r="C120" s="121">
        <v>0.0025884932383100933</v>
      </c>
      <c r="D120" s="86" t="s">
        <v>3009</v>
      </c>
      <c r="E120" s="86" t="b">
        <v>0</v>
      </c>
      <c r="F120" s="86" t="b">
        <v>0</v>
      </c>
      <c r="G120" s="86" t="b">
        <v>0</v>
      </c>
    </row>
    <row r="121" spans="1:7" ht="15">
      <c r="A121" s="86" t="s">
        <v>2668</v>
      </c>
      <c r="B121" s="86">
        <v>5</v>
      </c>
      <c r="C121" s="121">
        <v>0.0025884932383100933</v>
      </c>
      <c r="D121" s="86" t="s">
        <v>3009</v>
      </c>
      <c r="E121" s="86" t="b">
        <v>0</v>
      </c>
      <c r="F121" s="86" t="b">
        <v>0</v>
      </c>
      <c r="G121" s="86" t="b">
        <v>0</v>
      </c>
    </row>
    <row r="122" spans="1:7" ht="15">
      <c r="A122" s="86" t="s">
        <v>2220</v>
      </c>
      <c r="B122" s="86">
        <v>5</v>
      </c>
      <c r="C122" s="121">
        <v>0.0025884932383100933</v>
      </c>
      <c r="D122" s="86" t="s">
        <v>3009</v>
      </c>
      <c r="E122" s="86" t="b">
        <v>0</v>
      </c>
      <c r="F122" s="86" t="b">
        <v>0</v>
      </c>
      <c r="G122" s="86" t="b">
        <v>0</v>
      </c>
    </row>
    <row r="123" spans="1:7" ht="15">
      <c r="A123" s="86" t="s">
        <v>2669</v>
      </c>
      <c r="B123" s="86">
        <v>5</v>
      </c>
      <c r="C123" s="121">
        <v>0.0025884932383100933</v>
      </c>
      <c r="D123" s="86" t="s">
        <v>3009</v>
      </c>
      <c r="E123" s="86" t="b">
        <v>0</v>
      </c>
      <c r="F123" s="86" t="b">
        <v>0</v>
      </c>
      <c r="G123" s="86" t="b">
        <v>0</v>
      </c>
    </row>
    <row r="124" spans="1:7" ht="15">
      <c r="A124" s="86" t="s">
        <v>2222</v>
      </c>
      <c r="B124" s="86">
        <v>5</v>
      </c>
      <c r="C124" s="121">
        <v>0.0025884932383100933</v>
      </c>
      <c r="D124" s="86" t="s">
        <v>3009</v>
      </c>
      <c r="E124" s="86" t="b">
        <v>0</v>
      </c>
      <c r="F124" s="86" t="b">
        <v>0</v>
      </c>
      <c r="G124" s="86" t="b">
        <v>0</v>
      </c>
    </row>
    <row r="125" spans="1:7" ht="15">
      <c r="A125" s="86" t="s">
        <v>2230</v>
      </c>
      <c r="B125" s="86">
        <v>5</v>
      </c>
      <c r="C125" s="121">
        <v>0.0025884932383100933</v>
      </c>
      <c r="D125" s="86" t="s">
        <v>3009</v>
      </c>
      <c r="E125" s="86" t="b">
        <v>0</v>
      </c>
      <c r="F125" s="86" t="b">
        <v>0</v>
      </c>
      <c r="G125" s="86" t="b">
        <v>0</v>
      </c>
    </row>
    <row r="126" spans="1:7" ht="15">
      <c r="A126" s="86" t="s">
        <v>2670</v>
      </c>
      <c r="B126" s="86">
        <v>5</v>
      </c>
      <c r="C126" s="121">
        <v>0.0029819816200347413</v>
      </c>
      <c r="D126" s="86" t="s">
        <v>3009</v>
      </c>
      <c r="E126" s="86" t="b">
        <v>1</v>
      </c>
      <c r="F126" s="86" t="b">
        <v>0</v>
      </c>
      <c r="G126" s="86" t="b">
        <v>0</v>
      </c>
    </row>
    <row r="127" spans="1:7" ht="15">
      <c r="A127" s="86" t="s">
        <v>286</v>
      </c>
      <c r="B127" s="86">
        <v>5</v>
      </c>
      <c r="C127" s="121">
        <v>0.0025884932383100933</v>
      </c>
      <c r="D127" s="86" t="s">
        <v>3009</v>
      </c>
      <c r="E127" s="86" t="b">
        <v>0</v>
      </c>
      <c r="F127" s="86" t="b">
        <v>0</v>
      </c>
      <c r="G127" s="86" t="b">
        <v>0</v>
      </c>
    </row>
    <row r="128" spans="1:7" ht="15">
      <c r="A128" s="86" t="s">
        <v>305</v>
      </c>
      <c r="B128" s="86">
        <v>5</v>
      </c>
      <c r="C128" s="121">
        <v>0.0025884932383100933</v>
      </c>
      <c r="D128" s="86" t="s">
        <v>3009</v>
      </c>
      <c r="E128" s="86" t="b">
        <v>0</v>
      </c>
      <c r="F128" s="86" t="b">
        <v>0</v>
      </c>
      <c r="G128" s="86" t="b">
        <v>0</v>
      </c>
    </row>
    <row r="129" spans="1:7" ht="15">
      <c r="A129" s="86" t="s">
        <v>2671</v>
      </c>
      <c r="B129" s="86">
        <v>5</v>
      </c>
      <c r="C129" s="121">
        <v>0.0025884932383100933</v>
      </c>
      <c r="D129" s="86" t="s">
        <v>3009</v>
      </c>
      <c r="E129" s="86" t="b">
        <v>0</v>
      </c>
      <c r="F129" s="86" t="b">
        <v>0</v>
      </c>
      <c r="G129" s="86" t="b">
        <v>0</v>
      </c>
    </row>
    <row r="130" spans="1:7" ht="15">
      <c r="A130" s="86" t="s">
        <v>2672</v>
      </c>
      <c r="B130" s="86">
        <v>5</v>
      </c>
      <c r="C130" s="121">
        <v>0.0025884932383100933</v>
      </c>
      <c r="D130" s="86" t="s">
        <v>3009</v>
      </c>
      <c r="E130" s="86" t="b">
        <v>0</v>
      </c>
      <c r="F130" s="86" t="b">
        <v>0</v>
      </c>
      <c r="G130" s="86" t="b">
        <v>0</v>
      </c>
    </row>
    <row r="131" spans="1:7" ht="15">
      <c r="A131" s="86" t="s">
        <v>2673</v>
      </c>
      <c r="B131" s="86">
        <v>5</v>
      </c>
      <c r="C131" s="121">
        <v>0.0025884932383100933</v>
      </c>
      <c r="D131" s="86" t="s">
        <v>3009</v>
      </c>
      <c r="E131" s="86" t="b">
        <v>0</v>
      </c>
      <c r="F131" s="86" t="b">
        <v>0</v>
      </c>
      <c r="G131" s="86" t="b">
        <v>0</v>
      </c>
    </row>
    <row r="132" spans="1:7" ht="15">
      <c r="A132" s="86" t="s">
        <v>2674</v>
      </c>
      <c r="B132" s="86">
        <v>5</v>
      </c>
      <c r="C132" s="121">
        <v>0.0025884932383100933</v>
      </c>
      <c r="D132" s="86" t="s">
        <v>3009</v>
      </c>
      <c r="E132" s="86" t="b">
        <v>0</v>
      </c>
      <c r="F132" s="86" t="b">
        <v>0</v>
      </c>
      <c r="G132" s="86" t="b">
        <v>0</v>
      </c>
    </row>
    <row r="133" spans="1:7" ht="15">
      <c r="A133" s="86" t="s">
        <v>2675</v>
      </c>
      <c r="B133" s="86">
        <v>5</v>
      </c>
      <c r="C133" s="121">
        <v>0.0025884932383100933</v>
      </c>
      <c r="D133" s="86" t="s">
        <v>3009</v>
      </c>
      <c r="E133" s="86" t="b">
        <v>0</v>
      </c>
      <c r="F133" s="86" t="b">
        <v>0</v>
      </c>
      <c r="G133" s="86" t="b">
        <v>0</v>
      </c>
    </row>
    <row r="134" spans="1:7" ht="15">
      <c r="A134" s="86" t="s">
        <v>2676</v>
      </c>
      <c r="B134" s="86">
        <v>5</v>
      </c>
      <c r="C134" s="121">
        <v>0.0025884932383100933</v>
      </c>
      <c r="D134" s="86" t="s">
        <v>3009</v>
      </c>
      <c r="E134" s="86" t="b">
        <v>1</v>
      </c>
      <c r="F134" s="86" t="b">
        <v>0</v>
      </c>
      <c r="G134" s="86" t="b">
        <v>0</v>
      </c>
    </row>
    <row r="135" spans="1:7" ht="15">
      <c r="A135" s="86" t="s">
        <v>2677</v>
      </c>
      <c r="B135" s="86">
        <v>5</v>
      </c>
      <c r="C135" s="121">
        <v>0.0025884932383100933</v>
      </c>
      <c r="D135" s="86" t="s">
        <v>3009</v>
      </c>
      <c r="E135" s="86" t="b">
        <v>0</v>
      </c>
      <c r="F135" s="86" t="b">
        <v>0</v>
      </c>
      <c r="G135" s="86" t="b">
        <v>0</v>
      </c>
    </row>
    <row r="136" spans="1:7" ht="15">
      <c r="A136" s="86" t="s">
        <v>2678</v>
      </c>
      <c r="B136" s="86">
        <v>5</v>
      </c>
      <c r="C136" s="121">
        <v>0.0025884932383100933</v>
      </c>
      <c r="D136" s="86" t="s">
        <v>3009</v>
      </c>
      <c r="E136" s="86" t="b">
        <v>0</v>
      </c>
      <c r="F136" s="86" t="b">
        <v>0</v>
      </c>
      <c r="G136" s="86" t="b">
        <v>0</v>
      </c>
    </row>
    <row r="137" spans="1:7" ht="15">
      <c r="A137" s="86" t="s">
        <v>2679</v>
      </c>
      <c r="B137" s="86">
        <v>5</v>
      </c>
      <c r="C137" s="121">
        <v>0.0025884932383100933</v>
      </c>
      <c r="D137" s="86" t="s">
        <v>3009</v>
      </c>
      <c r="E137" s="86" t="b">
        <v>0</v>
      </c>
      <c r="F137" s="86" t="b">
        <v>1</v>
      </c>
      <c r="G137" s="86" t="b">
        <v>0</v>
      </c>
    </row>
    <row r="138" spans="1:7" ht="15">
      <c r="A138" s="86" t="s">
        <v>2680</v>
      </c>
      <c r="B138" s="86">
        <v>5</v>
      </c>
      <c r="C138" s="121">
        <v>0.0025884932383100933</v>
      </c>
      <c r="D138" s="86" t="s">
        <v>3009</v>
      </c>
      <c r="E138" s="86" t="b">
        <v>0</v>
      </c>
      <c r="F138" s="86" t="b">
        <v>0</v>
      </c>
      <c r="G138" s="86" t="b">
        <v>0</v>
      </c>
    </row>
    <row r="139" spans="1:7" ht="15">
      <c r="A139" s="86" t="s">
        <v>2681</v>
      </c>
      <c r="B139" s="86">
        <v>5</v>
      </c>
      <c r="C139" s="121">
        <v>0.0025884932383100933</v>
      </c>
      <c r="D139" s="86" t="s">
        <v>3009</v>
      </c>
      <c r="E139" s="86" t="b">
        <v>0</v>
      </c>
      <c r="F139" s="86" t="b">
        <v>0</v>
      </c>
      <c r="G139" s="86" t="b">
        <v>0</v>
      </c>
    </row>
    <row r="140" spans="1:7" ht="15">
      <c r="A140" s="86" t="s">
        <v>2205</v>
      </c>
      <c r="B140" s="86">
        <v>4</v>
      </c>
      <c r="C140" s="121">
        <v>0.002208304364338116</v>
      </c>
      <c r="D140" s="86" t="s">
        <v>3009</v>
      </c>
      <c r="E140" s="86" t="b">
        <v>0</v>
      </c>
      <c r="F140" s="86" t="b">
        <v>0</v>
      </c>
      <c r="G140" s="86" t="b">
        <v>0</v>
      </c>
    </row>
    <row r="141" spans="1:7" ht="15">
      <c r="A141" s="86" t="s">
        <v>2206</v>
      </c>
      <c r="B141" s="86">
        <v>4</v>
      </c>
      <c r="C141" s="121">
        <v>0.002208304364338116</v>
      </c>
      <c r="D141" s="86" t="s">
        <v>3009</v>
      </c>
      <c r="E141" s="86" t="b">
        <v>0</v>
      </c>
      <c r="F141" s="86" t="b">
        <v>0</v>
      </c>
      <c r="G141" s="86" t="b">
        <v>0</v>
      </c>
    </row>
    <row r="142" spans="1:7" ht="15">
      <c r="A142" s="86" t="s">
        <v>2207</v>
      </c>
      <c r="B142" s="86">
        <v>4</v>
      </c>
      <c r="C142" s="121">
        <v>0.002208304364338116</v>
      </c>
      <c r="D142" s="86" t="s">
        <v>3009</v>
      </c>
      <c r="E142" s="86" t="b">
        <v>0</v>
      </c>
      <c r="F142" s="86" t="b">
        <v>0</v>
      </c>
      <c r="G142" s="86" t="b">
        <v>0</v>
      </c>
    </row>
    <row r="143" spans="1:7" ht="15">
      <c r="A143" s="86" t="s">
        <v>2208</v>
      </c>
      <c r="B143" s="86">
        <v>4</v>
      </c>
      <c r="C143" s="121">
        <v>0.002208304364338116</v>
      </c>
      <c r="D143" s="86" t="s">
        <v>3009</v>
      </c>
      <c r="E143" s="86" t="b">
        <v>0</v>
      </c>
      <c r="F143" s="86" t="b">
        <v>0</v>
      </c>
      <c r="G143" s="86" t="b">
        <v>0</v>
      </c>
    </row>
    <row r="144" spans="1:7" ht="15">
      <c r="A144" s="86" t="s">
        <v>2209</v>
      </c>
      <c r="B144" s="86">
        <v>4</v>
      </c>
      <c r="C144" s="121">
        <v>0.002208304364338116</v>
      </c>
      <c r="D144" s="86" t="s">
        <v>3009</v>
      </c>
      <c r="E144" s="86" t="b">
        <v>0</v>
      </c>
      <c r="F144" s="86" t="b">
        <v>1</v>
      </c>
      <c r="G144" s="86" t="b">
        <v>0</v>
      </c>
    </row>
    <row r="145" spans="1:7" ht="15">
      <c r="A145" s="86" t="s">
        <v>2682</v>
      </c>
      <c r="B145" s="86">
        <v>4</v>
      </c>
      <c r="C145" s="121">
        <v>0.002208304364338116</v>
      </c>
      <c r="D145" s="86" t="s">
        <v>3009</v>
      </c>
      <c r="E145" s="86" t="b">
        <v>0</v>
      </c>
      <c r="F145" s="86" t="b">
        <v>0</v>
      </c>
      <c r="G145" s="86" t="b">
        <v>0</v>
      </c>
    </row>
    <row r="146" spans="1:7" ht="15">
      <c r="A146" s="86" t="s">
        <v>2683</v>
      </c>
      <c r="B146" s="86">
        <v>4</v>
      </c>
      <c r="C146" s="121">
        <v>0.002208304364338116</v>
      </c>
      <c r="D146" s="86" t="s">
        <v>3009</v>
      </c>
      <c r="E146" s="86" t="b">
        <v>0</v>
      </c>
      <c r="F146" s="86" t="b">
        <v>0</v>
      </c>
      <c r="G146" s="86" t="b">
        <v>0</v>
      </c>
    </row>
    <row r="147" spans="1:7" ht="15">
      <c r="A147" s="86" t="s">
        <v>2684</v>
      </c>
      <c r="B147" s="86">
        <v>4</v>
      </c>
      <c r="C147" s="121">
        <v>0.002208304364338116</v>
      </c>
      <c r="D147" s="86" t="s">
        <v>3009</v>
      </c>
      <c r="E147" s="86" t="b">
        <v>0</v>
      </c>
      <c r="F147" s="86" t="b">
        <v>0</v>
      </c>
      <c r="G147" s="86" t="b">
        <v>0</v>
      </c>
    </row>
    <row r="148" spans="1:7" ht="15">
      <c r="A148" s="86" t="s">
        <v>2685</v>
      </c>
      <c r="B148" s="86">
        <v>4</v>
      </c>
      <c r="C148" s="121">
        <v>0.002208304364338116</v>
      </c>
      <c r="D148" s="86" t="s">
        <v>3009</v>
      </c>
      <c r="E148" s="86" t="b">
        <v>0</v>
      </c>
      <c r="F148" s="86" t="b">
        <v>0</v>
      </c>
      <c r="G148" s="86" t="b">
        <v>0</v>
      </c>
    </row>
    <row r="149" spans="1:7" ht="15">
      <c r="A149" s="86" t="s">
        <v>2686</v>
      </c>
      <c r="B149" s="86">
        <v>4</v>
      </c>
      <c r="C149" s="121">
        <v>0.002208304364338116</v>
      </c>
      <c r="D149" s="86" t="s">
        <v>3009</v>
      </c>
      <c r="E149" s="86" t="b">
        <v>0</v>
      </c>
      <c r="F149" s="86" t="b">
        <v>0</v>
      </c>
      <c r="G149" s="86" t="b">
        <v>0</v>
      </c>
    </row>
    <row r="150" spans="1:7" ht="15">
      <c r="A150" s="86" t="s">
        <v>2687</v>
      </c>
      <c r="B150" s="86">
        <v>4</v>
      </c>
      <c r="C150" s="121">
        <v>0.002208304364338116</v>
      </c>
      <c r="D150" s="86" t="s">
        <v>3009</v>
      </c>
      <c r="E150" s="86" t="b">
        <v>0</v>
      </c>
      <c r="F150" s="86" t="b">
        <v>1</v>
      </c>
      <c r="G150" s="86" t="b">
        <v>0</v>
      </c>
    </row>
    <row r="151" spans="1:7" ht="15">
      <c r="A151" s="86" t="s">
        <v>2688</v>
      </c>
      <c r="B151" s="86">
        <v>4</v>
      </c>
      <c r="C151" s="121">
        <v>0.002208304364338116</v>
      </c>
      <c r="D151" s="86" t="s">
        <v>3009</v>
      </c>
      <c r="E151" s="86" t="b">
        <v>0</v>
      </c>
      <c r="F151" s="86" t="b">
        <v>0</v>
      </c>
      <c r="G151" s="86" t="b">
        <v>0</v>
      </c>
    </row>
    <row r="152" spans="1:7" ht="15">
      <c r="A152" s="86" t="s">
        <v>2689</v>
      </c>
      <c r="B152" s="86">
        <v>4</v>
      </c>
      <c r="C152" s="121">
        <v>0.002208304364338116</v>
      </c>
      <c r="D152" s="86" t="s">
        <v>3009</v>
      </c>
      <c r="E152" s="86" t="b">
        <v>0</v>
      </c>
      <c r="F152" s="86" t="b">
        <v>0</v>
      </c>
      <c r="G152" s="86" t="b">
        <v>0</v>
      </c>
    </row>
    <row r="153" spans="1:7" ht="15">
      <c r="A153" s="86" t="s">
        <v>2690</v>
      </c>
      <c r="B153" s="86">
        <v>4</v>
      </c>
      <c r="C153" s="121">
        <v>0.002208304364338116</v>
      </c>
      <c r="D153" s="86" t="s">
        <v>3009</v>
      </c>
      <c r="E153" s="86" t="b">
        <v>0</v>
      </c>
      <c r="F153" s="86" t="b">
        <v>0</v>
      </c>
      <c r="G153" s="86" t="b">
        <v>0</v>
      </c>
    </row>
    <row r="154" spans="1:7" ht="15">
      <c r="A154" s="86" t="s">
        <v>2691</v>
      </c>
      <c r="B154" s="86">
        <v>4</v>
      </c>
      <c r="C154" s="121">
        <v>0.002208304364338116</v>
      </c>
      <c r="D154" s="86" t="s">
        <v>3009</v>
      </c>
      <c r="E154" s="86" t="b">
        <v>0</v>
      </c>
      <c r="F154" s="86" t="b">
        <v>0</v>
      </c>
      <c r="G154" s="86" t="b">
        <v>0</v>
      </c>
    </row>
    <row r="155" spans="1:7" ht="15">
      <c r="A155" s="86" t="s">
        <v>283</v>
      </c>
      <c r="B155" s="86">
        <v>4</v>
      </c>
      <c r="C155" s="121">
        <v>0.002208304364338116</v>
      </c>
      <c r="D155" s="86" t="s">
        <v>3009</v>
      </c>
      <c r="E155" s="86" t="b">
        <v>0</v>
      </c>
      <c r="F155" s="86" t="b">
        <v>0</v>
      </c>
      <c r="G155" s="86" t="b">
        <v>0</v>
      </c>
    </row>
    <row r="156" spans="1:7" ht="15">
      <c r="A156" s="86" t="s">
        <v>2692</v>
      </c>
      <c r="B156" s="86">
        <v>4</v>
      </c>
      <c r="C156" s="121">
        <v>0.002208304364338116</v>
      </c>
      <c r="D156" s="86" t="s">
        <v>3009</v>
      </c>
      <c r="E156" s="86" t="b">
        <v>0</v>
      </c>
      <c r="F156" s="86" t="b">
        <v>0</v>
      </c>
      <c r="G156" s="86" t="b">
        <v>0</v>
      </c>
    </row>
    <row r="157" spans="1:7" ht="15">
      <c r="A157" s="86" t="s">
        <v>2693</v>
      </c>
      <c r="B157" s="86">
        <v>4</v>
      </c>
      <c r="C157" s="121">
        <v>0.002208304364338116</v>
      </c>
      <c r="D157" s="86" t="s">
        <v>3009</v>
      </c>
      <c r="E157" s="86" t="b">
        <v>0</v>
      </c>
      <c r="F157" s="86" t="b">
        <v>0</v>
      </c>
      <c r="G157" s="86" t="b">
        <v>0</v>
      </c>
    </row>
    <row r="158" spans="1:7" ht="15">
      <c r="A158" s="86" t="s">
        <v>2694</v>
      </c>
      <c r="B158" s="86">
        <v>4</v>
      </c>
      <c r="C158" s="121">
        <v>0.002208304364338116</v>
      </c>
      <c r="D158" s="86" t="s">
        <v>3009</v>
      </c>
      <c r="E158" s="86" t="b">
        <v>0</v>
      </c>
      <c r="F158" s="86" t="b">
        <v>0</v>
      </c>
      <c r="G158" s="86" t="b">
        <v>0</v>
      </c>
    </row>
    <row r="159" spans="1:7" ht="15">
      <c r="A159" s="86" t="s">
        <v>2695</v>
      </c>
      <c r="B159" s="86">
        <v>4</v>
      </c>
      <c r="C159" s="121">
        <v>0.002208304364338116</v>
      </c>
      <c r="D159" s="86" t="s">
        <v>3009</v>
      </c>
      <c r="E159" s="86" t="b">
        <v>0</v>
      </c>
      <c r="F159" s="86" t="b">
        <v>0</v>
      </c>
      <c r="G159" s="86" t="b">
        <v>0</v>
      </c>
    </row>
    <row r="160" spans="1:7" ht="15">
      <c r="A160" s="86" t="s">
        <v>2213</v>
      </c>
      <c r="B160" s="86">
        <v>4</v>
      </c>
      <c r="C160" s="121">
        <v>0.002208304364338116</v>
      </c>
      <c r="D160" s="86" t="s">
        <v>3009</v>
      </c>
      <c r="E160" s="86" t="b">
        <v>0</v>
      </c>
      <c r="F160" s="86" t="b">
        <v>0</v>
      </c>
      <c r="G160" s="86" t="b">
        <v>0</v>
      </c>
    </row>
    <row r="161" spans="1:7" ht="15">
      <c r="A161" s="86" t="s">
        <v>2696</v>
      </c>
      <c r="B161" s="86">
        <v>4</v>
      </c>
      <c r="C161" s="121">
        <v>0.002208304364338116</v>
      </c>
      <c r="D161" s="86" t="s">
        <v>3009</v>
      </c>
      <c r="E161" s="86" t="b">
        <v>0</v>
      </c>
      <c r="F161" s="86" t="b">
        <v>0</v>
      </c>
      <c r="G161" s="86" t="b">
        <v>0</v>
      </c>
    </row>
    <row r="162" spans="1:7" ht="15">
      <c r="A162" s="86" t="s">
        <v>2697</v>
      </c>
      <c r="B162" s="86">
        <v>4</v>
      </c>
      <c r="C162" s="121">
        <v>0.002208304364338116</v>
      </c>
      <c r="D162" s="86" t="s">
        <v>3009</v>
      </c>
      <c r="E162" s="86" t="b">
        <v>1</v>
      </c>
      <c r="F162" s="86" t="b">
        <v>0</v>
      </c>
      <c r="G162" s="86" t="b">
        <v>0</v>
      </c>
    </row>
    <row r="163" spans="1:7" ht="15">
      <c r="A163" s="86" t="s">
        <v>2698</v>
      </c>
      <c r="B163" s="86">
        <v>4</v>
      </c>
      <c r="C163" s="121">
        <v>0.002208304364338116</v>
      </c>
      <c r="D163" s="86" t="s">
        <v>3009</v>
      </c>
      <c r="E163" s="86" t="b">
        <v>0</v>
      </c>
      <c r="F163" s="86" t="b">
        <v>0</v>
      </c>
      <c r="G163" s="86" t="b">
        <v>0</v>
      </c>
    </row>
    <row r="164" spans="1:7" ht="15">
      <c r="A164" s="86" t="s">
        <v>2699</v>
      </c>
      <c r="B164" s="86">
        <v>4</v>
      </c>
      <c r="C164" s="121">
        <v>0.002208304364338116</v>
      </c>
      <c r="D164" s="86" t="s">
        <v>3009</v>
      </c>
      <c r="E164" s="86" t="b">
        <v>0</v>
      </c>
      <c r="F164" s="86" t="b">
        <v>0</v>
      </c>
      <c r="G164" s="86" t="b">
        <v>0</v>
      </c>
    </row>
    <row r="165" spans="1:7" ht="15">
      <c r="A165" s="86" t="s">
        <v>2700</v>
      </c>
      <c r="B165" s="86">
        <v>4</v>
      </c>
      <c r="C165" s="121">
        <v>0.002208304364338116</v>
      </c>
      <c r="D165" s="86" t="s">
        <v>3009</v>
      </c>
      <c r="E165" s="86" t="b">
        <v>0</v>
      </c>
      <c r="F165" s="86" t="b">
        <v>0</v>
      </c>
      <c r="G165" s="86" t="b">
        <v>0</v>
      </c>
    </row>
    <row r="166" spans="1:7" ht="15">
      <c r="A166" s="86" t="s">
        <v>312</v>
      </c>
      <c r="B166" s="86">
        <v>4</v>
      </c>
      <c r="C166" s="121">
        <v>0.002208304364338116</v>
      </c>
      <c r="D166" s="86" t="s">
        <v>3009</v>
      </c>
      <c r="E166" s="86" t="b">
        <v>0</v>
      </c>
      <c r="F166" s="86" t="b">
        <v>0</v>
      </c>
      <c r="G166" s="86" t="b">
        <v>0</v>
      </c>
    </row>
    <row r="167" spans="1:7" ht="15">
      <c r="A167" s="86" t="s">
        <v>2701</v>
      </c>
      <c r="B167" s="86">
        <v>4</v>
      </c>
      <c r="C167" s="121">
        <v>0.002208304364338116</v>
      </c>
      <c r="D167" s="86" t="s">
        <v>3009</v>
      </c>
      <c r="E167" s="86" t="b">
        <v>0</v>
      </c>
      <c r="F167" s="86" t="b">
        <v>0</v>
      </c>
      <c r="G167" s="86" t="b">
        <v>0</v>
      </c>
    </row>
    <row r="168" spans="1:7" ht="15">
      <c r="A168" s="86" t="s">
        <v>2702</v>
      </c>
      <c r="B168" s="86">
        <v>4</v>
      </c>
      <c r="C168" s="121">
        <v>0.002208304364338116</v>
      </c>
      <c r="D168" s="86" t="s">
        <v>3009</v>
      </c>
      <c r="E168" s="86" t="b">
        <v>0</v>
      </c>
      <c r="F168" s="86" t="b">
        <v>0</v>
      </c>
      <c r="G168" s="86" t="b">
        <v>0</v>
      </c>
    </row>
    <row r="169" spans="1:7" ht="15">
      <c r="A169" s="86" t="s">
        <v>2196</v>
      </c>
      <c r="B169" s="86">
        <v>4</v>
      </c>
      <c r="C169" s="121">
        <v>0.002635448735624361</v>
      </c>
      <c r="D169" s="86" t="s">
        <v>3009</v>
      </c>
      <c r="E169" s="86" t="b">
        <v>0</v>
      </c>
      <c r="F169" s="86" t="b">
        <v>0</v>
      </c>
      <c r="G169" s="86" t="b">
        <v>0</v>
      </c>
    </row>
    <row r="170" spans="1:7" ht="15">
      <c r="A170" s="86" t="s">
        <v>2703</v>
      </c>
      <c r="B170" s="86">
        <v>4</v>
      </c>
      <c r="C170" s="121">
        <v>0.002208304364338116</v>
      </c>
      <c r="D170" s="86" t="s">
        <v>3009</v>
      </c>
      <c r="E170" s="86" t="b">
        <v>0</v>
      </c>
      <c r="F170" s="86" t="b">
        <v>0</v>
      </c>
      <c r="G170" s="86" t="b">
        <v>0</v>
      </c>
    </row>
    <row r="171" spans="1:7" ht="15">
      <c r="A171" s="86" t="s">
        <v>2704</v>
      </c>
      <c r="B171" s="86">
        <v>4</v>
      </c>
      <c r="C171" s="121">
        <v>0.002208304364338116</v>
      </c>
      <c r="D171" s="86" t="s">
        <v>3009</v>
      </c>
      <c r="E171" s="86" t="b">
        <v>0</v>
      </c>
      <c r="F171" s="86" t="b">
        <v>0</v>
      </c>
      <c r="G171" s="86" t="b">
        <v>0</v>
      </c>
    </row>
    <row r="172" spans="1:7" ht="15">
      <c r="A172" s="86" t="s">
        <v>2705</v>
      </c>
      <c r="B172" s="86">
        <v>4</v>
      </c>
      <c r="C172" s="121">
        <v>0.002208304364338116</v>
      </c>
      <c r="D172" s="86" t="s">
        <v>3009</v>
      </c>
      <c r="E172" s="86" t="b">
        <v>0</v>
      </c>
      <c r="F172" s="86" t="b">
        <v>0</v>
      </c>
      <c r="G172" s="86" t="b">
        <v>0</v>
      </c>
    </row>
    <row r="173" spans="1:7" ht="15">
      <c r="A173" s="86" t="s">
        <v>2706</v>
      </c>
      <c r="B173" s="86">
        <v>4</v>
      </c>
      <c r="C173" s="121">
        <v>0.002208304364338116</v>
      </c>
      <c r="D173" s="86" t="s">
        <v>3009</v>
      </c>
      <c r="E173" s="86" t="b">
        <v>0</v>
      </c>
      <c r="F173" s="86" t="b">
        <v>0</v>
      </c>
      <c r="G173" s="86" t="b">
        <v>0</v>
      </c>
    </row>
    <row r="174" spans="1:7" ht="15">
      <c r="A174" s="86" t="s">
        <v>2707</v>
      </c>
      <c r="B174" s="86">
        <v>4</v>
      </c>
      <c r="C174" s="121">
        <v>0.002208304364338116</v>
      </c>
      <c r="D174" s="86" t="s">
        <v>3009</v>
      </c>
      <c r="E174" s="86" t="b">
        <v>0</v>
      </c>
      <c r="F174" s="86" t="b">
        <v>0</v>
      </c>
      <c r="G174" s="86" t="b">
        <v>0</v>
      </c>
    </row>
    <row r="175" spans="1:7" ht="15">
      <c r="A175" s="86" t="s">
        <v>2708</v>
      </c>
      <c r="B175" s="86">
        <v>4</v>
      </c>
      <c r="C175" s="121">
        <v>0.002208304364338116</v>
      </c>
      <c r="D175" s="86" t="s">
        <v>3009</v>
      </c>
      <c r="E175" s="86" t="b">
        <v>0</v>
      </c>
      <c r="F175" s="86" t="b">
        <v>0</v>
      </c>
      <c r="G175" s="86" t="b">
        <v>0</v>
      </c>
    </row>
    <row r="176" spans="1:7" ht="15">
      <c r="A176" s="86" t="s">
        <v>2709</v>
      </c>
      <c r="B176" s="86">
        <v>4</v>
      </c>
      <c r="C176" s="121">
        <v>0.002208304364338116</v>
      </c>
      <c r="D176" s="86" t="s">
        <v>3009</v>
      </c>
      <c r="E176" s="86" t="b">
        <v>0</v>
      </c>
      <c r="F176" s="86" t="b">
        <v>0</v>
      </c>
      <c r="G176" s="86" t="b">
        <v>0</v>
      </c>
    </row>
    <row r="177" spans="1:7" ht="15">
      <c r="A177" s="86" t="s">
        <v>298</v>
      </c>
      <c r="B177" s="86">
        <v>4</v>
      </c>
      <c r="C177" s="121">
        <v>0.002208304364338116</v>
      </c>
      <c r="D177" s="86" t="s">
        <v>3009</v>
      </c>
      <c r="E177" s="86" t="b">
        <v>0</v>
      </c>
      <c r="F177" s="86" t="b">
        <v>0</v>
      </c>
      <c r="G177" s="86" t="b">
        <v>0</v>
      </c>
    </row>
    <row r="178" spans="1:7" ht="15">
      <c r="A178" s="86" t="s">
        <v>2710</v>
      </c>
      <c r="B178" s="86">
        <v>4</v>
      </c>
      <c r="C178" s="121">
        <v>0.002208304364338116</v>
      </c>
      <c r="D178" s="86" t="s">
        <v>3009</v>
      </c>
      <c r="E178" s="86" t="b">
        <v>0</v>
      </c>
      <c r="F178" s="86" t="b">
        <v>0</v>
      </c>
      <c r="G178" s="86" t="b">
        <v>0</v>
      </c>
    </row>
    <row r="179" spans="1:7" ht="15">
      <c r="A179" s="86" t="s">
        <v>2711</v>
      </c>
      <c r="B179" s="86">
        <v>4</v>
      </c>
      <c r="C179" s="121">
        <v>0.002208304364338116</v>
      </c>
      <c r="D179" s="86" t="s">
        <v>3009</v>
      </c>
      <c r="E179" s="86" t="b">
        <v>0</v>
      </c>
      <c r="F179" s="86" t="b">
        <v>0</v>
      </c>
      <c r="G179" s="86" t="b">
        <v>0</v>
      </c>
    </row>
    <row r="180" spans="1:7" ht="15">
      <c r="A180" s="86" t="s">
        <v>2712</v>
      </c>
      <c r="B180" s="86">
        <v>4</v>
      </c>
      <c r="C180" s="121">
        <v>0.002208304364338116</v>
      </c>
      <c r="D180" s="86" t="s">
        <v>3009</v>
      </c>
      <c r="E180" s="86" t="b">
        <v>0</v>
      </c>
      <c r="F180" s="86" t="b">
        <v>0</v>
      </c>
      <c r="G180" s="86" t="b">
        <v>0</v>
      </c>
    </row>
    <row r="181" spans="1:7" ht="15">
      <c r="A181" s="86" t="s">
        <v>2713</v>
      </c>
      <c r="B181" s="86">
        <v>4</v>
      </c>
      <c r="C181" s="121">
        <v>0.002208304364338116</v>
      </c>
      <c r="D181" s="86" t="s">
        <v>3009</v>
      </c>
      <c r="E181" s="86" t="b">
        <v>0</v>
      </c>
      <c r="F181" s="86" t="b">
        <v>0</v>
      </c>
      <c r="G181" s="86" t="b">
        <v>0</v>
      </c>
    </row>
    <row r="182" spans="1:7" ht="15">
      <c r="A182" s="86" t="s">
        <v>2714</v>
      </c>
      <c r="B182" s="86">
        <v>4</v>
      </c>
      <c r="C182" s="121">
        <v>0.002208304364338116</v>
      </c>
      <c r="D182" s="86" t="s">
        <v>3009</v>
      </c>
      <c r="E182" s="86" t="b">
        <v>0</v>
      </c>
      <c r="F182" s="86" t="b">
        <v>0</v>
      </c>
      <c r="G182" s="86" t="b">
        <v>0</v>
      </c>
    </row>
    <row r="183" spans="1:7" ht="15">
      <c r="A183" s="86" t="s">
        <v>2715</v>
      </c>
      <c r="B183" s="86">
        <v>4</v>
      </c>
      <c r="C183" s="121">
        <v>0.002208304364338116</v>
      </c>
      <c r="D183" s="86" t="s">
        <v>3009</v>
      </c>
      <c r="E183" s="86" t="b">
        <v>0</v>
      </c>
      <c r="F183" s="86" t="b">
        <v>0</v>
      </c>
      <c r="G183" s="86" t="b">
        <v>0</v>
      </c>
    </row>
    <row r="184" spans="1:7" ht="15">
      <c r="A184" s="86" t="s">
        <v>2716</v>
      </c>
      <c r="B184" s="86">
        <v>4</v>
      </c>
      <c r="C184" s="121">
        <v>0.002208304364338116</v>
      </c>
      <c r="D184" s="86" t="s">
        <v>3009</v>
      </c>
      <c r="E184" s="86" t="b">
        <v>0</v>
      </c>
      <c r="F184" s="86" t="b">
        <v>0</v>
      </c>
      <c r="G184" s="86" t="b">
        <v>0</v>
      </c>
    </row>
    <row r="185" spans="1:7" ht="15">
      <c r="A185" s="86" t="s">
        <v>2717</v>
      </c>
      <c r="B185" s="86">
        <v>4</v>
      </c>
      <c r="C185" s="121">
        <v>0.002208304364338116</v>
      </c>
      <c r="D185" s="86" t="s">
        <v>3009</v>
      </c>
      <c r="E185" s="86" t="b">
        <v>0</v>
      </c>
      <c r="F185" s="86" t="b">
        <v>0</v>
      </c>
      <c r="G185" s="86" t="b">
        <v>0</v>
      </c>
    </row>
    <row r="186" spans="1:7" ht="15">
      <c r="A186" s="86" t="s">
        <v>2718</v>
      </c>
      <c r="B186" s="86">
        <v>4</v>
      </c>
      <c r="C186" s="121">
        <v>0.002208304364338116</v>
      </c>
      <c r="D186" s="86" t="s">
        <v>3009</v>
      </c>
      <c r="E186" s="86" t="b">
        <v>0</v>
      </c>
      <c r="F186" s="86" t="b">
        <v>0</v>
      </c>
      <c r="G186" s="86" t="b">
        <v>0</v>
      </c>
    </row>
    <row r="187" spans="1:7" ht="15">
      <c r="A187" s="86" t="s">
        <v>2719</v>
      </c>
      <c r="B187" s="86">
        <v>4</v>
      </c>
      <c r="C187" s="121">
        <v>0.002208304364338116</v>
      </c>
      <c r="D187" s="86" t="s">
        <v>3009</v>
      </c>
      <c r="E187" s="86" t="b">
        <v>0</v>
      </c>
      <c r="F187" s="86" t="b">
        <v>0</v>
      </c>
      <c r="G187" s="86" t="b">
        <v>0</v>
      </c>
    </row>
    <row r="188" spans="1:7" ht="15">
      <c r="A188" s="86" t="s">
        <v>2720</v>
      </c>
      <c r="B188" s="86">
        <v>4</v>
      </c>
      <c r="C188" s="121">
        <v>0.002208304364338116</v>
      </c>
      <c r="D188" s="86" t="s">
        <v>3009</v>
      </c>
      <c r="E188" s="86" t="b">
        <v>0</v>
      </c>
      <c r="F188" s="86" t="b">
        <v>0</v>
      </c>
      <c r="G188" s="86" t="b">
        <v>0</v>
      </c>
    </row>
    <row r="189" spans="1:7" ht="15">
      <c r="A189" s="86" t="s">
        <v>2721</v>
      </c>
      <c r="B189" s="86">
        <v>4</v>
      </c>
      <c r="C189" s="121">
        <v>0.002208304364338116</v>
      </c>
      <c r="D189" s="86" t="s">
        <v>3009</v>
      </c>
      <c r="E189" s="86" t="b">
        <v>0</v>
      </c>
      <c r="F189" s="86" t="b">
        <v>0</v>
      </c>
      <c r="G189" s="86" t="b">
        <v>0</v>
      </c>
    </row>
    <row r="190" spans="1:7" ht="15">
      <c r="A190" s="86" t="s">
        <v>2722</v>
      </c>
      <c r="B190" s="86">
        <v>4</v>
      </c>
      <c r="C190" s="121">
        <v>0.002635448735624361</v>
      </c>
      <c r="D190" s="86" t="s">
        <v>3009</v>
      </c>
      <c r="E190" s="86" t="b">
        <v>0</v>
      </c>
      <c r="F190" s="86" t="b">
        <v>0</v>
      </c>
      <c r="G190" s="86" t="b">
        <v>0</v>
      </c>
    </row>
    <row r="191" spans="1:7" ht="15">
      <c r="A191" s="86" t="s">
        <v>2238</v>
      </c>
      <c r="B191" s="86">
        <v>4</v>
      </c>
      <c r="C191" s="121">
        <v>0.002208304364338116</v>
      </c>
      <c r="D191" s="86" t="s">
        <v>3009</v>
      </c>
      <c r="E191" s="86" t="b">
        <v>0</v>
      </c>
      <c r="F191" s="86" t="b">
        <v>0</v>
      </c>
      <c r="G191" s="86" t="b">
        <v>0</v>
      </c>
    </row>
    <row r="192" spans="1:7" ht="15">
      <c r="A192" s="86" t="s">
        <v>284</v>
      </c>
      <c r="B192" s="86">
        <v>4</v>
      </c>
      <c r="C192" s="121">
        <v>0.002208304364338116</v>
      </c>
      <c r="D192" s="86" t="s">
        <v>3009</v>
      </c>
      <c r="E192" s="86" t="b">
        <v>0</v>
      </c>
      <c r="F192" s="86" t="b">
        <v>0</v>
      </c>
      <c r="G192" s="86" t="b">
        <v>0</v>
      </c>
    </row>
    <row r="193" spans="1:7" ht="15">
      <c r="A193" s="86" t="s">
        <v>2723</v>
      </c>
      <c r="B193" s="86">
        <v>4</v>
      </c>
      <c r="C193" s="121">
        <v>0.002208304364338116</v>
      </c>
      <c r="D193" s="86" t="s">
        <v>3009</v>
      </c>
      <c r="E193" s="86" t="b">
        <v>0</v>
      </c>
      <c r="F193" s="86" t="b">
        <v>0</v>
      </c>
      <c r="G193" s="86" t="b">
        <v>0</v>
      </c>
    </row>
    <row r="194" spans="1:7" ht="15">
      <c r="A194" s="86" t="s">
        <v>2724</v>
      </c>
      <c r="B194" s="86">
        <v>4</v>
      </c>
      <c r="C194" s="121">
        <v>0.002208304364338116</v>
      </c>
      <c r="D194" s="86" t="s">
        <v>3009</v>
      </c>
      <c r="E194" s="86" t="b">
        <v>0</v>
      </c>
      <c r="F194" s="86" t="b">
        <v>0</v>
      </c>
      <c r="G194" s="86" t="b">
        <v>0</v>
      </c>
    </row>
    <row r="195" spans="1:7" ht="15">
      <c r="A195" s="86" t="s">
        <v>2725</v>
      </c>
      <c r="B195" s="86">
        <v>4</v>
      </c>
      <c r="C195" s="121">
        <v>0.002208304364338116</v>
      </c>
      <c r="D195" s="86" t="s">
        <v>3009</v>
      </c>
      <c r="E195" s="86" t="b">
        <v>0</v>
      </c>
      <c r="F195" s="86" t="b">
        <v>0</v>
      </c>
      <c r="G195" s="86" t="b">
        <v>0</v>
      </c>
    </row>
    <row r="196" spans="1:7" ht="15">
      <c r="A196" s="86" t="s">
        <v>2726</v>
      </c>
      <c r="B196" s="86">
        <v>4</v>
      </c>
      <c r="C196" s="121">
        <v>0.002208304364338116</v>
      </c>
      <c r="D196" s="86" t="s">
        <v>3009</v>
      </c>
      <c r="E196" s="86" t="b">
        <v>0</v>
      </c>
      <c r="F196" s="86" t="b">
        <v>0</v>
      </c>
      <c r="G196" s="86" t="b">
        <v>0</v>
      </c>
    </row>
    <row r="197" spans="1:7" ht="15">
      <c r="A197" s="86" t="s">
        <v>2727</v>
      </c>
      <c r="B197" s="86">
        <v>3</v>
      </c>
      <c r="C197" s="121">
        <v>0.0017891889720208446</v>
      </c>
      <c r="D197" s="86" t="s">
        <v>3009</v>
      </c>
      <c r="E197" s="86" t="b">
        <v>0</v>
      </c>
      <c r="F197" s="86" t="b">
        <v>0</v>
      </c>
      <c r="G197" s="86" t="b">
        <v>0</v>
      </c>
    </row>
    <row r="198" spans="1:7" ht="15">
      <c r="A198" s="86" t="s">
        <v>2728</v>
      </c>
      <c r="B198" s="86">
        <v>3</v>
      </c>
      <c r="C198" s="121">
        <v>0.0017891889720208446</v>
      </c>
      <c r="D198" s="86" t="s">
        <v>3009</v>
      </c>
      <c r="E198" s="86" t="b">
        <v>0</v>
      </c>
      <c r="F198" s="86" t="b">
        <v>1</v>
      </c>
      <c r="G198" s="86" t="b">
        <v>0</v>
      </c>
    </row>
    <row r="199" spans="1:7" ht="15">
      <c r="A199" s="86" t="s">
        <v>2729</v>
      </c>
      <c r="B199" s="86">
        <v>3</v>
      </c>
      <c r="C199" s="121">
        <v>0.0017891889720208446</v>
      </c>
      <c r="D199" s="86" t="s">
        <v>3009</v>
      </c>
      <c r="E199" s="86" t="b">
        <v>0</v>
      </c>
      <c r="F199" s="86" t="b">
        <v>0</v>
      </c>
      <c r="G199" s="86" t="b">
        <v>0</v>
      </c>
    </row>
    <row r="200" spans="1:7" ht="15">
      <c r="A200" s="86" t="s">
        <v>2730</v>
      </c>
      <c r="B200" s="86">
        <v>3</v>
      </c>
      <c r="C200" s="121">
        <v>0.0017891889720208446</v>
      </c>
      <c r="D200" s="86" t="s">
        <v>3009</v>
      </c>
      <c r="E200" s="86" t="b">
        <v>0</v>
      </c>
      <c r="F200" s="86" t="b">
        <v>1</v>
      </c>
      <c r="G200" s="86" t="b">
        <v>0</v>
      </c>
    </row>
    <row r="201" spans="1:7" ht="15">
      <c r="A201" s="86" t="s">
        <v>2731</v>
      </c>
      <c r="B201" s="86">
        <v>3</v>
      </c>
      <c r="C201" s="121">
        <v>0.0017891889720208446</v>
      </c>
      <c r="D201" s="86" t="s">
        <v>3009</v>
      </c>
      <c r="E201" s="86" t="b">
        <v>0</v>
      </c>
      <c r="F201" s="86" t="b">
        <v>0</v>
      </c>
      <c r="G201" s="86" t="b">
        <v>0</v>
      </c>
    </row>
    <row r="202" spans="1:7" ht="15">
      <c r="A202" s="86" t="s">
        <v>2732</v>
      </c>
      <c r="B202" s="86">
        <v>3</v>
      </c>
      <c r="C202" s="121">
        <v>0.0017891889720208446</v>
      </c>
      <c r="D202" s="86" t="s">
        <v>3009</v>
      </c>
      <c r="E202" s="86" t="b">
        <v>0</v>
      </c>
      <c r="F202" s="86" t="b">
        <v>1</v>
      </c>
      <c r="G202" s="86" t="b">
        <v>0</v>
      </c>
    </row>
    <row r="203" spans="1:7" ht="15">
      <c r="A203" s="86" t="s">
        <v>2733</v>
      </c>
      <c r="B203" s="86">
        <v>3</v>
      </c>
      <c r="C203" s="121">
        <v>0.0017891889720208446</v>
      </c>
      <c r="D203" s="86" t="s">
        <v>3009</v>
      </c>
      <c r="E203" s="86" t="b">
        <v>0</v>
      </c>
      <c r="F203" s="86" t="b">
        <v>0</v>
      </c>
      <c r="G203" s="86" t="b">
        <v>0</v>
      </c>
    </row>
    <row r="204" spans="1:7" ht="15">
      <c r="A204" s="86" t="s">
        <v>2734</v>
      </c>
      <c r="B204" s="86">
        <v>3</v>
      </c>
      <c r="C204" s="121">
        <v>0.0017891889720208446</v>
      </c>
      <c r="D204" s="86" t="s">
        <v>3009</v>
      </c>
      <c r="E204" s="86" t="b">
        <v>0</v>
      </c>
      <c r="F204" s="86" t="b">
        <v>0</v>
      </c>
      <c r="G204" s="86" t="b">
        <v>0</v>
      </c>
    </row>
    <row r="205" spans="1:7" ht="15">
      <c r="A205" s="86" t="s">
        <v>2199</v>
      </c>
      <c r="B205" s="86">
        <v>3</v>
      </c>
      <c r="C205" s="121">
        <v>0.0017891889720208446</v>
      </c>
      <c r="D205" s="86" t="s">
        <v>3009</v>
      </c>
      <c r="E205" s="86" t="b">
        <v>0</v>
      </c>
      <c r="F205" s="86" t="b">
        <v>0</v>
      </c>
      <c r="G205" s="86" t="b">
        <v>0</v>
      </c>
    </row>
    <row r="206" spans="1:7" ht="15">
      <c r="A206" s="86" t="s">
        <v>2735</v>
      </c>
      <c r="B206" s="86">
        <v>3</v>
      </c>
      <c r="C206" s="121">
        <v>0.0017891889720208446</v>
      </c>
      <c r="D206" s="86" t="s">
        <v>3009</v>
      </c>
      <c r="E206" s="86" t="b">
        <v>0</v>
      </c>
      <c r="F206" s="86" t="b">
        <v>0</v>
      </c>
      <c r="G206" s="86" t="b">
        <v>0</v>
      </c>
    </row>
    <row r="207" spans="1:7" ht="15">
      <c r="A207" s="86" t="s">
        <v>2736</v>
      </c>
      <c r="B207" s="86">
        <v>3</v>
      </c>
      <c r="C207" s="121">
        <v>0.0017891889720208446</v>
      </c>
      <c r="D207" s="86" t="s">
        <v>3009</v>
      </c>
      <c r="E207" s="86" t="b">
        <v>0</v>
      </c>
      <c r="F207" s="86" t="b">
        <v>0</v>
      </c>
      <c r="G207" s="86" t="b">
        <v>0</v>
      </c>
    </row>
    <row r="208" spans="1:7" ht="15">
      <c r="A208" s="86" t="s">
        <v>2215</v>
      </c>
      <c r="B208" s="86">
        <v>3</v>
      </c>
      <c r="C208" s="121">
        <v>0.0017891889720208446</v>
      </c>
      <c r="D208" s="86" t="s">
        <v>3009</v>
      </c>
      <c r="E208" s="86" t="b">
        <v>0</v>
      </c>
      <c r="F208" s="86" t="b">
        <v>0</v>
      </c>
      <c r="G208" s="86" t="b">
        <v>0</v>
      </c>
    </row>
    <row r="209" spans="1:7" ht="15">
      <c r="A209" s="86" t="s">
        <v>2216</v>
      </c>
      <c r="B209" s="86">
        <v>3</v>
      </c>
      <c r="C209" s="121">
        <v>0.0017891889720208446</v>
      </c>
      <c r="D209" s="86" t="s">
        <v>3009</v>
      </c>
      <c r="E209" s="86" t="b">
        <v>0</v>
      </c>
      <c r="F209" s="86" t="b">
        <v>0</v>
      </c>
      <c r="G209" s="86" t="b">
        <v>0</v>
      </c>
    </row>
    <row r="210" spans="1:7" ht="15">
      <c r="A210" s="86" t="s">
        <v>2217</v>
      </c>
      <c r="B210" s="86">
        <v>3</v>
      </c>
      <c r="C210" s="121">
        <v>0.0017891889720208446</v>
      </c>
      <c r="D210" s="86" t="s">
        <v>3009</v>
      </c>
      <c r="E210" s="86" t="b">
        <v>0</v>
      </c>
      <c r="F210" s="86" t="b">
        <v>0</v>
      </c>
      <c r="G210" s="86" t="b">
        <v>0</v>
      </c>
    </row>
    <row r="211" spans="1:7" ht="15">
      <c r="A211" s="86" t="s">
        <v>2737</v>
      </c>
      <c r="B211" s="86">
        <v>3</v>
      </c>
      <c r="C211" s="121">
        <v>0.0017891889720208446</v>
      </c>
      <c r="D211" s="86" t="s">
        <v>3009</v>
      </c>
      <c r="E211" s="86" t="b">
        <v>0</v>
      </c>
      <c r="F211" s="86" t="b">
        <v>0</v>
      </c>
      <c r="G211" s="86" t="b">
        <v>0</v>
      </c>
    </row>
    <row r="212" spans="1:7" ht="15">
      <c r="A212" s="86" t="s">
        <v>304</v>
      </c>
      <c r="B212" s="86">
        <v>3</v>
      </c>
      <c r="C212" s="121">
        <v>0.0017891889720208446</v>
      </c>
      <c r="D212" s="86" t="s">
        <v>3009</v>
      </c>
      <c r="E212" s="86" t="b">
        <v>0</v>
      </c>
      <c r="F212" s="86" t="b">
        <v>0</v>
      </c>
      <c r="G212" s="86" t="b">
        <v>0</v>
      </c>
    </row>
    <row r="213" spans="1:7" ht="15">
      <c r="A213" s="86" t="s">
        <v>303</v>
      </c>
      <c r="B213" s="86">
        <v>3</v>
      </c>
      <c r="C213" s="121">
        <v>0.0017891889720208446</v>
      </c>
      <c r="D213" s="86" t="s">
        <v>3009</v>
      </c>
      <c r="E213" s="86" t="b">
        <v>0</v>
      </c>
      <c r="F213" s="86" t="b">
        <v>0</v>
      </c>
      <c r="G213" s="86" t="b">
        <v>0</v>
      </c>
    </row>
    <row r="214" spans="1:7" ht="15">
      <c r="A214" s="86" t="s">
        <v>2738</v>
      </c>
      <c r="B214" s="86">
        <v>3</v>
      </c>
      <c r="C214" s="121">
        <v>0.0017891889720208446</v>
      </c>
      <c r="D214" s="86" t="s">
        <v>3009</v>
      </c>
      <c r="E214" s="86" t="b">
        <v>1</v>
      </c>
      <c r="F214" s="86" t="b">
        <v>0</v>
      </c>
      <c r="G214" s="86" t="b">
        <v>0</v>
      </c>
    </row>
    <row r="215" spans="1:7" ht="15">
      <c r="A215" s="86" t="s">
        <v>2739</v>
      </c>
      <c r="B215" s="86">
        <v>3</v>
      </c>
      <c r="C215" s="121">
        <v>0.0017891889720208446</v>
      </c>
      <c r="D215" s="86" t="s">
        <v>3009</v>
      </c>
      <c r="E215" s="86" t="b">
        <v>0</v>
      </c>
      <c r="F215" s="86" t="b">
        <v>0</v>
      </c>
      <c r="G215" s="86" t="b">
        <v>0</v>
      </c>
    </row>
    <row r="216" spans="1:7" ht="15">
      <c r="A216" s="86" t="s">
        <v>2740</v>
      </c>
      <c r="B216" s="86">
        <v>3</v>
      </c>
      <c r="C216" s="121">
        <v>0.0017891889720208446</v>
      </c>
      <c r="D216" s="86" t="s">
        <v>3009</v>
      </c>
      <c r="E216" s="86" t="b">
        <v>0</v>
      </c>
      <c r="F216" s="86" t="b">
        <v>0</v>
      </c>
      <c r="G216" s="86" t="b">
        <v>0</v>
      </c>
    </row>
    <row r="217" spans="1:7" ht="15">
      <c r="A217" s="86" t="s">
        <v>2741</v>
      </c>
      <c r="B217" s="86">
        <v>3</v>
      </c>
      <c r="C217" s="121">
        <v>0.0017891889720208446</v>
      </c>
      <c r="D217" s="86" t="s">
        <v>3009</v>
      </c>
      <c r="E217" s="86" t="b">
        <v>0</v>
      </c>
      <c r="F217" s="86" t="b">
        <v>0</v>
      </c>
      <c r="G217" s="86" t="b">
        <v>0</v>
      </c>
    </row>
    <row r="218" spans="1:7" ht="15">
      <c r="A218" s="86" t="s">
        <v>2221</v>
      </c>
      <c r="B218" s="86">
        <v>3</v>
      </c>
      <c r="C218" s="121">
        <v>0.0017891889720208446</v>
      </c>
      <c r="D218" s="86" t="s">
        <v>3009</v>
      </c>
      <c r="E218" s="86" t="b">
        <v>0</v>
      </c>
      <c r="F218" s="86" t="b">
        <v>0</v>
      </c>
      <c r="G218" s="86" t="b">
        <v>0</v>
      </c>
    </row>
    <row r="219" spans="1:7" ht="15">
      <c r="A219" s="86" t="s">
        <v>309</v>
      </c>
      <c r="B219" s="86">
        <v>3</v>
      </c>
      <c r="C219" s="121">
        <v>0.0017891889720208446</v>
      </c>
      <c r="D219" s="86" t="s">
        <v>3009</v>
      </c>
      <c r="E219" s="86" t="b">
        <v>0</v>
      </c>
      <c r="F219" s="86" t="b">
        <v>0</v>
      </c>
      <c r="G219" s="86" t="b">
        <v>0</v>
      </c>
    </row>
    <row r="220" spans="1:7" ht="15">
      <c r="A220" s="86" t="s">
        <v>2742</v>
      </c>
      <c r="B220" s="86">
        <v>3</v>
      </c>
      <c r="C220" s="121">
        <v>0.0017891889720208446</v>
      </c>
      <c r="D220" s="86" t="s">
        <v>3009</v>
      </c>
      <c r="E220" s="86" t="b">
        <v>0</v>
      </c>
      <c r="F220" s="86" t="b">
        <v>0</v>
      </c>
      <c r="G220" s="86" t="b">
        <v>0</v>
      </c>
    </row>
    <row r="221" spans="1:7" ht="15">
      <c r="A221" s="86" t="s">
        <v>2097</v>
      </c>
      <c r="B221" s="86">
        <v>3</v>
      </c>
      <c r="C221" s="121">
        <v>0.0017891889720208446</v>
      </c>
      <c r="D221" s="86" t="s">
        <v>3009</v>
      </c>
      <c r="E221" s="86" t="b">
        <v>0</v>
      </c>
      <c r="F221" s="86" t="b">
        <v>0</v>
      </c>
      <c r="G221" s="86" t="b">
        <v>0</v>
      </c>
    </row>
    <row r="222" spans="1:7" ht="15">
      <c r="A222" s="86" t="s">
        <v>2743</v>
      </c>
      <c r="B222" s="86">
        <v>3</v>
      </c>
      <c r="C222" s="121">
        <v>0.0017891889720208446</v>
      </c>
      <c r="D222" s="86" t="s">
        <v>3009</v>
      </c>
      <c r="E222" s="86" t="b">
        <v>0</v>
      </c>
      <c r="F222" s="86" t="b">
        <v>0</v>
      </c>
      <c r="G222" s="86" t="b">
        <v>0</v>
      </c>
    </row>
    <row r="223" spans="1:7" ht="15">
      <c r="A223" s="86" t="s">
        <v>2744</v>
      </c>
      <c r="B223" s="86">
        <v>3</v>
      </c>
      <c r="C223" s="121">
        <v>0.0017891889720208446</v>
      </c>
      <c r="D223" s="86" t="s">
        <v>3009</v>
      </c>
      <c r="E223" s="86" t="b">
        <v>0</v>
      </c>
      <c r="F223" s="86" t="b">
        <v>0</v>
      </c>
      <c r="G223" s="86" t="b">
        <v>0</v>
      </c>
    </row>
    <row r="224" spans="1:7" ht="15">
      <c r="A224" s="86" t="s">
        <v>2745</v>
      </c>
      <c r="B224" s="86">
        <v>3</v>
      </c>
      <c r="C224" s="121">
        <v>0.0017891889720208446</v>
      </c>
      <c r="D224" s="86" t="s">
        <v>3009</v>
      </c>
      <c r="E224" s="86" t="b">
        <v>0</v>
      </c>
      <c r="F224" s="86" t="b">
        <v>0</v>
      </c>
      <c r="G224" s="86" t="b">
        <v>0</v>
      </c>
    </row>
    <row r="225" spans="1:7" ht="15">
      <c r="A225" s="86" t="s">
        <v>2746</v>
      </c>
      <c r="B225" s="86">
        <v>3</v>
      </c>
      <c r="C225" s="121">
        <v>0.0017891889720208446</v>
      </c>
      <c r="D225" s="86" t="s">
        <v>3009</v>
      </c>
      <c r="E225" s="86" t="b">
        <v>0</v>
      </c>
      <c r="F225" s="86" t="b">
        <v>0</v>
      </c>
      <c r="G225" s="86" t="b">
        <v>0</v>
      </c>
    </row>
    <row r="226" spans="1:7" ht="15">
      <c r="A226" s="86" t="s">
        <v>2747</v>
      </c>
      <c r="B226" s="86">
        <v>3</v>
      </c>
      <c r="C226" s="121">
        <v>0.0017891889720208446</v>
      </c>
      <c r="D226" s="86" t="s">
        <v>3009</v>
      </c>
      <c r="E226" s="86" t="b">
        <v>1</v>
      </c>
      <c r="F226" s="86" t="b">
        <v>0</v>
      </c>
      <c r="G226" s="86" t="b">
        <v>0</v>
      </c>
    </row>
    <row r="227" spans="1:7" ht="15">
      <c r="A227" s="86" t="s">
        <v>2748</v>
      </c>
      <c r="B227" s="86">
        <v>3</v>
      </c>
      <c r="C227" s="121">
        <v>0.0017891889720208446</v>
      </c>
      <c r="D227" s="86" t="s">
        <v>3009</v>
      </c>
      <c r="E227" s="86" t="b">
        <v>0</v>
      </c>
      <c r="F227" s="86" t="b">
        <v>0</v>
      </c>
      <c r="G227" s="86" t="b">
        <v>0</v>
      </c>
    </row>
    <row r="228" spans="1:7" ht="15">
      <c r="A228" s="86" t="s">
        <v>2749</v>
      </c>
      <c r="B228" s="86">
        <v>3</v>
      </c>
      <c r="C228" s="121">
        <v>0.0017891889720208446</v>
      </c>
      <c r="D228" s="86" t="s">
        <v>3009</v>
      </c>
      <c r="E228" s="86" t="b">
        <v>1</v>
      </c>
      <c r="F228" s="86" t="b">
        <v>0</v>
      </c>
      <c r="G228" s="86" t="b">
        <v>0</v>
      </c>
    </row>
    <row r="229" spans="1:7" ht="15">
      <c r="A229" s="86" t="s">
        <v>2750</v>
      </c>
      <c r="B229" s="86">
        <v>3</v>
      </c>
      <c r="C229" s="121">
        <v>0.0017891889720208446</v>
      </c>
      <c r="D229" s="86" t="s">
        <v>3009</v>
      </c>
      <c r="E229" s="86" t="b">
        <v>0</v>
      </c>
      <c r="F229" s="86" t="b">
        <v>0</v>
      </c>
      <c r="G229" s="86" t="b">
        <v>0</v>
      </c>
    </row>
    <row r="230" spans="1:7" ht="15">
      <c r="A230" s="86" t="s">
        <v>2751</v>
      </c>
      <c r="B230" s="86">
        <v>3</v>
      </c>
      <c r="C230" s="121">
        <v>0.0017891889720208446</v>
      </c>
      <c r="D230" s="86" t="s">
        <v>3009</v>
      </c>
      <c r="E230" s="86" t="b">
        <v>0</v>
      </c>
      <c r="F230" s="86" t="b">
        <v>0</v>
      </c>
      <c r="G230" s="86" t="b">
        <v>0</v>
      </c>
    </row>
    <row r="231" spans="1:7" ht="15">
      <c r="A231" s="86" t="s">
        <v>2752</v>
      </c>
      <c r="B231" s="86">
        <v>3</v>
      </c>
      <c r="C231" s="121">
        <v>0.0017891889720208446</v>
      </c>
      <c r="D231" s="86" t="s">
        <v>3009</v>
      </c>
      <c r="E231" s="86" t="b">
        <v>0</v>
      </c>
      <c r="F231" s="86" t="b">
        <v>0</v>
      </c>
      <c r="G231" s="86" t="b">
        <v>0</v>
      </c>
    </row>
    <row r="232" spans="1:7" ht="15">
      <c r="A232" s="86" t="s">
        <v>2753</v>
      </c>
      <c r="B232" s="86">
        <v>3</v>
      </c>
      <c r="C232" s="121">
        <v>0.0017891889720208446</v>
      </c>
      <c r="D232" s="86" t="s">
        <v>3009</v>
      </c>
      <c r="E232" s="86" t="b">
        <v>0</v>
      </c>
      <c r="F232" s="86" t="b">
        <v>0</v>
      </c>
      <c r="G232" s="86" t="b">
        <v>0</v>
      </c>
    </row>
    <row r="233" spans="1:7" ht="15">
      <c r="A233" s="86" t="s">
        <v>2754</v>
      </c>
      <c r="B233" s="86">
        <v>3</v>
      </c>
      <c r="C233" s="121">
        <v>0.0017891889720208446</v>
      </c>
      <c r="D233" s="86" t="s">
        <v>3009</v>
      </c>
      <c r="E233" s="86" t="b">
        <v>0</v>
      </c>
      <c r="F233" s="86" t="b">
        <v>0</v>
      </c>
      <c r="G233" s="86" t="b">
        <v>0</v>
      </c>
    </row>
    <row r="234" spans="1:7" ht="15">
      <c r="A234" s="86" t="s">
        <v>2755</v>
      </c>
      <c r="B234" s="86">
        <v>3</v>
      </c>
      <c r="C234" s="121">
        <v>0.0017891889720208446</v>
      </c>
      <c r="D234" s="86" t="s">
        <v>3009</v>
      </c>
      <c r="E234" s="86" t="b">
        <v>0</v>
      </c>
      <c r="F234" s="86" t="b">
        <v>0</v>
      </c>
      <c r="G234" s="86" t="b">
        <v>0</v>
      </c>
    </row>
    <row r="235" spans="1:7" ht="15">
      <c r="A235" s="86" t="s">
        <v>2756</v>
      </c>
      <c r="B235" s="86">
        <v>3</v>
      </c>
      <c r="C235" s="121">
        <v>0.0017891889720208446</v>
      </c>
      <c r="D235" s="86" t="s">
        <v>3009</v>
      </c>
      <c r="E235" s="86" t="b">
        <v>0</v>
      </c>
      <c r="F235" s="86" t="b">
        <v>0</v>
      </c>
      <c r="G235" s="86" t="b">
        <v>0</v>
      </c>
    </row>
    <row r="236" spans="1:7" ht="15">
      <c r="A236" s="86" t="s">
        <v>2757</v>
      </c>
      <c r="B236" s="86">
        <v>3</v>
      </c>
      <c r="C236" s="121">
        <v>0.0017891889720208446</v>
      </c>
      <c r="D236" s="86" t="s">
        <v>3009</v>
      </c>
      <c r="E236" s="86" t="b">
        <v>0</v>
      </c>
      <c r="F236" s="86" t="b">
        <v>0</v>
      </c>
      <c r="G236" s="86" t="b">
        <v>0</v>
      </c>
    </row>
    <row r="237" spans="1:7" ht="15">
      <c r="A237" s="86" t="s">
        <v>2758</v>
      </c>
      <c r="B237" s="86">
        <v>3</v>
      </c>
      <c r="C237" s="121">
        <v>0.0017891889720208446</v>
      </c>
      <c r="D237" s="86" t="s">
        <v>3009</v>
      </c>
      <c r="E237" s="86" t="b">
        <v>0</v>
      </c>
      <c r="F237" s="86" t="b">
        <v>1</v>
      </c>
      <c r="G237" s="86" t="b">
        <v>0</v>
      </c>
    </row>
    <row r="238" spans="1:7" ht="15">
      <c r="A238" s="86" t="s">
        <v>282</v>
      </c>
      <c r="B238" s="86">
        <v>3</v>
      </c>
      <c r="C238" s="121">
        <v>0.0017891889720208446</v>
      </c>
      <c r="D238" s="86" t="s">
        <v>3009</v>
      </c>
      <c r="E238" s="86" t="b">
        <v>0</v>
      </c>
      <c r="F238" s="86" t="b">
        <v>1</v>
      </c>
      <c r="G238" s="86" t="b">
        <v>0</v>
      </c>
    </row>
    <row r="239" spans="1:7" ht="15">
      <c r="A239" s="86" t="s">
        <v>2759</v>
      </c>
      <c r="B239" s="86">
        <v>3</v>
      </c>
      <c r="C239" s="121">
        <v>0.0017891889720208446</v>
      </c>
      <c r="D239" s="86" t="s">
        <v>3009</v>
      </c>
      <c r="E239" s="86" t="b">
        <v>0</v>
      </c>
      <c r="F239" s="86" t="b">
        <v>0</v>
      </c>
      <c r="G239" s="86" t="b">
        <v>0</v>
      </c>
    </row>
    <row r="240" spans="1:7" ht="15">
      <c r="A240" s="86" t="s">
        <v>2760</v>
      </c>
      <c r="B240" s="86">
        <v>3</v>
      </c>
      <c r="C240" s="121">
        <v>0.0017891889720208446</v>
      </c>
      <c r="D240" s="86" t="s">
        <v>3009</v>
      </c>
      <c r="E240" s="86" t="b">
        <v>0</v>
      </c>
      <c r="F240" s="86" t="b">
        <v>0</v>
      </c>
      <c r="G240" s="86" t="b">
        <v>0</v>
      </c>
    </row>
    <row r="241" spans="1:7" ht="15">
      <c r="A241" s="86" t="s">
        <v>2761</v>
      </c>
      <c r="B241" s="86">
        <v>3</v>
      </c>
      <c r="C241" s="121">
        <v>0.0017891889720208446</v>
      </c>
      <c r="D241" s="86" t="s">
        <v>3009</v>
      </c>
      <c r="E241" s="86" t="b">
        <v>0</v>
      </c>
      <c r="F241" s="86" t="b">
        <v>0</v>
      </c>
      <c r="G241" s="86" t="b">
        <v>0</v>
      </c>
    </row>
    <row r="242" spans="1:7" ht="15">
      <c r="A242" s="86" t="s">
        <v>2762</v>
      </c>
      <c r="B242" s="86">
        <v>3</v>
      </c>
      <c r="C242" s="121">
        <v>0.0017891889720208446</v>
      </c>
      <c r="D242" s="86" t="s">
        <v>3009</v>
      </c>
      <c r="E242" s="86" t="b">
        <v>0</v>
      </c>
      <c r="F242" s="86" t="b">
        <v>0</v>
      </c>
      <c r="G242" s="86" t="b">
        <v>0</v>
      </c>
    </row>
    <row r="243" spans="1:7" ht="15">
      <c r="A243" s="86" t="s">
        <v>2763</v>
      </c>
      <c r="B243" s="86">
        <v>3</v>
      </c>
      <c r="C243" s="121">
        <v>0.0017891889720208446</v>
      </c>
      <c r="D243" s="86" t="s">
        <v>3009</v>
      </c>
      <c r="E243" s="86" t="b">
        <v>0</v>
      </c>
      <c r="F243" s="86" t="b">
        <v>0</v>
      </c>
      <c r="G243" s="86" t="b">
        <v>0</v>
      </c>
    </row>
    <row r="244" spans="1:7" ht="15">
      <c r="A244" s="86" t="s">
        <v>2764</v>
      </c>
      <c r="B244" s="86">
        <v>3</v>
      </c>
      <c r="C244" s="121">
        <v>0.0017891889720208446</v>
      </c>
      <c r="D244" s="86" t="s">
        <v>3009</v>
      </c>
      <c r="E244" s="86" t="b">
        <v>0</v>
      </c>
      <c r="F244" s="86" t="b">
        <v>0</v>
      </c>
      <c r="G244" s="86" t="b">
        <v>0</v>
      </c>
    </row>
    <row r="245" spans="1:7" ht="15">
      <c r="A245" s="86" t="s">
        <v>2226</v>
      </c>
      <c r="B245" s="86">
        <v>3</v>
      </c>
      <c r="C245" s="121">
        <v>0.0017891889720208446</v>
      </c>
      <c r="D245" s="86" t="s">
        <v>3009</v>
      </c>
      <c r="E245" s="86" t="b">
        <v>0</v>
      </c>
      <c r="F245" s="86" t="b">
        <v>0</v>
      </c>
      <c r="G245" s="86" t="b">
        <v>0</v>
      </c>
    </row>
    <row r="246" spans="1:7" ht="15">
      <c r="A246" s="86" t="s">
        <v>2765</v>
      </c>
      <c r="B246" s="86">
        <v>3</v>
      </c>
      <c r="C246" s="121">
        <v>0.0017891889720208446</v>
      </c>
      <c r="D246" s="86" t="s">
        <v>3009</v>
      </c>
      <c r="E246" s="86" t="b">
        <v>0</v>
      </c>
      <c r="F246" s="86" t="b">
        <v>0</v>
      </c>
      <c r="G246" s="86" t="b">
        <v>0</v>
      </c>
    </row>
    <row r="247" spans="1:7" ht="15">
      <c r="A247" s="86" t="s">
        <v>2766</v>
      </c>
      <c r="B247" s="86">
        <v>3</v>
      </c>
      <c r="C247" s="121">
        <v>0.0017891889720208446</v>
      </c>
      <c r="D247" s="86" t="s">
        <v>3009</v>
      </c>
      <c r="E247" s="86" t="b">
        <v>0</v>
      </c>
      <c r="F247" s="86" t="b">
        <v>0</v>
      </c>
      <c r="G247" s="86" t="b">
        <v>0</v>
      </c>
    </row>
    <row r="248" spans="1:7" ht="15">
      <c r="A248" s="86" t="s">
        <v>2767</v>
      </c>
      <c r="B248" s="86">
        <v>3</v>
      </c>
      <c r="C248" s="121">
        <v>0.0017891889720208446</v>
      </c>
      <c r="D248" s="86" t="s">
        <v>3009</v>
      </c>
      <c r="E248" s="86" t="b">
        <v>0</v>
      </c>
      <c r="F248" s="86" t="b">
        <v>0</v>
      </c>
      <c r="G248" s="86" t="b">
        <v>0</v>
      </c>
    </row>
    <row r="249" spans="1:7" ht="15">
      <c r="A249" s="86" t="s">
        <v>2768</v>
      </c>
      <c r="B249" s="86">
        <v>3</v>
      </c>
      <c r="C249" s="121">
        <v>0.0017891889720208446</v>
      </c>
      <c r="D249" s="86" t="s">
        <v>3009</v>
      </c>
      <c r="E249" s="86" t="b">
        <v>0</v>
      </c>
      <c r="F249" s="86" t="b">
        <v>0</v>
      </c>
      <c r="G249" s="86" t="b">
        <v>0</v>
      </c>
    </row>
    <row r="250" spans="1:7" ht="15">
      <c r="A250" s="86" t="s">
        <v>2769</v>
      </c>
      <c r="B250" s="86">
        <v>3</v>
      </c>
      <c r="C250" s="121">
        <v>0.0017891889720208446</v>
      </c>
      <c r="D250" s="86" t="s">
        <v>3009</v>
      </c>
      <c r="E250" s="86" t="b">
        <v>0</v>
      </c>
      <c r="F250" s="86" t="b">
        <v>0</v>
      </c>
      <c r="G250" s="86" t="b">
        <v>0</v>
      </c>
    </row>
    <row r="251" spans="1:7" ht="15">
      <c r="A251" s="86" t="s">
        <v>2770</v>
      </c>
      <c r="B251" s="86">
        <v>3</v>
      </c>
      <c r="C251" s="121">
        <v>0.0017891889720208446</v>
      </c>
      <c r="D251" s="86" t="s">
        <v>3009</v>
      </c>
      <c r="E251" s="86" t="b">
        <v>0</v>
      </c>
      <c r="F251" s="86" t="b">
        <v>0</v>
      </c>
      <c r="G251" s="86" t="b">
        <v>0</v>
      </c>
    </row>
    <row r="252" spans="1:7" ht="15">
      <c r="A252" s="86" t="s">
        <v>2771</v>
      </c>
      <c r="B252" s="86">
        <v>3</v>
      </c>
      <c r="C252" s="121">
        <v>0.0017891889720208446</v>
      </c>
      <c r="D252" s="86" t="s">
        <v>3009</v>
      </c>
      <c r="E252" s="86" t="b">
        <v>1</v>
      </c>
      <c r="F252" s="86" t="b">
        <v>0</v>
      </c>
      <c r="G252" s="86" t="b">
        <v>0</v>
      </c>
    </row>
    <row r="253" spans="1:7" ht="15">
      <c r="A253" s="86" t="s">
        <v>2772</v>
      </c>
      <c r="B253" s="86">
        <v>3</v>
      </c>
      <c r="C253" s="121">
        <v>0.0017891889720208446</v>
      </c>
      <c r="D253" s="86" t="s">
        <v>3009</v>
      </c>
      <c r="E253" s="86" t="b">
        <v>1</v>
      </c>
      <c r="F253" s="86" t="b">
        <v>0</v>
      </c>
      <c r="G253" s="86" t="b">
        <v>0</v>
      </c>
    </row>
    <row r="254" spans="1:7" ht="15">
      <c r="A254" s="86" t="s">
        <v>2773</v>
      </c>
      <c r="B254" s="86">
        <v>3</v>
      </c>
      <c r="C254" s="121">
        <v>0.0017891889720208446</v>
      </c>
      <c r="D254" s="86" t="s">
        <v>3009</v>
      </c>
      <c r="E254" s="86" t="b">
        <v>0</v>
      </c>
      <c r="F254" s="86" t="b">
        <v>0</v>
      </c>
      <c r="G254" s="86" t="b">
        <v>0</v>
      </c>
    </row>
    <row r="255" spans="1:7" ht="15">
      <c r="A255" s="86" t="s">
        <v>2774</v>
      </c>
      <c r="B255" s="86">
        <v>3</v>
      </c>
      <c r="C255" s="121">
        <v>0.0017891889720208446</v>
      </c>
      <c r="D255" s="86" t="s">
        <v>3009</v>
      </c>
      <c r="E255" s="86" t="b">
        <v>0</v>
      </c>
      <c r="F255" s="86" t="b">
        <v>0</v>
      </c>
      <c r="G255" s="86" t="b">
        <v>0</v>
      </c>
    </row>
    <row r="256" spans="1:7" ht="15">
      <c r="A256" s="86" t="s">
        <v>2775</v>
      </c>
      <c r="B256" s="86">
        <v>3</v>
      </c>
      <c r="C256" s="121">
        <v>0.0017891889720208446</v>
      </c>
      <c r="D256" s="86" t="s">
        <v>3009</v>
      </c>
      <c r="E256" s="86" t="b">
        <v>0</v>
      </c>
      <c r="F256" s="86" t="b">
        <v>0</v>
      </c>
      <c r="G256" s="86" t="b">
        <v>0</v>
      </c>
    </row>
    <row r="257" spans="1:7" ht="15">
      <c r="A257" s="86" t="s">
        <v>2776</v>
      </c>
      <c r="B257" s="86">
        <v>3</v>
      </c>
      <c r="C257" s="121">
        <v>0.0017891889720208446</v>
      </c>
      <c r="D257" s="86" t="s">
        <v>3009</v>
      </c>
      <c r="E257" s="86" t="b">
        <v>0</v>
      </c>
      <c r="F257" s="86" t="b">
        <v>0</v>
      </c>
      <c r="G257" s="86" t="b">
        <v>0</v>
      </c>
    </row>
    <row r="258" spans="1:7" ht="15">
      <c r="A258" s="86" t="s">
        <v>2777</v>
      </c>
      <c r="B258" s="86">
        <v>3</v>
      </c>
      <c r="C258" s="121">
        <v>0.0017891889720208446</v>
      </c>
      <c r="D258" s="86" t="s">
        <v>3009</v>
      </c>
      <c r="E258" s="86" t="b">
        <v>0</v>
      </c>
      <c r="F258" s="86" t="b">
        <v>0</v>
      </c>
      <c r="G258" s="86" t="b">
        <v>0</v>
      </c>
    </row>
    <row r="259" spans="1:7" ht="15">
      <c r="A259" s="86" t="s">
        <v>2778</v>
      </c>
      <c r="B259" s="86">
        <v>3</v>
      </c>
      <c r="C259" s="121">
        <v>0.0017891889720208446</v>
      </c>
      <c r="D259" s="86" t="s">
        <v>3009</v>
      </c>
      <c r="E259" s="86" t="b">
        <v>0</v>
      </c>
      <c r="F259" s="86" t="b">
        <v>0</v>
      </c>
      <c r="G259" s="86" t="b">
        <v>0</v>
      </c>
    </row>
    <row r="260" spans="1:7" ht="15">
      <c r="A260" s="86" t="s">
        <v>2779</v>
      </c>
      <c r="B260" s="86">
        <v>3</v>
      </c>
      <c r="C260" s="121">
        <v>0.0017891889720208446</v>
      </c>
      <c r="D260" s="86" t="s">
        <v>3009</v>
      </c>
      <c r="E260" s="86" t="b">
        <v>0</v>
      </c>
      <c r="F260" s="86" t="b">
        <v>0</v>
      </c>
      <c r="G260" s="86" t="b">
        <v>0</v>
      </c>
    </row>
    <row r="261" spans="1:7" ht="15">
      <c r="A261" s="86" t="s">
        <v>2780</v>
      </c>
      <c r="B261" s="86">
        <v>3</v>
      </c>
      <c r="C261" s="121">
        <v>0.0017891889720208446</v>
      </c>
      <c r="D261" s="86" t="s">
        <v>3009</v>
      </c>
      <c r="E261" s="86" t="b">
        <v>1</v>
      </c>
      <c r="F261" s="86" t="b">
        <v>0</v>
      </c>
      <c r="G261" s="86" t="b">
        <v>0</v>
      </c>
    </row>
    <row r="262" spans="1:7" ht="15">
      <c r="A262" s="86" t="s">
        <v>2781</v>
      </c>
      <c r="B262" s="86">
        <v>3</v>
      </c>
      <c r="C262" s="121">
        <v>0.0017891889720208446</v>
      </c>
      <c r="D262" s="86" t="s">
        <v>3009</v>
      </c>
      <c r="E262" s="86" t="b">
        <v>0</v>
      </c>
      <c r="F262" s="86" t="b">
        <v>0</v>
      </c>
      <c r="G262" s="86" t="b">
        <v>0</v>
      </c>
    </row>
    <row r="263" spans="1:7" ht="15">
      <c r="A263" s="86" t="s">
        <v>2782</v>
      </c>
      <c r="B263" s="86">
        <v>3</v>
      </c>
      <c r="C263" s="121">
        <v>0.0017891889720208446</v>
      </c>
      <c r="D263" s="86" t="s">
        <v>3009</v>
      </c>
      <c r="E263" s="86" t="b">
        <v>0</v>
      </c>
      <c r="F263" s="86" t="b">
        <v>0</v>
      </c>
      <c r="G263" s="86" t="b">
        <v>0</v>
      </c>
    </row>
    <row r="264" spans="1:7" ht="15">
      <c r="A264" s="86" t="s">
        <v>287</v>
      </c>
      <c r="B264" s="86">
        <v>3</v>
      </c>
      <c r="C264" s="121">
        <v>0.0017891889720208446</v>
      </c>
      <c r="D264" s="86" t="s">
        <v>3009</v>
      </c>
      <c r="E264" s="86" t="b">
        <v>0</v>
      </c>
      <c r="F264" s="86" t="b">
        <v>0</v>
      </c>
      <c r="G264" s="86" t="b">
        <v>0</v>
      </c>
    </row>
    <row r="265" spans="1:7" ht="15">
      <c r="A265" s="86" t="s">
        <v>2783</v>
      </c>
      <c r="B265" s="86">
        <v>3</v>
      </c>
      <c r="C265" s="121">
        <v>0.0019765865517182707</v>
      </c>
      <c r="D265" s="86" t="s">
        <v>3009</v>
      </c>
      <c r="E265" s="86" t="b">
        <v>0</v>
      </c>
      <c r="F265" s="86" t="b">
        <v>0</v>
      </c>
      <c r="G265" s="86" t="b">
        <v>0</v>
      </c>
    </row>
    <row r="266" spans="1:7" ht="15">
      <c r="A266" s="86" t="s">
        <v>2784</v>
      </c>
      <c r="B266" s="86">
        <v>3</v>
      </c>
      <c r="C266" s="121">
        <v>0.0017891889720208446</v>
      </c>
      <c r="D266" s="86" t="s">
        <v>3009</v>
      </c>
      <c r="E266" s="86" t="b">
        <v>0</v>
      </c>
      <c r="F266" s="86" t="b">
        <v>0</v>
      </c>
      <c r="G266" s="86" t="b">
        <v>0</v>
      </c>
    </row>
    <row r="267" spans="1:7" ht="15">
      <c r="A267" s="86" t="s">
        <v>2785</v>
      </c>
      <c r="B267" s="86">
        <v>3</v>
      </c>
      <c r="C267" s="121">
        <v>0.0017891889720208446</v>
      </c>
      <c r="D267" s="86" t="s">
        <v>3009</v>
      </c>
      <c r="E267" s="86" t="b">
        <v>0</v>
      </c>
      <c r="F267" s="86" t="b">
        <v>0</v>
      </c>
      <c r="G267" s="86" t="b">
        <v>0</v>
      </c>
    </row>
    <row r="268" spans="1:7" ht="15">
      <c r="A268" s="86" t="s">
        <v>2786</v>
      </c>
      <c r="B268" s="86">
        <v>3</v>
      </c>
      <c r="C268" s="121">
        <v>0.0017891889720208446</v>
      </c>
      <c r="D268" s="86" t="s">
        <v>3009</v>
      </c>
      <c r="E268" s="86" t="b">
        <v>0</v>
      </c>
      <c r="F268" s="86" t="b">
        <v>0</v>
      </c>
      <c r="G268" s="86" t="b">
        <v>0</v>
      </c>
    </row>
    <row r="269" spans="1:7" ht="15">
      <c r="A269" s="86" t="s">
        <v>2787</v>
      </c>
      <c r="B269" s="86">
        <v>3</v>
      </c>
      <c r="C269" s="121">
        <v>0.0017891889720208446</v>
      </c>
      <c r="D269" s="86" t="s">
        <v>3009</v>
      </c>
      <c r="E269" s="86" t="b">
        <v>0</v>
      </c>
      <c r="F269" s="86" t="b">
        <v>0</v>
      </c>
      <c r="G269" s="86" t="b">
        <v>0</v>
      </c>
    </row>
    <row r="270" spans="1:7" ht="15">
      <c r="A270" s="86" t="s">
        <v>2788</v>
      </c>
      <c r="B270" s="86">
        <v>3</v>
      </c>
      <c r="C270" s="121">
        <v>0.0017891889720208446</v>
      </c>
      <c r="D270" s="86" t="s">
        <v>3009</v>
      </c>
      <c r="E270" s="86" t="b">
        <v>0</v>
      </c>
      <c r="F270" s="86" t="b">
        <v>0</v>
      </c>
      <c r="G270" s="86" t="b">
        <v>0</v>
      </c>
    </row>
    <row r="271" spans="1:7" ht="15">
      <c r="A271" s="86" t="s">
        <v>2789</v>
      </c>
      <c r="B271" s="86">
        <v>3</v>
      </c>
      <c r="C271" s="121">
        <v>0.0017891889720208446</v>
      </c>
      <c r="D271" s="86" t="s">
        <v>3009</v>
      </c>
      <c r="E271" s="86" t="b">
        <v>0</v>
      </c>
      <c r="F271" s="86" t="b">
        <v>0</v>
      </c>
      <c r="G271" s="86" t="b">
        <v>0</v>
      </c>
    </row>
    <row r="272" spans="1:7" ht="15">
      <c r="A272" s="86" t="s">
        <v>2790</v>
      </c>
      <c r="B272" s="86">
        <v>3</v>
      </c>
      <c r="C272" s="121">
        <v>0.0017891889720208446</v>
      </c>
      <c r="D272" s="86" t="s">
        <v>3009</v>
      </c>
      <c r="E272" s="86" t="b">
        <v>0</v>
      </c>
      <c r="F272" s="86" t="b">
        <v>0</v>
      </c>
      <c r="G272" s="86" t="b">
        <v>0</v>
      </c>
    </row>
    <row r="273" spans="1:7" ht="15">
      <c r="A273" s="86" t="s">
        <v>2791</v>
      </c>
      <c r="B273" s="86">
        <v>3</v>
      </c>
      <c r="C273" s="121">
        <v>0.0017891889720208446</v>
      </c>
      <c r="D273" s="86" t="s">
        <v>3009</v>
      </c>
      <c r="E273" s="86" t="b">
        <v>0</v>
      </c>
      <c r="F273" s="86" t="b">
        <v>0</v>
      </c>
      <c r="G273" s="86" t="b">
        <v>0</v>
      </c>
    </row>
    <row r="274" spans="1:7" ht="15">
      <c r="A274" s="86" t="s">
        <v>293</v>
      </c>
      <c r="B274" s="86">
        <v>3</v>
      </c>
      <c r="C274" s="121">
        <v>0.0017891889720208446</v>
      </c>
      <c r="D274" s="86" t="s">
        <v>3009</v>
      </c>
      <c r="E274" s="86" t="b">
        <v>0</v>
      </c>
      <c r="F274" s="86" t="b">
        <v>0</v>
      </c>
      <c r="G274" s="86" t="b">
        <v>0</v>
      </c>
    </row>
    <row r="275" spans="1:7" ht="15">
      <c r="A275" s="86" t="s">
        <v>2792</v>
      </c>
      <c r="B275" s="86">
        <v>3</v>
      </c>
      <c r="C275" s="121">
        <v>0.0017891889720208446</v>
      </c>
      <c r="D275" s="86" t="s">
        <v>3009</v>
      </c>
      <c r="E275" s="86" t="b">
        <v>0</v>
      </c>
      <c r="F275" s="86" t="b">
        <v>0</v>
      </c>
      <c r="G275" s="86" t="b">
        <v>0</v>
      </c>
    </row>
    <row r="276" spans="1:7" ht="15">
      <c r="A276" s="86" t="s">
        <v>2793</v>
      </c>
      <c r="B276" s="86">
        <v>3</v>
      </c>
      <c r="C276" s="121">
        <v>0.0017891889720208446</v>
      </c>
      <c r="D276" s="86" t="s">
        <v>3009</v>
      </c>
      <c r="E276" s="86" t="b">
        <v>0</v>
      </c>
      <c r="F276" s="86" t="b">
        <v>0</v>
      </c>
      <c r="G276" s="86" t="b">
        <v>0</v>
      </c>
    </row>
    <row r="277" spans="1:7" ht="15">
      <c r="A277" s="86" t="s">
        <v>2794</v>
      </c>
      <c r="B277" s="86">
        <v>3</v>
      </c>
      <c r="C277" s="121">
        <v>0.0017891889720208446</v>
      </c>
      <c r="D277" s="86" t="s">
        <v>3009</v>
      </c>
      <c r="E277" s="86" t="b">
        <v>1</v>
      </c>
      <c r="F277" s="86" t="b">
        <v>0</v>
      </c>
      <c r="G277" s="86" t="b">
        <v>0</v>
      </c>
    </row>
    <row r="278" spans="1:7" ht="15">
      <c r="A278" s="86" t="s">
        <v>2795</v>
      </c>
      <c r="B278" s="86">
        <v>3</v>
      </c>
      <c r="C278" s="121">
        <v>0.0017891889720208446</v>
      </c>
      <c r="D278" s="86" t="s">
        <v>3009</v>
      </c>
      <c r="E278" s="86" t="b">
        <v>0</v>
      </c>
      <c r="F278" s="86" t="b">
        <v>0</v>
      </c>
      <c r="G278" s="86" t="b">
        <v>0</v>
      </c>
    </row>
    <row r="279" spans="1:7" ht="15">
      <c r="A279" s="86" t="s">
        <v>2796</v>
      </c>
      <c r="B279" s="86">
        <v>3</v>
      </c>
      <c r="C279" s="121">
        <v>0.0017891889720208446</v>
      </c>
      <c r="D279" s="86" t="s">
        <v>3009</v>
      </c>
      <c r="E279" s="86" t="b">
        <v>0</v>
      </c>
      <c r="F279" s="86" t="b">
        <v>0</v>
      </c>
      <c r="G279" s="86" t="b">
        <v>0</v>
      </c>
    </row>
    <row r="280" spans="1:7" ht="15">
      <c r="A280" s="86" t="s">
        <v>2797</v>
      </c>
      <c r="B280" s="86">
        <v>3</v>
      </c>
      <c r="C280" s="121">
        <v>0.0017891889720208446</v>
      </c>
      <c r="D280" s="86" t="s">
        <v>3009</v>
      </c>
      <c r="E280" s="86" t="b">
        <v>0</v>
      </c>
      <c r="F280" s="86" t="b">
        <v>0</v>
      </c>
      <c r="G280" s="86" t="b">
        <v>0</v>
      </c>
    </row>
    <row r="281" spans="1:7" ht="15">
      <c r="A281" s="86" t="s">
        <v>2798</v>
      </c>
      <c r="B281" s="86">
        <v>3</v>
      </c>
      <c r="C281" s="121">
        <v>0.0017891889720208446</v>
      </c>
      <c r="D281" s="86" t="s">
        <v>3009</v>
      </c>
      <c r="E281" s="86" t="b">
        <v>0</v>
      </c>
      <c r="F281" s="86" t="b">
        <v>0</v>
      </c>
      <c r="G281" s="86" t="b">
        <v>0</v>
      </c>
    </row>
    <row r="282" spans="1:7" ht="15">
      <c r="A282" s="86" t="s">
        <v>2799</v>
      </c>
      <c r="B282" s="86">
        <v>3</v>
      </c>
      <c r="C282" s="121">
        <v>0.0017891889720208446</v>
      </c>
      <c r="D282" s="86" t="s">
        <v>3009</v>
      </c>
      <c r="E282" s="86" t="b">
        <v>0</v>
      </c>
      <c r="F282" s="86" t="b">
        <v>0</v>
      </c>
      <c r="G282" s="86" t="b">
        <v>0</v>
      </c>
    </row>
    <row r="283" spans="1:7" ht="15">
      <c r="A283" s="86" t="s">
        <v>2800</v>
      </c>
      <c r="B283" s="86">
        <v>3</v>
      </c>
      <c r="C283" s="121">
        <v>0.0017891889720208446</v>
      </c>
      <c r="D283" s="86" t="s">
        <v>3009</v>
      </c>
      <c r="E283" s="86" t="b">
        <v>0</v>
      </c>
      <c r="F283" s="86" t="b">
        <v>0</v>
      </c>
      <c r="G283" s="86" t="b">
        <v>0</v>
      </c>
    </row>
    <row r="284" spans="1:7" ht="15">
      <c r="A284" s="86" t="s">
        <v>2801</v>
      </c>
      <c r="B284" s="86">
        <v>3</v>
      </c>
      <c r="C284" s="121">
        <v>0.0017891889720208446</v>
      </c>
      <c r="D284" s="86" t="s">
        <v>3009</v>
      </c>
      <c r="E284" s="86" t="b">
        <v>0</v>
      </c>
      <c r="F284" s="86" t="b">
        <v>0</v>
      </c>
      <c r="G284" s="86" t="b">
        <v>0</v>
      </c>
    </row>
    <row r="285" spans="1:7" ht="15">
      <c r="A285" s="86" t="s">
        <v>2802</v>
      </c>
      <c r="B285" s="86">
        <v>3</v>
      </c>
      <c r="C285" s="121">
        <v>0.0017891889720208446</v>
      </c>
      <c r="D285" s="86" t="s">
        <v>3009</v>
      </c>
      <c r="E285" s="86" t="b">
        <v>0</v>
      </c>
      <c r="F285" s="86" t="b">
        <v>0</v>
      </c>
      <c r="G285" s="86" t="b">
        <v>0</v>
      </c>
    </row>
    <row r="286" spans="1:7" ht="15">
      <c r="A286" s="86" t="s">
        <v>2803</v>
      </c>
      <c r="B286" s="86">
        <v>3</v>
      </c>
      <c r="C286" s="121">
        <v>0.0017891889720208446</v>
      </c>
      <c r="D286" s="86" t="s">
        <v>3009</v>
      </c>
      <c r="E286" s="86" t="b">
        <v>0</v>
      </c>
      <c r="F286" s="86" t="b">
        <v>0</v>
      </c>
      <c r="G286" s="86" t="b">
        <v>0</v>
      </c>
    </row>
    <row r="287" spans="1:7" ht="15">
      <c r="A287" s="86" t="s">
        <v>2804</v>
      </c>
      <c r="B287" s="86">
        <v>3</v>
      </c>
      <c r="C287" s="121">
        <v>0.0017891889720208446</v>
      </c>
      <c r="D287" s="86" t="s">
        <v>3009</v>
      </c>
      <c r="E287" s="86" t="b">
        <v>0</v>
      </c>
      <c r="F287" s="86" t="b">
        <v>0</v>
      </c>
      <c r="G287" s="86" t="b">
        <v>0</v>
      </c>
    </row>
    <row r="288" spans="1:7" ht="15">
      <c r="A288" s="86" t="s">
        <v>325</v>
      </c>
      <c r="B288" s="86">
        <v>2</v>
      </c>
      <c r="C288" s="121">
        <v>0.0013177243678121806</v>
      </c>
      <c r="D288" s="86" t="s">
        <v>3009</v>
      </c>
      <c r="E288" s="86" t="b">
        <v>0</v>
      </c>
      <c r="F288" s="86" t="b">
        <v>0</v>
      </c>
      <c r="G288" s="86" t="b">
        <v>0</v>
      </c>
    </row>
    <row r="289" spans="1:7" ht="15">
      <c r="A289" s="86" t="s">
        <v>2805</v>
      </c>
      <c r="B289" s="86">
        <v>2</v>
      </c>
      <c r="C289" s="121">
        <v>0.0013177243678121806</v>
      </c>
      <c r="D289" s="86" t="s">
        <v>3009</v>
      </c>
      <c r="E289" s="86" t="b">
        <v>0</v>
      </c>
      <c r="F289" s="86" t="b">
        <v>0</v>
      </c>
      <c r="G289" s="86" t="b">
        <v>0</v>
      </c>
    </row>
    <row r="290" spans="1:7" ht="15">
      <c r="A290" s="86" t="s">
        <v>2806</v>
      </c>
      <c r="B290" s="86">
        <v>2</v>
      </c>
      <c r="C290" s="121">
        <v>0.0013177243678121806</v>
      </c>
      <c r="D290" s="86" t="s">
        <v>3009</v>
      </c>
      <c r="E290" s="86" t="b">
        <v>0</v>
      </c>
      <c r="F290" s="86" t="b">
        <v>0</v>
      </c>
      <c r="G290" s="86" t="b">
        <v>0</v>
      </c>
    </row>
    <row r="291" spans="1:7" ht="15">
      <c r="A291" s="86" t="s">
        <v>2807</v>
      </c>
      <c r="B291" s="86">
        <v>2</v>
      </c>
      <c r="C291" s="121">
        <v>0.0013177243678121806</v>
      </c>
      <c r="D291" s="86" t="s">
        <v>3009</v>
      </c>
      <c r="E291" s="86" t="b">
        <v>1</v>
      </c>
      <c r="F291" s="86" t="b">
        <v>0</v>
      </c>
      <c r="G291" s="86" t="b">
        <v>0</v>
      </c>
    </row>
    <row r="292" spans="1:7" ht="15">
      <c r="A292" s="86" t="s">
        <v>2808</v>
      </c>
      <c r="B292" s="86">
        <v>2</v>
      </c>
      <c r="C292" s="121">
        <v>0.0013177243678121806</v>
      </c>
      <c r="D292" s="86" t="s">
        <v>3009</v>
      </c>
      <c r="E292" s="86" t="b">
        <v>0</v>
      </c>
      <c r="F292" s="86" t="b">
        <v>0</v>
      </c>
      <c r="G292" s="86" t="b">
        <v>0</v>
      </c>
    </row>
    <row r="293" spans="1:7" ht="15">
      <c r="A293" s="86" t="s">
        <v>320</v>
      </c>
      <c r="B293" s="86">
        <v>2</v>
      </c>
      <c r="C293" s="121">
        <v>0.0013177243678121806</v>
      </c>
      <c r="D293" s="86" t="s">
        <v>3009</v>
      </c>
      <c r="E293" s="86" t="b">
        <v>0</v>
      </c>
      <c r="F293" s="86" t="b">
        <v>0</v>
      </c>
      <c r="G293" s="86" t="b">
        <v>0</v>
      </c>
    </row>
    <row r="294" spans="1:7" ht="15">
      <c r="A294" s="86" t="s">
        <v>2809</v>
      </c>
      <c r="B294" s="86">
        <v>2</v>
      </c>
      <c r="C294" s="121">
        <v>0.0013177243678121806</v>
      </c>
      <c r="D294" s="86" t="s">
        <v>3009</v>
      </c>
      <c r="E294" s="86" t="b">
        <v>0</v>
      </c>
      <c r="F294" s="86" t="b">
        <v>0</v>
      </c>
      <c r="G294" s="86" t="b">
        <v>0</v>
      </c>
    </row>
    <row r="295" spans="1:7" ht="15">
      <c r="A295" s="86" t="s">
        <v>319</v>
      </c>
      <c r="B295" s="86">
        <v>2</v>
      </c>
      <c r="C295" s="121">
        <v>0.0013177243678121806</v>
      </c>
      <c r="D295" s="86" t="s">
        <v>3009</v>
      </c>
      <c r="E295" s="86" t="b">
        <v>0</v>
      </c>
      <c r="F295" s="86" t="b">
        <v>0</v>
      </c>
      <c r="G295" s="86" t="b">
        <v>0</v>
      </c>
    </row>
    <row r="296" spans="1:7" ht="15">
      <c r="A296" s="86" t="s">
        <v>2810</v>
      </c>
      <c r="B296" s="86">
        <v>2</v>
      </c>
      <c r="C296" s="121">
        <v>0.0013177243678121806</v>
      </c>
      <c r="D296" s="86" t="s">
        <v>3009</v>
      </c>
      <c r="E296" s="86" t="b">
        <v>0</v>
      </c>
      <c r="F296" s="86" t="b">
        <v>0</v>
      </c>
      <c r="G296" s="86" t="b">
        <v>0</v>
      </c>
    </row>
    <row r="297" spans="1:7" ht="15">
      <c r="A297" s="86" t="s">
        <v>2811</v>
      </c>
      <c r="B297" s="86">
        <v>2</v>
      </c>
      <c r="C297" s="121">
        <v>0.0013177243678121806</v>
      </c>
      <c r="D297" s="86" t="s">
        <v>3009</v>
      </c>
      <c r="E297" s="86" t="b">
        <v>0</v>
      </c>
      <c r="F297" s="86" t="b">
        <v>0</v>
      </c>
      <c r="G297" s="86" t="b">
        <v>0</v>
      </c>
    </row>
    <row r="298" spans="1:7" ht="15">
      <c r="A298" s="86" t="s">
        <v>2812</v>
      </c>
      <c r="B298" s="86">
        <v>2</v>
      </c>
      <c r="C298" s="121">
        <v>0.0013177243678121806</v>
      </c>
      <c r="D298" s="86" t="s">
        <v>3009</v>
      </c>
      <c r="E298" s="86" t="b">
        <v>0</v>
      </c>
      <c r="F298" s="86" t="b">
        <v>0</v>
      </c>
      <c r="G298" s="86" t="b">
        <v>0</v>
      </c>
    </row>
    <row r="299" spans="1:7" ht="15">
      <c r="A299" s="86" t="s">
        <v>318</v>
      </c>
      <c r="B299" s="86">
        <v>2</v>
      </c>
      <c r="C299" s="121">
        <v>0.0013177243678121806</v>
      </c>
      <c r="D299" s="86" t="s">
        <v>3009</v>
      </c>
      <c r="E299" s="86" t="b">
        <v>0</v>
      </c>
      <c r="F299" s="86" t="b">
        <v>0</v>
      </c>
      <c r="G299" s="86" t="b">
        <v>0</v>
      </c>
    </row>
    <row r="300" spans="1:7" ht="15">
      <c r="A300" s="86" t="s">
        <v>2813</v>
      </c>
      <c r="B300" s="86">
        <v>2</v>
      </c>
      <c r="C300" s="121">
        <v>0.0013177243678121806</v>
      </c>
      <c r="D300" s="86" t="s">
        <v>3009</v>
      </c>
      <c r="E300" s="86" t="b">
        <v>0</v>
      </c>
      <c r="F300" s="86" t="b">
        <v>0</v>
      </c>
      <c r="G300" s="86" t="b">
        <v>0</v>
      </c>
    </row>
    <row r="301" spans="1:7" ht="15">
      <c r="A301" s="86" t="s">
        <v>2814</v>
      </c>
      <c r="B301" s="86">
        <v>2</v>
      </c>
      <c r="C301" s="121">
        <v>0.0013177243678121806</v>
      </c>
      <c r="D301" s="86" t="s">
        <v>3009</v>
      </c>
      <c r="E301" s="86" t="b">
        <v>0</v>
      </c>
      <c r="F301" s="86" t="b">
        <v>0</v>
      </c>
      <c r="G301" s="86" t="b">
        <v>0</v>
      </c>
    </row>
    <row r="302" spans="1:7" ht="15">
      <c r="A302" s="86" t="s">
        <v>2815</v>
      </c>
      <c r="B302" s="86">
        <v>2</v>
      </c>
      <c r="C302" s="121">
        <v>0.0013177243678121806</v>
      </c>
      <c r="D302" s="86" t="s">
        <v>3009</v>
      </c>
      <c r="E302" s="86" t="b">
        <v>0</v>
      </c>
      <c r="F302" s="86" t="b">
        <v>0</v>
      </c>
      <c r="G302" s="86" t="b">
        <v>0</v>
      </c>
    </row>
    <row r="303" spans="1:7" ht="15">
      <c r="A303" s="86" t="s">
        <v>2816</v>
      </c>
      <c r="B303" s="86">
        <v>2</v>
      </c>
      <c r="C303" s="121">
        <v>0.0013177243678121806</v>
      </c>
      <c r="D303" s="86" t="s">
        <v>3009</v>
      </c>
      <c r="E303" s="86" t="b">
        <v>0</v>
      </c>
      <c r="F303" s="86" t="b">
        <v>0</v>
      </c>
      <c r="G303" s="86" t="b">
        <v>0</v>
      </c>
    </row>
    <row r="304" spans="1:7" ht="15">
      <c r="A304" s="86" t="s">
        <v>317</v>
      </c>
      <c r="B304" s="86">
        <v>2</v>
      </c>
      <c r="C304" s="121">
        <v>0.0013177243678121806</v>
      </c>
      <c r="D304" s="86" t="s">
        <v>3009</v>
      </c>
      <c r="E304" s="86" t="b">
        <v>0</v>
      </c>
      <c r="F304" s="86" t="b">
        <v>0</v>
      </c>
      <c r="G304" s="86" t="b">
        <v>0</v>
      </c>
    </row>
    <row r="305" spans="1:7" ht="15">
      <c r="A305" s="86" t="s">
        <v>2817</v>
      </c>
      <c r="B305" s="86">
        <v>2</v>
      </c>
      <c r="C305" s="121">
        <v>0.0013177243678121806</v>
      </c>
      <c r="D305" s="86" t="s">
        <v>3009</v>
      </c>
      <c r="E305" s="86" t="b">
        <v>0</v>
      </c>
      <c r="F305" s="86" t="b">
        <v>0</v>
      </c>
      <c r="G305" s="86" t="b">
        <v>0</v>
      </c>
    </row>
    <row r="306" spans="1:7" ht="15">
      <c r="A306" s="86" t="s">
        <v>2818</v>
      </c>
      <c r="B306" s="86">
        <v>2</v>
      </c>
      <c r="C306" s="121">
        <v>0.0013177243678121806</v>
      </c>
      <c r="D306" s="86" t="s">
        <v>3009</v>
      </c>
      <c r="E306" s="86" t="b">
        <v>0</v>
      </c>
      <c r="F306" s="86" t="b">
        <v>0</v>
      </c>
      <c r="G306" s="86" t="b">
        <v>0</v>
      </c>
    </row>
    <row r="307" spans="1:7" ht="15">
      <c r="A307" s="86" t="s">
        <v>2819</v>
      </c>
      <c r="B307" s="86">
        <v>2</v>
      </c>
      <c r="C307" s="121">
        <v>0.0013177243678121806</v>
      </c>
      <c r="D307" s="86" t="s">
        <v>3009</v>
      </c>
      <c r="E307" s="86" t="b">
        <v>0</v>
      </c>
      <c r="F307" s="86" t="b">
        <v>0</v>
      </c>
      <c r="G307" s="86" t="b">
        <v>0</v>
      </c>
    </row>
    <row r="308" spans="1:7" ht="15">
      <c r="A308" s="86" t="s">
        <v>2820</v>
      </c>
      <c r="B308" s="86">
        <v>2</v>
      </c>
      <c r="C308" s="121">
        <v>0.0013177243678121806</v>
      </c>
      <c r="D308" s="86" t="s">
        <v>3009</v>
      </c>
      <c r="E308" s="86" t="b">
        <v>0</v>
      </c>
      <c r="F308" s="86" t="b">
        <v>0</v>
      </c>
      <c r="G308" s="86" t="b">
        <v>0</v>
      </c>
    </row>
    <row r="309" spans="1:7" ht="15">
      <c r="A309" s="86" t="s">
        <v>2821</v>
      </c>
      <c r="B309" s="86">
        <v>2</v>
      </c>
      <c r="C309" s="121">
        <v>0.0013177243678121806</v>
      </c>
      <c r="D309" s="86" t="s">
        <v>3009</v>
      </c>
      <c r="E309" s="86" t="b">
        <v>0</v>
      </c>
      <c r="F309" s="86" t="b">
        <v>0</v>
      </c>
      <c r="G309" s="86" t="b">
        <v>0</v>
      </c>
    </row>
    <row r="310" spans="1:7" ht="15">
      <c r="A310" s="86" t="s">
        <v>316</v>
      </c>
      <c r="B310" s="86">
        <v>2</v>
      </c>
      <c r="C310" s="121">
        <v>0.0013177243678121806</v>
      </c>
      <c r="D310" s="86" t="s">
        <v>3009</v>
      </c>
      <c r="E310" s="86" t="b">
        <v>0</v>
      </c>
      <c r="F310" s="86" t="b">
        <v>0</v>
      </c>
      <c r="G310" s="86" t="b">
        <v>0</v>
      </c>
    </row>
    <row r="311" spans="1:7" ht="15">
      <c r="A311" s="86" t="s">
        <v>315</v>
      </c>
      <c r="B311" s="86">
        <v>2</v>
      </c>
      <c r="C311" s="121">
        <v>0.0013177243678121806</v>
      </c>
      <c r="D311" s="86" t="s">
        <v>3009</v>
      </c>
      <c r="E311" s="86" t="b">
        <v>0</v>
      </c>
      <c r="F311" s="86" t="b">
        <v>0</v>
      </c>
      <c r="G311" s="86" t="b">
        <v>0</v>
      </c>
    </row>
    <row r="312" spans="1:7" ht="15">
      <c r="A312" s="86" t="s">
        <v>2822</v>
      </c>
      <c r="B312" s="86">
        <v>2</v>
      </c>
      <c r="C312" s="121">
        <v>0.0013177243678121806</v>
      </c>
      <c r="D312" s="86" t="s">
        <v>3009</v>
      </c>
      <c r="E312" s="86" t="b">
        <v>0</v>
      </c>
      <c r="F312" s="86" t="b">
        <v>0</v>
      </c>
      <c r="G312" s="86" t="b">
        <v>0</v>
      </c>
    </row>
    <row r="313" spans="1:7" ht="15">
      <c r="A313" s="86" t="s">
        <v>2823</v>
      </c>
      <c r="B313" s="86">
        <v>2</v>
      </c>
      <c r="C313" s="121">
        <v>0.0013177243678121806</v>
      </c>
      <c r="D313" s="86" t="s">
        <v>3009</v>
      </c>
      <c r="E313" s="86" t="b">
        <v>0</v>
      </c>
      <c r="F313" s="86" t="b">
        <v>0</v>
      </c>
      <c r="G313" s="86" t="b">
        <v>0</v>
      </c>
    </row>
    <row r="314" spans="1:7" ht="15">
      <c r="A314" s="86" t="s">
        <v>2824</v>
      </c>
      <c r="B314" s="86">
        <v>2</v>
      </c>
      <c r="C314" s="121">
        <v>0.0013177243678121806</v>
      </c>
      <c r="D314" s="86" t="s">
        <v>3009</v>
      </c>
      <c r="E314" s="86" t="b">
        <v>0</v>
      </c>
      <c r="F314" s="86" t="b">
        <v>1</v>
      </c>
      <c r="G314" s="86" t="b">
        <v>0</v>
      </c>
    </row>
    <row r="315" spans="1:7" ht="15">
      <c r="A315" s="86" t="s">
        <v>2825</v>
      </c>
      <c r="B315" s="86">
        <v>2</v>
      </c>
      <c r="C315" s="121">
        <v>0.0013177243678121806</v>
      </c>
      <c r="D315" s="86" t="s">
        <v>3009</v>
      </c>
      <c r="E315" s="86" t="b">
        <v>0</v>
      </c>
      <c r="F315" s="86" t="b">
        <v>0</v>
      </c>
      <c r="G315" s="86" t="b">
        <v>0</v>
      </c>
    </row>
    <row r="316" spans="1:7" ht="15">
      <c r="A316" s="86" t="s">
        <v>2826</v>
      </c>
      <c r="B316" s="86">
        <v>2</v>
      </c>
      <c r="C316" s="121">
        <v>0.0013177243678121806</v>
      </c>
      <c r="D316" s="86" t="s">
        <v>3009</v>
      </c>
      <c r="E316" s="86" t="b">
        <v>1</v>
      </c>
      <c r="F316" s="86" t="b">
        <v>0</v>
      </c>
      <c r="G316" s="86" t="b">
        <v>0</v>
      </c>
    </row>
    <row r="317" spans="1:7" ht="15">
      <c r="A317" s="86" t="s">
        <v>2827</v>
      </c>
      <c r="B317" s="86">
        <v>2</v>
      </c>
      <c r="C317" s="121">
        <v>0.0013177243678121806</v>
      </c>
      <c r="D317" s="86" t="s">
        <v>3009</v>
      </c>
      <c r="E317" s="86" t="b">
        <v>0</v>
      </c>
      <c r="F317" s="86" t="b">
        <v>0</v>
      </c>
      <c r="G317" s="86" t="b">
        <v>0</v>
      </c>
    </row>
    <row r="318" spans="1:7" ht="15">
      <c r="A318" s="86" t="s">
        <v>2828</v>
      </c>
      <c r="B318" s="86">
        <v>2</v>
      </c>
      <c r="C318" s="121">
        <v>0.0013177243678121806</v>
      </c>
      <c r="D318" s="86" t="s">
        <v>3009</v>
      </c>
      <c r="E318" s="86" t="b">
        <v>0</v>
      </c>
      <c r="F318" s="86" t="b">
        <v>0</v>
      </c>
      <c r="G318" s="86" t="b">
        <v>0</v>
      </c>
    </row>
    <row r="319" spans="1:7" ht="15">
      <c r="A319" s="86" t="s">
        <v>2829</v>
      </c>
      <c r="B319" s="86">
        <v>2</v>
      </c>
      <c r="C319" s="121">
        <v>0.0013177243678121806</v>
      </c>
      <c r="D319" s="86" t="s">
        <v>3009</v>
      </c>
      <c r="E319" s="86" t="b">
        <v>0</v>
      </c>
      <c r="F319" s="86" t="b">
        <v>0</v>
      </c>
      <c r="G319" s="86" t="b">
        <v>0</v>
      </c>
    </row>
    <row r="320" spans="1:7" ht="15">
      <c r="A320" s="86" t="s">
        <v>2830</v>
      </c>
      <c r="B320" s="86">
        <v>2</v>
      </c>
      <c r="C320" s="121">
        <v>0.0013177243678121806</v>
      </c>
      <c r="D320" s="86" t="s">
        <v>3009</v>
      </c>
      <c r="E320" s="86" t="b">
        <v>0</v>
      </c>
      <c r="F320" s="86" t="b">
        <v>0</v>
      </c>
      <c r="G320" s="86" t="b">
        <v>0</v>
      </c>
    </row>
    <row r="321" spans="1:7" ht="15">
      <c r="A321" s="86" t="s">
        <v>2831</v>
      </c>
      <c r="B321" s="86">
        <v>2</v>
      </c>
      <c r="C321" s="121">
        <v>0.0013177243678121806</v>
      </c>
      <c r="D321" s="86" t="s">
        <v>3009</v>
      </c>
      <c r="E321" s="86" t="b">
        <v>0</v>
      </c>
      <c r="F321" s="86" t="b">
        <v>0</v>
      </c>
      <c r="G321" s="86" t="b">
        <v>0</v>
      </c>
    </row>
    <row r="322" spans="1:7" ht="15">
      <c r="A322" s="86" t="s">
        <v>2832</v>
      </c>
      <c r="B322" s="86">
        <v>2</v>
      </c>
      <c r="C322" s="121">
        <v>0.0013177243678121806</v>
      </c>
      <c r="D322" s="86" t="s">
        <v>3009</v>
      </c>
      <c r="E322" s="86" t="b">
        <v>0</v>
      </c>
      <c r="F322" s="86" t="b">
        <v>0</v>
      </c>
      <c r="G322" s="86" t="b">
        <v>0</v>
      </c>
    </row>
    <row r="323" spans="1:7" ht="15">
      <c r="A323" s="86" t="s">
        <v>2833</v>
      </c>
      <c r="B323" s="86">
        <v>2</v>
      </c>
      <c r="C323" s="121">
        <v>0.0013177243678121806</v>
      </c>
      <c r="D323" s="86" t="s">
        <v>3009</v>
      </c>
      <c r="E323" s="86" t="b">
        <v>0</v>
      </c>
      <c r="F323" s="86" t="b">
        <v>0</v>
      </c>
      <c r="G323" s="86" t="b">
        <v>0</v>
      </c>
    </row>
    <row r="324" spans="1:7" ht="15">
      <c r="A324" s="86" t="s">
        <v>2834</v>
      </c>
      <c r="B324" s="86">
        <v>2</v>
      </c>
      <c r="C324" s="121">
        <v>0.0013177243678121806</v>
      </c>
      <c r="D324" s="86" t="s">
        <v>3009</v>
      </c>
      <c r="E324" s="86" t="b">
        <v>0</v>
      </c>
      <c r="F324" s="86" t="b">
        <v>0</v>
      </c>
      <c r="G324" s="86" t="b">
        <v>0</v>
      </c>
    </row>
    <row r="325" spans="1:7" ht="15">
      <c r="A325" s="86" t="s">
        <v>2835</v>
      </c>
      <c r="B325" s="86">
        <v>2</v>
      </c>
      <c r="C325" s="121">
        <v>0.0013177243678121806</v>
      </c>
      <c r="D325" s="86" t="s">
        <v>3009</v>
      </c>
      <c r="E325" s="86" t="b">
        <v>0</v>
      </c>
      <c r="F325" s="86" t="b">
        <v>0</v>
      </c>
      <c r="G325" s="86" t="b">
        <v>0</v>
      </c>
    </row>
    <row r="326" spans="1:7" ht="15">
      <c r="A326" s="86" t="s">
        <v>2836</v>
      </c>
      <c r="B326" s="86">
        <v>2</v>
      </c>
      <c r="C326" s="121">
        <v>0.0013177243678121806</v>
      </c>
      <c r="D326" s="86" t="s">
        <v>3009</v>
      </c>
      <c r="E326" s="86" t="b">
        <v>0</v>
      </c>
      <c r="F326" s="86" t="b">
        <v>0</v>
      </c>
      <c r="G326" s="86" t="b">
        <v>0</v>
      </c>
    </row>
    <row r="327" spans="1:7" ht="15">
      <c r="A327" s="86" t="s">
        <v>313</v>
      </c>
      <c r="B327" s="86">
        <v>2</v>
      </c>
      <c r="C327" s="121">
        <v>0.0013177243678121806</v>
      </c>
      <c r="D327" s="86" t="s">
        <v>3009</v>
      </c>
      <c r="E327" s="86" t="b">
        <v>0</v>
      </c>
      <c r="F327" s="86" t="b">
        <v>0</v>
      </c>
      <c r="G327" s="86" t="b">
        <v>0</v>
      </c>
    </row>
    <row r="328" spans="1:7" ht="15">
      <c r="A328" s="86" t="s">
        <v>2837</v>
      </c>
      <c r="B328" s="86">
        <v>2</v>
      </c>
      <c r="C328" s="121">
        <v>0.0013177243678121806</v>
      </c>
      <c r="D328" s="86" t="s">
        <v>3009</v>
      </c>
      <c r="E328" s="86" t="b">
        <v>0</v>
      </c>
      <c r="F328" s="86" t="b">
        <v>0</v>
      </c>
      <c r="G328" s="86" t="b">
        <v>0</v>
      </c>
    </row>
    <row r="329" spans="1:7" ht="15">
      <c r="A329" s="86" t="s">
        <v>2838</v>
      </c>
      <c r="B329" s="86">
        <v>2</v>
      </c>
      <c r="C329" s="121">
        <v>0.0013177243678121806</v>
      </c>
      <c r="D329" s="86" t="s">
        <v>3009</v>
      </c>
      <c r="E329" s="86" t="b">
        <v>0</v>
      </c>
      <c r="F329" s="86" t="b">
        <v>0</v>
      </c>
      <c r="G329" s="86" t="b">
        <v>0</v>
      </c>
    </row>
    <row r="330" spans="1:7" ht="15">
      <c r="A330" s="86" t="s">
        <v>2839</v>
      </c>
      <c r="B330" s="86">
        <v>2</v>
      </c>
      <c r="C330" s="121">
        <v>0.0013177243678121806</v>
      </c>
      <c r="D330" s="86" t="s">
        <v>3009</v>
      </c>
      <c r="E330" s="86" t="b">
        <v>0</v>
      </c>
      <c r="F330" s="86" t="b">
        <v>0</v>
      </c>
      <c r="G330" s="86" t="b">
        <v>0</v>
      </c>
    </row>
    <row r="331" spans="1:7" ht="15">
      <c r="A331" s="86" t="s">
        <v>2840</v>
      </c>
      <c r="B331" s="86">
        <v>2</v>
      </c>
      <c r="C331" s="121">
        <v>0.0013177243678121806</v>
      </c>
      <c r="D331" s="86" t="s">
        <v>3009</v>
      </c>
      <c r="E331" s="86" t="b">
        <v>1</v>
      </c>
      <c r="F331" s="86" t="b">
        <v>0</v>
      </c>
      <c r="G331" s="86" t="b">
        <v>0</v>
      </c>
    </row>
    <row r="332" spans="1:7" ht="15">
      <c r="A332" s="86" t="s">
        <v>2841</v>
      </c>
      <c r="B332" s="86">
        <v>2</v>
      </c>
      <c r="C332" s="121">
        <v>0.0013177243678121806</v>
      </c>
      <c r="D332" s="86" t="s">
        <v>3009</v>
      </c>
      <c r="E332" s="86" t="b">
        <v>1</v>
      </c>
      <c r="F332" s="86" t="b">
        <v>0</v>
      </c>
      <c r="G332" s="86" t="b">
        <v>0</v>
      </c>
    </row>
    <row r="333" spans="1:7" ht="15">
      <c r="A333" s="86" t="s">
        <v>2842</v>
      </c>
      <c r="B333" s="86">
        <v>2</v>
      </c>
      <c r="C333" s="121">
        <v>0.0013177243678121806</v>
      </c>
      <c r="D333" s="86" t="s">
        <v>3009</v>
      </c>
      <c r="E333" s="86" t="b">
        <v>0</v>
      </c>
      <c r="F333" s="86" t="b">
        <v>0</v>
      </c>
      <c r="G333" s="86" t="b">
        <v>0</v>
      </c>
    </row>
    <row r="334" spans="1:7" ht="15">
      <c r="A334" s="86" t="s">
        <v>2843</v>
      </c>
      <c r="B334" s="86">
        <v>2</v>
      </c>
      <c r="C334" s="121">
        <v>0.0013177243678121806</v>
      </c>
      <c r="D334" s="86" t="s">
        <v>3009</v>
      </c>
      <c r="E334" s="86" t="b">
        <v>0</v>
      </c>
      <c r="F334" s="86" t="b">
        <v>0</v>
      </c>
      <c r="G334" s="86" t="b">
        <v>0</v>
      </c>
    </row>
    <row r="335" spans="1:7" ht="15">
      <c r="A335" s="86" t="s">
        <v>2844</v>
      </c>
      <c r="B335" s="86">
        <v>2</v>
      </c>
      <c r="C335" s="121">
        <v>0.0013177243678121806</v>
      </c>
      <c r="D335" s="86" t="s">
        <v>3009</v>
      </c>
      <c r="E335" s="86" t="b">
        <v>0</v>
      </c>
      <c r="F335" s="86" t="b">
        <v>0</v>
      </c>
      <c r="G335" s="86" t="b">
        <v>0</v>
      </c>
    </row>
    <row r="336" spans="1:7" ht="15">
      <c r="A336" s="86" t="s">
        <v>2845</v>
      </c>
      <c r="B336" s="86">
        <v>2</v>
      </c>
      <c r="C336" s="121">
        <v>0.0013177243678121806</v>
      </c>
      <c r="D336" s="86" t="s">
        <v>3009</v>
      </c>
      <c r="E336" s="86" t="b">
        <v>0</v>
      </c>
      <c r="F336" s="86" t="b">
        <v>0</v>
      </c>
      <c r="G336" s="86" t="b">
        <v>0</v>
      </c>
    </row>
    <row r="337" spans="1:7" ht="15">
      <c r="A337" s="86" t="s">
        <v>2846</v>
      </c>
      <c r="B337" s="86">
        <v>2</v>
      </c>
      <c r="C337" s="121">
        <v>0.0013177243678121806</v>
      </c>
      <c r="D337" s="86" t="s">
        <v>3009</v>
      </c>
      <c r="E337" s="86" t="b">
        <v>0</v>
      </c>
      <c r="F337" s="86" t="b">
        <v>0</v>
      </c>
      <c r="G337" s="86" t="b">
        <v>0</v>
      </c>
    </row>
    <row r="338" spans="1:7" ht="15">
      <c r="A338" s="86" t="s">
        <v>2847</v>
      </c>
      <c r="B338" s="86">
        <v>2</v>
      </c>
      <c r="C338" s="121">
        <v>0.0013177243678121806</v>
      </c>
      <c r="D338" s="86" t="s">
        <v>3009</v>
      </c>
      <c r="E338" s="86" t="b">
        <v>0</v>
      </c>
      <c r="F338" s="86" t="b">
        <v>0</v>
      </c>
      <c r="G338" s="86" t="b">
        <v>0</v>
      </c>
    </row>
    <row r="339" spans="1:7" ht="15">
      <c r="A339" s="86" t="s">
        <v>2848</v>
      </c>
      <c r="B339" s="86">
        <v>2</v>
      </c>
      <c r="C339" s="121">
        <v>0.0013177243678121806</v>
      </c>
      <c r="D339" s="86" t="s">
        <v>3009</v>
      </c>
      <c r="E339" s="86" t="b">
        <v>0</v>
      </c>
      <c r="F339" s="86" t="b">
        <v>0</v>
      </c>
      <c r="G339" s="86" t="b">
        <v>0</v>
      </c>
    </row>
    <row r="340" spans="1:7" ht="15">
      <c r="A340" s="86" t="s">
        <v>2140</v>
      </c>
      <c r="B340" s="86">
        <v>2</v>
      </c>
      <c r="C340" s="121">
        <v>0.0013177243678121806</v>
      </c>
      <c r="D340" s="86" t="s">
        <v>3009</v>
      </c>
      <c r="E340" s="86" t="b">
        <v>0</v>
      </c>
      <c r="F340" s="86" t="b">
        <v>0</v>
      </c>
      <c r="G340" s="86" t="b">
        <v>0</v>
      </c>
    </row>
    <row r="341" spans="1:7" ht="15">
      <c r="A341" s="86" t="s">
        <v>2849</v>
      </c>
      <c r="B341" s="86">
        <v>2</v>
      </c>
      <c r="C341" s="121">
        <v>0.0013177243678121806</v>
      </c>
      <c r="D341" s="86" t="s">
        <v>3009</v>
      </c>
      <c r="E341" s="86" t="b">
        <v>0</v>
      </c>
      <c r="F341" s="86" t="b">
        <v>0</v>
      </c>
      <c r="G341" s="86" t="b">
        <v>0</v>
      </c>
    </row>
    <row r="342" spans="1:7" ht="15">
      <c r="A342" s="86" t="s">
        <v>2850</v>
      </c>
      <c r="B342" s="86">
        <v>2</v>
      </c>
      <c r="C342" s="121">
        <v>0.0013177243678121806</v>
      </c>
      <c r="D342" s="86" t="s">
        <v>3009</v>
      </c>
      <c r="E342" s="86" t="b">
        <v>0</v>
      </c>
      <c r="F342" s="86" t="b">
        <v>1</v>
      </c>
      <c r="G342" s="86" t="b">
        <v>0</v>
      </c>
    </row>
    <row r="343" spans="1:7" ht="15">
      <c r="A343" s="86" t="s">
        <v>2851</v>
      </c>
      <c r="B343" s="86">
        <v>2</v>
      </c>
      <c r="C343" s="121">
        <v>0.0013177243678121806</v>
      </c>
      <c r="D343" s="86" t="s">
        <v>3009</v>
      </c>
      <c r="E343" s="86" t="b">
        <v>0</v>
      </c>
      <c r="F343" s="86" t="b">
        <v>0</v>
      </c>
      <c r="G343" s="86" t="b">
        <v>0</v>
      </c>
    </row>
    <row r="344" spans="1:7" ht="15">
      <c r="A344" s="86" t="s">
        <v>2852</v>
      </c>
      <c r="B344" s="86">
        <v>2</v>
      </c>
      <c r="C344" s="121">
        <v>0.0013177243678121806</v>
      </c>
      <c r="D344" s="86" t="s">
        <v>3009</v>
      </c>
      <c r="E344" s="86" t="b">
        <v>0</v>
      </c>
      <c r="F344" s="86" t="b">
        <v>0</v>
      </c>
      <c r="G344" s="86" t="b">
        <v>0</v>
      </c>
    </row>
    <row r="345" spans="1:7" ht="15">
      <c r="A345" s="86" t="s">
        <v>2853</v>
      </c>
      <c r="B345" s="86">
        <v>2</v>
      </c>
      <c r="C345" s="121">
        <v>0.0013177243678121806</v>
      </c>
      <c r="D345" s="86" t="s">
        <v>3009</v>
      </c>
      <c r="E345" s="86" t="b">
        <v>1</v>
      </c>
      <c r="F345" s="86" t="b">
        <v>0</v>
      </c>
      <c r="G345" s="86" t="b">
        <v>0</v>
      </c>
    </row>
    <row r="346" spans="1:7" ht="15">
      <c r="A346" s="86" t="s">
        <v>2854</v>
      </c>
      <c r="B346" s="86">
        <v>2</v>
      </c>
      <c r="C346" s="121">
        <v>0.0013177243678121806</v>
      </c>
      <c r="D346" s="86" t="s">
        <v>3009</v>
      </c>
      <c r="E346" s="86" t="b">
        <v>0</v>
      </c>
      <c r="F346" s="86" t="b">
        <v>0</v>
      </c>
      <c r="G346" s="86" t="b">
        <v>0</v>
      </c>
    </row>
    <row r="347" spans="1:7" ht="15">
      <c r="A347" s="86" t="s">
        <v>2855</v>
      </c>
      <c r="B347" s="86">
        <v>2</v>
      </c>
      <c r="C347" s="121">
        <v>0.0013177243678121806</v>
      </c>
      <c r="D347" s="86" t="s">
        <v>3009</v>
      </c>
      <c r="E347" s="86" t="b">
        <v>0</v>
      </c>
      <c r="F347" s="86" t="b">
        <v>0</v>
      </c>
      <c r="G347" s="86" t="b">
        <v>0</v>
      </c>
    </row>
    <row r="348" spans="1:7" ht="15">
      <c r="A348" s="86" t="s">
        <v>2856</v>
      </c>
      <c r="B348" s="86">
        <v>2</v>
      </c>
      <c r="C348" s="121">
        <v>0.0013177243678121806</v>
      </c>
      <c r="D348" s="86" t="s">
        <v>3009</v>
      </c>
      <c r="E348" s="86" t="b">
        <v>0</v>
      </c>
      <c r="F348" s="86" t="b">
        <v>0</v>
      </c>
      <c r="G348" s="86" t="b">
        <v>0</v>
      </c>
    </row>
    <row r="349" spans="1:7" ht="15">
      <c r="A349" s="86" t="s">
        <v>2857</v>
      </c>
      <c r="B349" s="86">
        <v>2</v>
      </c>
      <c r="C349" s="121">
        <v>0.0013177243678121806</v>
      </c>
      <c r="D349" s="86" t="s">
        <v>3009</v>
      </c>
      <c r="E349" s="86" t="b">
        <v>0</v>
      </c>
      <c r="F349" s="86" t="b">
        <v>0</v>
      </c>
      <c r="G349" s="86" t="b">
        <v>0</v>
      </c>
    </row>
    <row r="350" spans="1:7" ht="15">
      <c r="A350" s="86" t="s">
        <v>2858</v>
      </c>
      <c r="B350" s="86">
        <v>2</v>
      </c>
      <c r="C350" s="121">
        <v>0.0013177243678121806</v>
      </c>
      <c r="D350" s="86" t="s">
        <v>3009</v>
      </c>
      <c r="E350" s="86" t="b">
        <v>0</v>
      </c>
      <c r="F350" s="86" t="b">
        <v>0</v>
      </c>
      <c r="G350" s="86" t="b">
        <v>0</v>
      </c>
    </row>
    <row r="351" spans="1:7" ht="15">
      <c r="A351" s="86" t="s">
        <v>2859</v>
      </c>
      <c r="B351" s="86">
        <v>2</v>
      </c>
      <c r="C351" s="121">
        <v>0.0013177243678121806</v>
      </c>
      <c r="D351" s="86" t="s">
        <v>3009</v>
      </c>
      <c r="E351" s="86" t="b">
        <v>0</v>
      </c>
      <c r="F351" s="86" t="b">
        <v>0</v>
      </c>
      <c r="G351" s="86" t="b">
        <v>0</v>
      </c>
    </row>
    <row r="352" spans="1:7" ht="15">
      <c r="A352" s="86" t="s">
        <v>2223</v>
      </c>
      <c r="B352" s="86">
        <v>2</v>
      </c>
      <c r="C352" s="121">
        <v>0.0013177243678121806</v>
      </c>
      <c r="D352" s="86" t="s">
        <v>3009</v>
      </c>
      <c r="E352" s="86" t="b">
        <v>0</v>
      </c>
      <c r="F352" s="86" t="b">
        <v>1</v>
      </c>
      <c r="G352" s="86" t="b">
        <v>0</v>
      </c>
    </row>
    <row r="353" spans="1:7" ht="15">
      <c r="A353" s="86" t="s">
        <v>2141</v>
      </c>
      <c r="B353" s="86">
        <v>2</v>
      </c>
      <c r="C353" s="121">
        <v>0.0013177243678121806</v>
      </c>
      <c r="D353" s="86" t="s">
        <v>3009</v>
      </c>
      <c r="E353" s="86" t="b">
        <v>0</v>
      </c>
      <c r="F353" s="86" t="b">
        <v>0</v>
      </c>
      <c r="G353" s="86" t="b">
        <v>0</v>
      </c>
    </row>
    <row r="354" spans="1:7" ht="15">
      <c r="A354" s="86" t="s">
        <v>311</v>
      </c>
      <c r="B354" s="86">
        <v>2</v>
      </c>
      <c r="C354" s="121">
        <v>0.0013177243678121806</v>
      </c>
      <c r="D354" s="86" t="s">
        <v>3009</v>
      </c>
      <c r="E354" s="86" t="b">
        <v>0</v>
      </c>
      <c r="F354" s="86" t="b">
        <v>0</v>
      </c>
      <c r="G354" s="86" t="b">
        <v>0</v>
      </c>
    </row>
    <row r="355" spans="1:7" ht="15">
      <c r="A355" s="86" t="s">
        <v>310</v>
      </c>
      <c r="B355" s="86">
        <v>2</v>
      </c>
      <c r="C355" s="121">
        <v>0.0013177243678121806</v>
      </c>
      <c r="D355" s="86" t="s">
        <v>3009</v>
      </c>
      <c r="E355" s="86" t="b">
        <v>0</v>
      </c>
      <c r="F355" s="86" t="b">
        <v>0</v>
      </c>
      <c r="G355" s="86" t="b">
        <v>0</v>
      </c>
    </row>
    <row r="356" spans="1:7" ht="15">
      <c r="A356" s="86" t="s">
        <v>2860</v>
      </c>
      <c r="B356" s="86">
        <v>2</v>
      </c>
      <c r="C356" s="121">
        <v>0.0013177243678121806</v>
      </c>
      <c r="D356" s="86" t="s">
        <v>3009</v>
      </c>
      <c r="E356" s="86" t="b">
        <v>0</v>
      </c>
      <c r="F356" s="86" t="b">
        <v>0</v>
      </c>
      <c r="G356" s="86" t="b">
        <v>0</v>
      </c>
    </row>
    <row r="357" spans="1:7" ht="15">
      <c r="A357" s="86" t="s">
        <v>2861</v>
      </c>
      <c r="B357" s="86">
        <v>2</v>
      </c>
      <c r="C357" s="121">
        <v>0.0013177243678121806</v>
      </c>
      <c r="D357" s="86" t="s">
        <v>3009</v>
      </c>
      <c r="E357" s="86" t="b">
        <v>1</v>
      </c>
      <c r="F357" s="86" t="b">
        <v>0</v>
      </c>
      <c r="G357" s="86" t="b">
        <v>0</v>
      </c>
    </row>
    <row r="358" spans="1:7" ht="15">
      <c r="A358" s="86" t="s">
        <v>2862</v>
      </c>
      <c r="B358" s="86">
        <v>2</v>
      </c>
      <c r="C358" s="121">
        <v>0.0013177243678121806</v>
      </c>
      <c r="D358" s="86" t="s">
        <v>3009</v>
      </c>
      <c r="E358" s="86" t="b">
        <v>0</v>
      </c>
      <c r="F358" s="86" t="b">
        <v>0</v>
      </c>
      <c r="G358" s="86" t="b">
        <v>0</v>
      </c>
    </row>
    <row r="359" spans="1:7" ht="15">
      <c r="A359" s="86" t="s">
        <v>2863</v>
      </c>
      <c r="B359" s="86">
        <v>2</v>
      </c>
      <c r="C359" s="121">
        <v>0.0013177243678121806</v>
      </c>
      <c r="D359" s="86" t="s">
        <v>3009</v>
      </c>
      <c r="E359" s="86" t="b">
        <v>0</v>
      </c>
      <c r="F359" s="86" t="b">
        <v>1</v>
      </c>
      <c r="G359" s="86" t="b">
        <v>0</v>
      </c>
    </row>
    <row r="360" spans="1:7" ht="15">
      <c r="A360" s="86" t="s">
        <v>2864</v>
      </c>
      <c r="B360" s="86">
        <v>2</v>
      </c>
      <c r="C360" s="121">
        <v>0.0013177243678121806</v>
      </c>
      <c r="D360" s="86" t="s">
        <v>3009</v>
      </c>
      <c r="E360" s="86" t="b">
        <v>0</v>
      </c>
      <c r="F360" s="86" t="b">
        <v>0</v>
      </c>
      <c r="G360" s="86" t="b">
        <v>0</v>
      </c>
    </row>
    <row r="361" spans="1:7" ht="15">
      <c r="A361" s="86" t="s">
        <v>2865</v>
      </c>
      <c r="B361" s="86">
        <v>2</v>
      </c>
      <c r="C361" s="121">
        <v>0.0013177243678121806</v>
      </c>
      <c r="D361" s="86" t="s">
        <v>3009</v>
      </c>
      <c r="E361" s="86" t="b">
        <v>0</v>
      </c>
      <c r="F361" s="86" t="b">
        <v>0</v>
      </c>
      <c r="G361" s="86" t="b">
        <v>0</v>
      </c>
    </row>
    <row r="362" spans="1:7" ht="15">
      <c r="A362" s="86" t="s">
        <v>2200</v>
      </c>
      <c r="B362" s="86">
        <v>2</v>
      </c>
      <c r="C362" s="121">
        <v>0.0013177243678121806</v>
      </c>
      <c r="D362" s="86" t="s">
        <v>3009</v>
      </c>
      <c r="E362" s="86" t="b">
        <v>1</v>
      </c>
      <c r="F362" s="86" t="b">
        <v>0</v>
      </c>
      <c r="G362" s="86" t="b">
        <v>0</v>
      </c>
    </row>
    <row r="363" spans="1:7" ht="15">
      <c r="A363" s="86" t="s">
        <v>2866</v>
      </c>
      <c r="B363" s="86">
        <v>2</v>
      </c>
      <c r="C363" s="121">
        <v>0.0013177243678121806</v>
      </c>
      <c r="D363" s="86" t="s">
        <v>3009</v>
      </c>
      <c r="E363" s="86" t="b">
        <v>0</v>
      </c>
      <c r="F363" s="86" t="b">
        <v>1</v>
      </c>
      <c r="G363" s="86" t="b">
        <v>0</v>
      </c>
    </row>
    <row r="364" spans="1:7" ht="15">
      <c r="A364" s="86" t="s">
        <v>2867</v>
      </c>
      <c r="B364" s="86">
        <v>2</v>
      </c>
      <c r="C364" s="121">
        <v>0.0013177243678121806</v>
      </c>
      <c r="D364" s="86" t="s">
        <v>3009</v>
      </c>
      <c r="E364" s="86" t="b">
        <v>0</v>
      </c>
      <c r="F364" s="86" t="b">
        <v>0</v>
      </c>
      <c r="G364" s="86" t="b">
        <v>0</v>
      </c>
    </row>
    <row r="365" spans="1:7" ht="15">
      <c r="A365" s="86" t="s">
        <v>2868</v>
      </c>
      <c r="B365" s="86">
        <v>2</v>
      </c>
      <c r="C365" s="121">
        <v>0.0013177243678121806</v>
      </c>
      <c r="D365" s="86" t="s">
        <v>3009</v>
      </c>
      <c r="E365" s="86" t="b">
        <v>0</v>
      </c>
      <c r="F365" s="86" t="b">
        <v>0</v>
      </c>
      <c r="G365" s="86" t="b">
        <v>0</v>
      </c>
    </row>
    <row r="366" spans="1:7" ht="15">
      <c r="A366" s="86" t="s">
        <v>2869</v>
      </c>
      <c r="B366" s="86">
        <v>2</v>
      </c>
      <c r="C366" s="121">
        <v>0.0013177243678121806</v>
      </c>
      <c r="D366" s="86" t="s">
        <v>3009</v>
      </c>
      <c r="E366" s="86" t="b">
        <v>0</v>
      </c>
      <c r="F366" s="86" t="b">
        <v>0</v>
      </c>
      <c r="G366" s="86" t="b">
        <v>0</v>
      </c>
    </row>
    <row r="367" spans="1:7" ht="15">
      <c r="A367" s="86" t="s">
        <v>2870</v>
      </c>
      <c r="B367" s="86">
        <v>2</v>
      </c>
      <c r="C367" s="121">
        <v>0.0013177243678121806</v>
      </c>
      <c r="D367" s="86" t="s">
        <v>3009</v>
      </c>
      <c r="E367" s="86" t="b">
        <v>0</v>
      </c>
      <c r="F367" s="86" t="b">
        <v>0</v>
      </c>
      <c r="G367" s="86" t="b">
        <v>0</v>
      </c>
    </row>
    <row r="368" spans="1:7" ht="15">
      <c r="A368" s="86" t="s">
        <v>2871</v>
      </c>
      <c r="B368" s="86">
        <v>2</v>
      </c>
      <c r="C368" s="121">
        <v>0.0013177243678121806</v>
      </c>
      <c r="D368" s="86" t="s">
        <v>3009</v>
      </c>
      <c r="E368" s="86" t="b">
        <v>0</v>
      </c>
      <c r="F368" s="86" t="b">
        <v>0</v>
      </c>
      <c r="G368" s="86" t="b">
        <v>0</v>
      </c>
    </row>
    <row r="369" spans="1:7" ht="15">
      <c r="A369" s="86" t="s">
        <v>2872</v>
      </c>
      <c r="B369" s="86">
        <v>2</v>
      </c>
      <c r="C369" s="121">
        <v>0.0013177243678121806</v>
      </c>
      <c r="D369" s="86" t="s">
        <v>3009</v>
      </c>
      <c r="E369" s="86" t="b">
        <v>0</v>
      </c>
      <c r="F369" s="86" t="b">
        <v>0</v>
      </c>
      <c r="G369" s="86" t="b">
        <v>0</v>
      </c>
    </row>
    <row r="370" spans="1:7" ht="15">
      <c r="A370" s="86" t="s">
        <v>2873</v>
      </c>
      <c r="B370" s="86">
        <v>2</v>
      </c>
      <c r="C370" s="121">
        <v>0.0013177243678121806</v>
      </c>
      <c r="D370" s="86" t="s">
        <v>3009</v>
      </c>
      <c r="E370" s="86" t="b">
        <v>0</v>
      </c>
      <c r="F370" s="86" t="b">
        <v>0</v>
      </c>
      <c r="G370" s="86" t="b">
        <v>0</v>
      </c>
    </row>
    <row r="371" spans="1:7" ht="15">
      <c r="A371" s="86" t="s">
        <v>2874</v>
      </c>
      <c r="B371" s="86">
        <v>2</v>
      </c>
      <c r="C371" s="121">
        <v>0.0013177243678121806</v>
      </c>
      <c r="D371" s="86" t="s">
        <v>3009</v>
      </c>
      <c r="E371" s="86" t="b">
        <v>0</v>
      </c>
      <c r="F371" s="86" t="b">
        <v>0</v>
      </c>
      <c r="G371" s="86" t="b">
        <v>0</v>
      </c>
    </row>
    <row r="372" spans="1:7" ht="15">
      <c r="A372" s="86" t="s">
        <v>2875</v>
      </c>
      <c r="B372" s="86">
        <v>2</v>
      </c>
      <c r="C372" s="121">
        <v>0.0013177243678121806</v>
      </c>
      <c r="D372" s="86" t="s">
        <v>3009</v>
      </c>
      <c r="E372" s="86" t="b">
        <v>0</v>
      </c>
      <c r="F372" s="86" t="b">
        <v>0</v>
      </c>
      <c r="G372" s="86" t="b">
        <v>0</v>
      </c>
    </row>
    <row r="373" spans="1:7" ht="15">
      <c r="A373" s="86" t="s">
        <v>2876</v>
      </c>
      <c r="B373" s="86">
        <v>2</v>
      </c>
      <c r="C373" s="121">
        <v>0.0013177243678121806</v>
      </c>
      <c r="D373" s="86" t="s">
        <v>3009</v>
      </c>
      <c r="E373" s="86" t="b">
        <v>0</v>
      </c>
      <c r="F373" s="86" t="b">
        <v>0</v>
      </c>
      <c r="G373" s="86" t="b">
        <v>0</v>
      </c>
    </row>
    <row r="374" spans="1:7" ht="15">
      <c r="A374" s="86" t="s">
        <v>2877</v>
      </c>
      <c r="B374" s="86">
        <v>2</v>
      </c>
      <c r="C374" s="121">
        <v>0.0013177243678121806</v>
      </c>
      <c r="D374" s="86" t="s">
        <v>3009</v>
      </c>
      <c r="E374" s="86" t="b">
        <v>0</v>
      </c>
      <c r="F374" s="86" t="b">
        <v>0</v>
      </c>
      <c r="G374" s="86" t="b">
        <v>0</v>
      </c>
    </row>
    <row r="375" spans="1:7" ht="15">
      <c r="A375" s="86" t="s">
        <v>2878</v>
      </c>
      <c r="B375" s="86">
        <v>2</v>
      </c>
      <c r="C375" s="121">
        <v>0.0013177243678121806</v>
      </c>
      <c r="D375" s="86" t="s">
        <v>3009</v>
      </c>
      <c r="E375" s="86" t="b">
        <v>0</v>
      </c>
      <c r="F375" s="86" t="b">
        <v>0</v>
      </c>
      <c r="G375" s="86" t="b">
        <v>0</v>
      </c>
    </row>
    <row r="376" spans="1:7" ht="15">
      <c r="A376" s="86" t="s">
        <v>2879</v>
      </c>
      <c r="B376" s="86">
        <v>2</v>
      </c>
      <c r="C376" s="121">
        <v>0.0013177243678121806</v>
      </c>
      <c r="D376" s="86" t="s">
        <v>3009</v>
      </c>
      <c r="E376" s="86" t="b">
        <v>0</v>
      </c>
      <c r="F376" s="86" t="b">
        <v>0</v>
      </c>
      <c r="G376" s="86" t="b">
        <v>0</v>
      </c>
    </row>
    <row r="377" spans="1:7" ht="15">
      <c r="A377" s="86" t="s">
        <v>2880</v>
      </c>
      <c r="B377" s="86">
        <v>2</v>
      </c>
      <c r="C377" s="121">
        <v>0.0013177243678121806</v>
      </c>
      <c r="D377" s="86" t="s">
        <v>3009</v>
      </c>
      <c r="E377" s="86" t="b">
        <v>0</v>
      </c>
      <c r="F377" s="86" t="b">
        <v>0</v>
      </c>
      <c r="G377" s="86" t="b">
        <v>0</v>
      </c>
    </row>
    <row r="378" spans="1:7" ht="15">
      <c r="A378" s="86" t="s">
        <v>2881</v>
      </c>
      <c r="B378" s="86">
        <v>2</v>
      </c>
      <c r="C378" s="121">
        <v>0.0013177243678121806</v>
      </c>
      <c r="D378" s="86" t="s">
        <v>3009</v>
      </c>
      <c r="E378" s="86" t="b">
        <v>1</v>
      </c>
      <c r="F378" s="86" t="b">
        <v>0</v>
      </c>
      <c r="G378" s="86" t="b">
        <v>0</v>
      </c>
    </row>
    <row r="379" spans="1:7" ht="15">
      <c r="A379" s="86" t="s">
        <v>2882</v>
      </c>
      <c r="B379" s="86">
        <v>2</v>
      </c>
      <c r="C379" s="121">
        <v>0.0013177243678121806</v>
      </c>
      <c r="D379" s="86" t="s">
        <v>3009</v>
      </c>
      <c r="E379" s="86" t="b">
        <v>0</v>
      </c>
      <c r="F379" s="86" t="b">
        <v>0</v>
      </c>
      <c r="G379" s="86" t="b">
        <v>0</v>
      </c>
    </row>
    <row r="380" spans="1:7" ht="15">
      <c r="A380" s="86" t="s">
        <v>2883</v>
      </c>
      <c r="B380" s="86">
        <v>2</v>
      </c>
      <c r="C380" s="121">
        <v>0.0013177243678121806</v>
      </c>
      <c r="D380" s="86" t="s">
        <v>3009</v>
      </c>
      <c r="E380" s="86" t="b">
        <v>0</v>
      </c>
      <c r="F380" s="86" t="b">
        <v>0</v>
      </c>
      <c r="G380" s="86" t="b">
        <v>0</v>
      </c>
    </row>
    <row r="381" spans="1:7" ht="15">
      <c r="A381" s="86" t="s">
        <v>2884</v>
      </c>
      <c r="B381" s="86">
        <v>2</v>
      </c>
      <c r="C381" s="121">
        <v>0.0013177243678121806</v>
      </c>
      <c r="D381" s="86" t="s">
        <v>3009</v>
      </c>
      <c r="E381" s="86" t="b">
        <v>0</v>
      </c>
      <c r="F381" s="86" t="b">
        <v>0</v>
      </c>
      <c r="G381" s="86" t="b">
        <v>0</v>
      </c>
    </row>
    <row r="382" spans="1:7" ht="15">
      <c r="A382" s="86" t="s">
        <v>2885</v>
      </c>
      <c r="B382" s="86">
        <v>2</v>
      </c>
      <c r="C382" s="121">
        <v>0.0013177243678121806</v>
      </c>
      <c r="D382" s="86" t="s">
        <v>3009</v>
      </c>
      <c r="E382" s="86" t="b">
        <v>0</v>
      </c>
      <c r="F382" s="86" t="b">
        <v>0</v>
      </c>
      <c r="G382" s="86" t="b">
        <v>0</v>
      </c>
    </row>
    <row r="383" spans="1:7" ht="15">
      <c r="A383" s="86" t="s">
        <v>2886</v>
      </c>
      <c r="B383" s="86">
        <v>2</v>
      </c>
      <c r="C383" s="121">
        <v>0.0013177243678121806</v>
      </c>
      <c r="D383" s="86" t="s">
        <v>3009</v>
      </c>
      <c r="E383" s="86" t="b">
        <v>0</v>
      </c>
      <c r="F383" s="86" t="b">
        <v>0</v>
      </c>
      <c r="G383" s="86" t="b">
        <v>0</v>
      </c>
    </row>
    <row r="384" spans="1:7" ht="15">
      <c r="A384" s="86" t="s">
        <v>2887</v>
      </c>
      <c r="B384" s="86">
        <v>2</v>
      </c>
      <c r="C384" s="121">
        <v>0.0013177243678121806</v>
      </c>
      <c r="D384" s="86" t="s">
        <v>3009</v>
      </c>
      <c r="E384" s="86" t="b">
        <v>0</v>
      </c>
      <c r="F384" s="86" t="b">
        <v>0</v>
      </c>
      <c r="G384" s="86" t="b">
        <v>0</v>
      </c>
    </row>
    <row r="385" spans="1:7" ht="15">
      <c r="A385" s="86" t="s">
        <v>2888</v>
      </c>
      <c r="B385" s="86">
        <v>2</v>
      </c>
      <c r="C385" s="121">
        <v>0.0013177243678121806</v>
      </c>
      <c r="D385" s="86" t="s">
        <v>3009</v>
      </c>
      <c r="E385" s="86" t="b">
        <v>0</v>
      </c>
      <c r="F385" s="86" t="b">
        <v>0</v>
      </c>
      <c r="G385" s="86" t="b">
        <v>0</v>
      </c>
    </row>
    <row r="386" spans="1:7" ht="15">
      <c r="A386" s="86" t="s">
        <v>2889</v>
      </c>
      <c r="B386" s="86">
        <v>2</v>
      </c>
      <c r="C386" s="121">
        <v>0.0013177243678121806</v>
      </c>
      <c r="D386" s="86" t="s">
        <v>3009</v>
      </c>
      <c r="E386" s="86" t="b">
        <v>0</v>
      </c>
      <c r="F386" s="86" t="b">
        <v>0</v>
      </c>
      <c r="G386" s="86" t="b">
        <v>0</v>
      </c>
    </row>
    <row r="387" spans="1:7" ht="15">
      <c r="A387" s="86" t="s">
        <v>308</v>
      </c>
      <c r="B387" s="86">
        <v>2</v>
      </c>
      <c r="C387" s="121">
        <v>0.0013177243678121806</v>
      </c>
      <c r="D387" s="86" t="s">
        <v>3009</v>
      </c>
      <c r="E387" s="86" t="b">
        <v>0</v>
      </c>
      <c r="F387" s="86" t="b">
        <v>0</v>
      </c>
      <c r="G387" s="86" t="b">
        <v>0</v>
      </c>
    </row>
    <row r="388" spans="1:7" ht="15">
      <c r="A388" s="86" t="s">
        <v>2890</v>
      </c>
      <c r="B388" s="86">
        <v>2</v>
      </c>
      <c r="C388" s="121">
        <v>0.0013177243678121806</v>
      </c>
      <c r="D388" s="86" t="s">
        <v>3009</v>
      </c>
      <c r="E388" s="86" t="b">
        <v>0</v>
      </c>
      <c r="F388" s="86" t="b">
        <v>0</v>
      </c>
      <c r="G388" s="86" t="b">
        <v>0</v>
      </c>
    </row>
    <row r="389" spans="1:7" ht="15">
      <c r="A389" s="86" t="s">
        <v>307</v>
      </c>
      <c r="B389" s="86">
        <v>2</v>
      </c>
      <c r="C389" s="121">
        <v>0.0013177243678121806</v>
      </c>
      <c r="D389" s="86" t="s">
        <v>3009</v>
      </c>
      <c r="E389" s="86" t="b">
        <v>0</v>
      </c>
      <c r="F389" s="86" t="b">
        <v>0</v>
      </c>
      <c r="G389" s="86" t="b">
        <v>0</v>
      </c>
    </row>
    <row r="390" spans="1:7" ht="15">
      <c r="A390" s="86" t="s">
        <v>2891</v>
      </c>
      <c r="B390" s="86">
        <v>2</v>
      </c>
      <c r="C390" s="121">
        <v>0.0013177243678121806</v>
      </c>
      <c r="D390" s="86" t="s">
        <v>3009</v>
      </c>
      <c r="E390" s="86" t="b">
        <v>0</v>
      </c>
      <c r="F390" s="86" t="b">
        <v>0</v>
      </c>
      <c r="G390" s="86" t="b">
        <v>0</v>
      </c>
    </row>
    <row r="391" spans="1:7" ht="15">
      <c r="A391" s="86" t="s">
        <v>306</v>
      </c>
      <c r="B391" s="86">
        <v>2</v>
      </c>
      <c r="C391" s="121">
        <v>0.0013177243678121806</v>
      </c>
      <c r="D391" s="86" t="s">
        <v>3009</v>
      </c>
      <c r="E391" s="86" t="b">
        <v>0</v>
      </c>
      <c r="F391" s="86" t="b">
        <v>0</v>
      </c>
      <c r="G391" s="86" t="b">
        <v>0</v>
      </c>
    </row>
    <row r="392" spans="1:7" ht="15">
      <c r="A392" s="86" t="s">
        <v>2892</v>
      </c>
      <c r="B392" s="86">
        <v>2</v>
      </c>
      <c r="C392" s="121">
        <v>0.0013177243678121806</v>
      </c>
      <c r="D392" s="86" t="s">
        <v>3009</v>
      </c>
      <c r="E392" s="86" t="b">
        <v>1</v>
      </c>
      <c r="F392" s="86" t="b">
        <v>0</v>
      </c>
      <c r="G392" s="86" t="b">
        <v>0</v>
      </c>
    </row>
    <row r="393" spans="1:7" ht="15">
      <c r="A393" s="86" t="s">
        <v>2893</v>
      </c>
      <c r="B393" s="86">
        <v>2</v>
      </c>
      <c r="C393" s="121">
        <v>0.0013177243678121806</v>
      </c>
      <c r="D393" s="86" t="s">
        <v>3009</v>
      </c>
      <c r="E393" s="86" t="b">
        <v>0</v>
      </c>
      <c r="F393" s="86" t="b">
        <v>0</v>
      </c>
      <c r="G393" s="86" t="b">
        <v>0</v>
      </c>
    </row>
    <row r="394" spans="1:7" ht="15">
      <c r="A394" s="86" t="s">
        <v>2894</v>
      </c>
      <c r="B394" s="86">
        <v>2</v>
      </c>
      <c r="C394" s="121">
        <v>0.0013177243678121806</v>
      </c>
      <c r="D394" s="86" t="s">
        <v>3009</v>
      </c>
      <c r="E394" s="86" t="b">
        <v>0</v>
      </c>
      <c r="F394" s="86" t="b">
        <v>0</v>
      </c>
      <c r="G394" s="86" t="b">
        <v>0</v>
      </c>
    </row>
    <row r="395" spans="1:7" ht="15">
      <c r="A395" s="86" t="s">
        <v>2895</v>
      </c>
      <c r="B395" s="86">
        <v>2</v>
      </c>
      <c r="C395" s="121">
        <v>0.0013177243678121806</v>
      </c>
      <c r="D395" s="86" t="s">
        <v>3009</v>
      </c>
      <c r="E395" s="86" t="b">
        <v>0</v>
      </c>
      <c r="F395" s="86" t="b">
        <v>0</v>
      </c>
      <c r="G395" s="86" t="b">
        <v>0</v>
      </c>
    </row>
    <row r="396" spans="1:7" ht="15">
      <c r="A396" s="86" t="s">
        <v>2896</v>
      </c>
      <c r="B396" s="86">
        <v>2</v>
      </c>
      <c r="C396" s="121">
        <v>0.0013177243678121806</v>
      </c>
      <c r="D396" s="86" t="s">
        <v>3009</v>
      </c>
      <c r="E396" s="86" t="b">
        <v>0</v>
      </c>
      <c r="F396" s="86" t="b">
        <v>0</v>
      </c>
      <c r="G396" s="86" t="b">
        <v>0</v>
      </c>
    </row>
    <row r="397" spans="1:7" ht="15">
      <c r="A397" s="86" t="s">
        <v>247</v>
      </c>
      <c r="B397" s="86">
        <v>2</v>
      </c>
      <c r="C397" s="121">
        <v>0.0013177243678121806</v>
      </c>
      <c r="D397" s="86" t="s">
        <v>3009</v>
      </c>
      <c r="E397" s="86" t="b">
        <v>0</v>
      </c>
      <c r="F397" s="86" t="b">
        <v>0</v>
      </c>
      <c r="G397" s="86" t="b">
        <v>0</v>
      </c>
    </row>
    <row r="398" spans="1:7" ht="15">
      <c r="A398" s="86" t="s">
        <v>2897</v>
      </c>
      <c r="B398" s="86">
        <v>2</v>
      </c>
      <c r="C398" s="121">
        <v>0.0013177243678121806</v>
      </c>
      <c r="D398" s="86" t="s">
        <v>3009</v>
      </c>
      <c r="E398" s="86" t="b">
        <v>0</v>
      </c>
      <c r="F398" s="86" t="b">
        <v>0</v>
      </c>
      <c r="G398" s="86" t="b">
        <v>0</v>
      </c>
    </row>
    <row r="399" spans="1:7" ht="15">
      <c r="A399" s="86" t="s">
        <v>2898</v>
      </c>
      <c r="B399" s="86">
        <v>2</v>
      </c>
      <c r="C399" s="121">
        <v>0.0013177243678121806</v>
      </c>
      <c r="D399" s="86" t="s">
        <v>3009</v>
      </c>
      <c r="E399" s="86" t="b">
        <v>0</v>
      </c>
      <c r="F399" s="86" t="b">
        <v>0</v>
      </c>
      <c r="G399" s="86" t="b">
        <v>0</v>
      </c>
    </row>
    <row r="400" spans="1:7" ht="15">
      <c r="A400" s="86" t="s">
        <v>2899</v>
      </c>
      <c r="B400" s="86">
        <v>2</v>
      </c>
      <c r="C400" s="121">
        <v>0.0013177243678121806</v>
      </c>
      <c r="D400" s="86" t="s">
        <v>3009</v>
      </c>
      <c r="E400" s="86" t="b">
        <v>0</v>
      </c>
      <c r="F400" s="86" t="b">
        <v>0</v>
      </c>
      <c r="G400" s="86" t="b">
        <v>0</v>
      </c>
    </row>
    <row r="401" spans="1:7" ht="15">
      <c r="A401" s="86" t="s">
        <v>2900</v>
      </c>
      <c r="B401" s="86">
        <v>2</v>
      </c>
      <c r="C401" s="121">
        <v>0.0013177243678121806</v>
      </c>
      <c r="D401" s="86" t="s">
        <v>3009</v>
      </c>
      <c r="E401" s="86" t="b">
        <v>0</v>
      </c>
      <c r="F401" s="86" t="b">
        <v>0</v>
      </c>
      <c r="G401" s="86" t="b">
        <v>0</v>
      </c>
    </row>
    <row r="402" spans="1:7" ht="15">
      <c r="A402" s="86" t="s">
        <v>268</v>
      </c>
      <c r="B402" s="86">
        <v>2</v>
      </c>
      <c r="C402" s="121">
        <v>0.0013177243678121806</v>
      </c>
      <c r="D402" s="86" t="s">
        <v>3009</v>
      </c>
      <c r="E402" s="86" t="b">
        <v>0</v>
      </c>
      <c r="F402" s="86" t="b">
        <v>0</v>
      </c>
      <c r="G402" s="86" t="b">
        <v>0</v>
      </c>
    </row>
    <row r="403" spans="1:7" ht="15">
      <c r="A403" s="86" t="s">
        <v>2901</v>
      </c>
      <c r="B403" s="86">
        <v>2</v>
      </c>
      <c r="C403" s="121">
        <v>0.001531296553455303</v>
      </c>
      <c r="D403" s="86" t="s">
        <v>3009</v>
      </c>
      <c r="E403" s="86" t="b">
        <v>0</v>
      </c>
      <c r="F403" s="86" t="b">
        <v>0</v>
      </c>
      <c r="G403" s="86" t="b">
        <v>0</v>
      </c>
    </row>
    <row r="404" spans="1:7" ht="15">
      <c r="A404" s="86" t="s">
        <v>2902</v>
      </c>
      <c r="B404" s="86">
        <v>2</v>
      </c>
      <c r="C404" s="121">
        <v>0.0013177243678121806</v>
      </c>
      <c r="D404" s="86" t="s">
        <v>3009</v>
      </c>
      <c r="E404" s="86" t="b">
        <v>1</v>
      </c>
      <c r="F404" s="86" t="b">
        <v>0</v>
      </c>
      <c r="G404" s="86" t="b">
        <v>0</v>
      </c>
    </row>
    <row r="405" spans="1:7" ht="15">
      <c r="A405" s="86" t="s">
        <v>2903</v>
      </c>
      <c r="B405" s="86">
        <v>2</v>
      </c>
      <c r="C405" s="121">
        <v>0.0013177243678121806</v>
      </c>
      <c r="D405" s="86" t="s">
        <v>3009</v>
      </c>
      <c r="E405" s="86" t="b">
        <v>0</v>
      </c>
      <c r="F405" s="86" t="b">
        <v>0</v>
      </c>
      <c r="G405" s="86" t="b">
        <v>0</v>
      </c>
    </row>
    <row r="406" spans="1:7" ht="15">
      <c r="A406" s="86" t="s">
        <v>2904</v>
      </c>
      <c r="B406" s="86">
        <v>2</v>
      </c>
      <c r="C406" s="121">
        <v>0.0013177243678121806</v>
      </c>
      <c r="D406" s="86" t="s">
        <v>3009</v>
      </c>
      <c r="E406" s="86" t="b">
        <v>0</v>
      </c>
      <c r="F406" s="86" t="b">
        <v>0</v>
      </c>
      <c r="G406" s="86" t="b">
        <v>0</v>
      </c>
    </row>
    <row r="407" spans="1:7" ht="15">
      <c r="A407" s="86" t="s">
        <v>2905</v>
      </c>
      <c r="B407" s="86">
        <v>2</v>
      </c>
      <c r="C407" s="121">
        <v>0.0013177243678121806</v>
      </c>
      <c r="D407" s="86" t="s">
        <v>3009</v>
      </c>
      <c r="E407" s="86" t="b">
        <v>0</v>
      </c>
      <c r="F407" s="86" t="b">
        <v>0</v>
      </c>
      <c r="G407" s="86" t="b">
        <v>0</v>
      </c>
    </row>
    <row r="408" spans="1:7" ht="15">
      <c r="A408" s="86" t="s">
        <v>2906</v>
      </c>
      <c r="B408" s="86">
        <v>2</v>
      </c>
      <c r="C408" s="121">
        <v>0.0013177243678121806</v>
      </c>
      <c r="D408" s="86" t="s">
        <v>3009</v>
      </c>
      <c r="E408" s="86" t="b">
        <v>1</v>
      </c>
      <c r="F408" s="86" t="b">
        <v>0</v>
      </c>
      <c r="G408" s="86" t="b">
        <v>0</v>
      </c>
    </row>
    <row r="409" spans="1:7" ht="15">
      <c r="A409" s="86" t="s">
        <v>2907</v>
      </c>
      <c r="B409" s="86">
        <v>2</v>
      </c>
      <c r="C409" s="121">
        <v>0.0013177243678121806</v>
      </c>
      <c r="D409" s="86" t="s">
        <v>3009</v>
      </c>
      <c r="E409" s="86" t="b">
        <v>0</v>
      </c>
      <c r="F409" s="86" t="b">
        <v>0</v>
      </c>
      <c r="G409" s="86" t="b">
        <v>0</v>
      </c>
    </row>
    <row r="410" spans="1:7" ht="15">
      <c r="A410" s="86" t="s">
        <v>2908</v>
      </c>
      <c r="B410" s="86">
        <v>2</v>
      </c>
      <c r="C410" s="121">
        <v>0.0013177243678121806</v>
      </c>
      <c r="D410" s="86" t="s">
        <v>3009</v>
      </c>
      <c r="E410" s="86" t="b">
        <v>0</v>
      </c>
      <c r="F410" s="86" t="b">
        <v>0</v>
      </c>
      <c r="G410" s="86" t="b">
        <v>0</v>
      </c>
    </row>
    <row r="411" spans="1:7" ht="15">
      <c r="A411" s="86" t="s">
        <v>2909</v>
      </c>
      <c r="B411" s="86">
        <v>2</v>
      </c>
      <c r="C411" s="121">
        <v>0.0013177243678121806</v>
      </c>
      <c r="D411" s="86" t="s">
        <v>3009</v>
      </c>
      <c r="E411" s="86" t="b">
        <v>1</v>
      </c>
      <c r="F411" s="86" t="b">
        <v>0</v>
      </c>
      <c r="G411" s="86" t="b">
        <v>0</v>
      </c>
    </row>
    <row r="412" spans="1:7" ht="15">
      <c r="A412" s="86" t="s">
        <v>2910</v>
      </c>
      <c r="B412" s="86">
        <v>2</v>
      </c>
      <c r="C412" s="121">
        <v>0.0013177243678121806</v>
      </c>
      <c r="D412" s="86" t="s">
        <v>3009</v>
      </c>
      <c r="E412" s="86" t="b">
        <v>0</v>
      </c>
      <c r="F412" s="86" t="b">
        <v>0</v>
      </c>
      <c r="G412" s="86" t="b">
        <v>0</v>
      </c>
    </row>
    <row r="413" spans="1:7" ht="15">
      <c r="A413" s="86" t="s">
        <v>2911</v>
      </c>
      <c r="B413" s="86">
        <v>2</v>
      </c>
      <c r="C413" s="121">
        <v>0.0013177243678121806</v>
      </c>
      <c r="D413" s="86" t="s">
        <v>3009</v>
      </c>
      <c r="E413" s="86" t="b">
        <v>0</v>
      </c>
      <c r="F413" s="86" t="b">
        <v>0</v>
      </c>
      <c r="G413" s="86" t="b">
        <v>0</v>
      </c>
    </row>
    <row r="414" spans="1:7" ht="15">
      <c r="A414" s="86" t="s">
        <v>2912</v>
      </c>
      <c r="B414" s="86">
        <v>2</v>
      </c>
      <c r="C414" s="121">
        <v>0.0013177243678121806</v>
      </c>
      <c r="D414" s="86" t="s">
        <v>3009</v>
      </c>
      <c r="E414" s="86" t="b">
        <v>0</v>
      </c>
      <c r="F414" s="86" t="b">
        <v>0</v>
      </c>
      <c r="G414" s="86" t="b">
        <v>0</v>
      </c>
    </row>
    <row r="415" spans="1:7" ht="15">
      <c r="A415" s="86" t="s">
        <v>2913</v>
      </c>
      <c r="B415" s="86">
        <v>2</v>
      </c>
      <c r="C415" s="121">
        <v>0.0013177243678121806</v>
      </c>
      <c r="D415" s="86" t="s">
        <v>3009</v>
      </c>
      <c r="E415" s="86" t="b">
        <v>0</v>
      </c>
      <c r="F415" s="86" t="b">
        <v>0</v>
      </c>
      <c r="G415" s="86" t="b">
        <v>0</v>
      </c>
    </row>
    <row r="416" spans="1:7" ht="15">
      <c r="A416" s="86" t="s">
        <v>2914</v>
      </c>
      <c r="B416" s="86">
        <v>2</v>
      </c>
      <c r="C416" s="121">
        <v>0.001531296553455303</v>
      </c>
      <c r="D416" s="86" t="s">
        <v>3009</v>
      </c>
      <c r="E416" s="86" t="b">
        <v>0</v>
      </c>
      <c r="F416" s="86" t="b">
        <v>0</v>
      </c>
      <c r="G416" s="86" t="b">
        <v>0</v>
      </c>
    </row>
    <row r="417" spans="1:7" ht="15">
      <c r="A417" s="86" t="s">
        <v>2915</v>
      </c>
      <c r="B417" s="86">
        <v>2</v>
      </c>
      <c r="C417" s="121">
        <v>0.0013177243678121806</v>
      </c>
      <c r="D417" s="86" t="s">
        <v>3009</v>
      </c>
      <c r="E417" s="86" t="b">
        <v>1</v>
      </c>
      <c r="F417" s="86" t="b">
        <v>0</v>
      </c>
      <c r="G417" s="86" t="b">
        <v>0</v>
      </c>
    </row>
    <row r="418" spans="1:7" ht="15">
      <c r="A418" s="86" t="s">
        <v>2227</v>
      </c>
      <c r="B418" s="86">
        <v>2</v>
      </c>
      <c r="C418" s="121">
        <v>0.0013177243678121806</v>
      </c>
      <c r="D418" s="86" t="s">
        <v>3009</v>
      </c>
      <c r="E418" s="86" t="b">
        <v>0</v>
      </c>
      <c r="F418" s="86" t="b">
        <v>0</v>
      </c>
      <c r="G418" s="86" t="b">
        <v>0</v>
      </c>
    </row>
    <row r="419" spans="1:7" ht="15">
      <c r="A419" s="86" t="s">
        <v>2228</v>
      </c>
      <c r="B419" s="86">
        <v>2</v>
      </c>
      <c r="C419" s="121">
        <v>0.0013177243678121806</v>
      </c>
      <c r="D419" s="86" t="s">
        <v>3009</v>
      </c>
      <c r="E419" s="86" t="b">
        <v>1</v>
      </c>
      <c r="F419" s="86" t="b">
        <v>0</v>
      </c>
      <c r="G419" s="86" t="b">
        <v>0</v>
      </c>
    </row>
    <row r="420" spans="1:7" ht="15">
      <c r="A420" s="86" t="s">
        <v>2231</v>
      </c>
      <c r="B420" s="86">
        <v>2</v>
      </c>
      <c r="C420" s="121">
        <v>0.0013177243678121806</v>
      </c>
      <c r="D420" s="86" t="s">
        <v>3009</v>
      </c>
      <c r="E420" s="86" t="b">
        <v>1</v>
      </c>
      <c r="F420" s="86" t="b">
        <v>0</v>
      </c>
      <c r="G420" s="86" t="b">
        <v>0</v>
      </c>
    </row>
    <row r="421" spans="1:7" ht="15">
      <c r="A421" s="86" t="s">
        <v>2916</v>
      </c>
      <c r="B421" s="86">
        <v>2</v>
      </c>
      <c r="C421" s="121">
        <v>0.0013177243678121806</v>
      </c>
      <c r="D421" s="86" t="s">
        <v>3009</v>
      </c>
      <c r="E421" s="86" t="b">
        <v>0</v>
      </c>
      <c r="F421" s="86" t="b">
        <v>0</v>
      </c>
      <c r="G421" s="86" t="b">
        <v>0</v>
      </c>
    </row>
    <row r="422" spans="1:7" ht="15">
      <c r="A422" s="86" t="s">
        <v>2917</v>
      </c>
      <c r="B422" s="86">
        <v>2</v>
      </c>
      <c r="C422" s="121">
        <v>0.0013177243678121806</v>
      </c>
      <c r="D422" s="86" t="s">
        <v>3009</v>
      </c>
      <c r="E422" s="86" t="b">
        <v>0</v>
      </c>
      <c r="F422" s="86" t="b">
        <v>0</v>
      </c>
      <c r="G422" s="86" t="b">
        <v>0</v>
      </c>
    </row>
    <row r="423" spans="1:7" ht="15">
      <c r="A423" s="86" t="s">
        <v>2918</v>
      </c>
      <c r="B423" s="86">
        <v>2</v>
      </c>
      <c r="C423" s="121">
        <v>0.0013177243678121806</v>
      </c>
      <c r="D423" s="86" t="s">
        <v>3009</v>
      </c>
      <c r="E423" s="86" t="b">
        <v>1</v>
      </c>
      <c r="F423" s="86" t="b">
        <v>0</v>
      </c>
      <c r="G423" s="86" t="b">
        <v>0</v>
      </c>
    </row>
    <row r="424" spans="1:7" ht="15">
      <c r="A424" s="86" t="s">
        <v>2919</v>
      </c>
      <c r="B424" s="86">
        <v>2</v>
      </c>
      <c r="C424" s="121">
        <v>0.0013177243678121806</v>
      </c>
      <c r="D424" s="86" t="s">
        <v>3009</v>
      </c>
      <c r="E424" s="86" t="b">
        <v>0</v>
      </c>
      <c r="F424" s="86" t="b">
        <v>0</v>
      </c>
      <c r="G424" s="86" t="b">
        <v>0</v>
      </c>
    </row>
    <row r="425" spans="1:7" ht="15">
      <c r="A425" s="86" t="s">
        <v>2920</v>
      </c>
      <c r="B425" s="86">
        <v>2</v>
      </c>
      <c r="C425" s="121">
        <v>0.0013177243678121806</v>
      </c>
      <c r="D425" s="86" t="s">
        <v>3009</v>
      </c>
      <c r="E425" s="86" t="b">
        <v>1</v>
      </c>
      <c r="F425" s="86" t="b">
        <v>0</v>
      </c>
      <c r="G425" s="86" t="b">
        <v>0</v>
      </c>
    </row>
    <row r="426" spans="1:7" ht="15">
      <c r="A426" s="86" t="s">
        <v>2921</v>
      </c>
      <c r="B426" s="86">
        <v>2</v>
      </c>
      <c r="C426" s="121">
        <v>0.0013177243678121806</v>
      </c>
      <c r="D426" s="86" t="s">
        <v>3009</v>
      </c>
      <c r="E426" s="86" t="b">
        <v>0</v>
      </c>
      <c r="F426" s="86" t="b">
        <v>0</v>
      </c>
      <c r="G426" s="86" t="b">
        <v>0</v>
      </c>
    </row>
    <row r="427" spans="1:7" ht="15">
      <c r="A427" s="86" t="s">
        <v>2922</v>
      </c>
      <c r="B427" s="86">
        <v>2</v>
      </c>
      <c r="C427" s="121">
        <v>0.0013177243678121806</v>
      </c>
      <c r="D427" s="86" t="s">
        <v>3009</v>
      </c>
      <c r="E427" s="86" t="b">
        <v>0</v>
      </c>
      <c r="F427" s="86" t="b">
        <v>0</v>
      </c>
      <c r="G427" s="86" t="b">
        <v>0</v>
      </c>
    </row>
    <row r="428" spans="1:7" ht="15">
      <c r="A428" s="86" t="s">
        <v>2923</v>
      </c>
      <c r="B428" s="86">
        <v>2</v>
      </c>
      <c r="C428" s="121">
        <v>0.0013177243678121806</v>
      </c>
      <c r="D428" s="86" t="s">
        <v>3009</v>
      </c>
      <c r="E428" s="86" t="b">
        <v>0</v>
      </c>
      <c r="F428" s="86" t="b">
        <v>0</v>
      </c>
      <c r="G428" s="86" t="b">
        <v>0</v>
      </c>
    </row>
    <row r="429" spans="1:7" ht="15">
      <c r="A429" s="86" t="s">
        <v>2924</v>
      </c>
      <c r="B429" s="86">
        <v>2</v>
      </c>
      <c r="C429" s="121">
        <v>0.0013177243678121806</v>
      </c>
      <c r="D429" s="86" t="s">
        <v>3009</v>
      </c>
      <c r="E429" s="86" t="b">
        <v>0</v>
      </c>
      <c r="F429" s="86" t="b">
        <v>0</v>
      </c>
      <c r="G429" s="86" t="b">
        <v>0</v>
      </c>
    </row>
    <row r="430" spans="1:7" ht="15">
      <c r="A430" s="86" t="s">
        <v>2925</v>
      </c>
      <c r="B430" s="86">
        <v>2</v>
      </c>
      <c r="C430" s="121">
        <v>0.0013177243678121806</v>
      </c>
      <c r="D430" s="86" t="s">
        <v>3009</v>
      </c>
      <c r="E430" s="86" t="b">
        <v>0</v>
      </c>
      <c r="F430" s="86" t="b">
        <v>0</v>
      </c>
      <c r="G430" s="86" t="b">
        <v>0</v>
      </c>
    </row>
    <row r="431" spans="1:7" ht="15">
      <c r="A431" s="86" t="s">
        <v>2926</v>
      </c>
      <c r="B431" s="86">
        <v>2</v>
      </c>
      <c r="C431" s="121">
        <v>0.0013177243678121806</v>
      </c>
      <c r="D431" s="86" t="s">
        <v>3009</v>
      </c>
      <c r="E431" s="86" t="b">
        <v>0</v>
      </c>
      <c r="F431" s="86" t="b">
        <v>0</v>
      </c>
      <c r="G431" s="86" t="b">
        <v>0</v>
      </c>
    </row>
    <row r="432" spans="1:7" ht="15">
      <c r="A432" s="86" t="s">
        <v>2927</v>
      </c>
      <c r="B432" s="86">
        <v>2</v>
      </c>
      <c r="C432" s="121">
        <v>0.0013177243678121806</v>
      </c>
      <c r="D432" s="86" t="s">
        <v>3009</v>
      </c>
      <c r="E432" s="86" t="b">
        <v>0</v>
      </c>
      <c r="F432" s="86" t="b">
        <v>0</v>
      </c>
      <c r="G432" s="86" t="b">
        <v>0</v>
      </c>
    </row>
    <row r="433" spans="1:7" ht="15">
      <c r="A433" s="86" t="s">
        <v>2928</v>
      </c>
      <c r="B433" s="86">
        <v>2</v>
      </c>
      <c r="C433" s="121">
        <v>0.0013177243678121806</v>
      </c>
      <c r="D433" s="86" t="s">
        <v>3009</v>
      </c>
      <c r="E433" s="86" t="b">
        <v>0</v>
      </c>
      <c r="F433" s="86" t="b">
        <v>0</v>
      </c>
      <c r="G433" s="86" t="b">
        <v>0</v>
      </c>
    </row>
    <row r="434" spans="1:7" ht="15">
      <c r="A434" s="86" t="s">
        <v>2929</v>
      </c>
      <c r="B434" s="86">
        <v>2</v>
      </c>
      <c r="C434" s="121">
        <v>0.0013177243678121806</v>
      </c>
      <c r="D434" s="86" t="s">
        <v>3009</v>
      </c>
      <c r="E434" s="86" t="b">
        <v>0</v>
      </c>
      <c r="F434" s="86" t="b">
        <v>0</v>
      </c>
      <c r="G434" s="86" t="b">
        <v>0</v>
      </c>
    </row>
    <row r="435" spans="1:7" ht="15">
      <c r="A435" s="86" t="s">
        <v>2930</v>
      </c>
      <c r="B435" s="86">
        <v>2</v>
      </c>
      <c r="C435" s="121">
        <v>0.0013177243678121806</v>
      </c>
      <c r="D435" s="86" t="s">
        <v>3009</v>
      </c>
      <c r="E435" s="86" t="b">
        <v>0</v>
      </c>
      <c r="F435" s="86" t="b">
        <v>0</v>
      </c>
      <c r="G435" s="86" t="b">
        <v>0</v>
      </c>
    </row>
    <row r="436" spans="1:7" ht="15">
      <c r="A436" s="86" t="s">
        <v>2931</v>
      </c>
      <c r="B436" s="86">
        <v>2</v>
      </c>
      <c r="C436" s="121">
        <v>0.0013177243678121806</v>
      </c>
      <c r="D436" s="86" t="s">
        <v>3009</v>
      </c>
      <c r="E436" s="86" t="b">
        <v>0</v>
      </c>
      <c r="F436" s="86" t="b">
        <v>0</v>
      </c>
      <c r="G436" s="86" t="b">
        <v>0</v>
      </c>
    </row>
    <row r="437" spans="1:7" ht="15">
      <c r="A437" s="86" t="s">
        <v>2932</v>
      </c>
      <c r="B437" s="86">
        <v>2</v>
      </c>
      <c r="C437" s="121">
        <v>0.0013177243678121806</v>
      </c>
      <c r="D437" s="86" t="s">
        <v>3009</v>
      </c>
      <c r="E437" s="86" t="b">
        <v>0</v>
      </c>
      <c r="F437" s="86" t="b">
        <v>0</v>
      </c>
      <c r="G437" s="86" t="b">
        <v>0</v>
      </c>
    </row>
    <row r="438" spans="1:7" ht="15">
      <c r="A438" s="86" t="s">
        <v>2933</v>
      </c>
      <c r="B438" s="86">
        <v>2</v>
      </c>
      <c r="C438" s="121">
        <v>0.0013177243678121806</v>
      </c>
      <c r="D438" s="86" t="s">
        <v>3009</v>
      </c>
      <c r="E438" s="86" t="b">
        <v>0</v>
      </c>
      <c r="F438" s="86" t="b">
        <v>0</v>
      </c>
      <c r="G438" s="86" t="b">
        <v>0</v>
      </c>
    </row>
    <row r="439" spans="1:7" ht="15">
      <c r="A439" s="86" t="s">
        <v>2934</v>
      </c>
      <c r="B439" s="86">
        <v>2</v>
      </c>
      <c r="C439" s="121">
        <v>0.0013177243678121806</v>
      </c>
      <c r="D439" s="86" t="s">
        <v>3009</v>
      </c>
      <c r="E439" s="86" t="b">
        <v>0</v>
      </c>
      <c r="F439" s="86" t="b">
        <v>0</v>
      </c>
      <c r="G439" s="86" t="b">
        <v>0</v>
      </c>
    </row>
    <row r="440" spans="1:7" ht="15">
      <c r="A440" s="86" t="s">
        <v>2935</v>
      </c>
      <c r="B440" s="86">
        <v>2</v>
      </c>
      <c r="C440" s="121">
        <v>0.0013177243678121806</v>
      </c>
      <c r="D440" s="86" t="s">
        <v>3009</v>
      </c>
      <c r="E440" s="86" t="b">
        <v>0</v>
      </c>
      <c r="F440" s="86" t="b">
        <v>0</v>
      </c>
      <c r="G440" s="86" t="b">
        <v>0</v>
      </c>
    </row>
    <row r="441" spans="1:7" ht="15">
      <c r="A441" s="86" t="s">
        <v>2936</v>
      </c>
      <c r="B441" s="86">
        <v>2</v>
      </c>
      <c r="C441" s="121">
        <v>0.0013177243678121806</v>
      </c>
      <c r="D441" s="86" t="s">
        <v>3009</v>
      </c>
      <c r="E441" s="86" t="b">
        <v>0</v>
      </c>
      <c r="F441" s="86" t="b">
        <v>0</v>
      </c>
      <c r="G441" s="86" t="b">
        <v>0</v>
      </c>
    </row>
    <row r="442" spans="1:7" ht="15">
      <c r="A442" s="86" t="s">
        <v>2937</v>
      </c>
      <c r="B442" s="86">
        <v>2</v>
      </c>
      <c r="C442" s="121">
        <v>0.0013177243678121806</v>
      </c>
      <c r="D442" s="86" t="s">
        <v>3009</v>
      </c>
      <c r="E442" s="86" t="b">
        <v>0</v>
      </c>
      <c r="F442" s="86" t="b">
        <v>0</v>
      </c>
      <c r="G442" s="86" t="b">
        <v>0</v>
      </c>
    </row>
    <row r="443" spans="1:7" ht="15">
      <c r="A443" s="86" t="s">
        <v>2938</v>
      </c>
      <c r="B443" s="86">
        <v>2</v>
      </c>
      <c r="C443" s="121">
        <v>0.0013177243678121806</v>
      </c>
      <c r="D443" s="86" t="s">
        <v>3009</v>
      </c>
      <c r="E443" s="86" t="b">
        <v>0</v>
      </c>
      <c r="F443" s="86" t="b">
        <v>0</v>
      </c>
      <c r="G443" s="86" t="b">
        <v>0</v>
      </c>
    </row>
    <row r="444" spans="1:7" ht="15">
      <c r="A444" s="86" t="s">
        <v>2939</v>
      </c>
      <c r="B444" s="86">
        <v>2</v>
      </c>
      <c r="C444" s="121">
        <v>0.0013177243678121806</v>
      </c>
      <c r="D444" s="86" t="s">
        <v>3009</v>
      </c>
      <c r="E444" s="86" t="b">
        <v>0</v>
      </c>
      <c r="F444" s="86" t="b">
        <v>0</v>
      </c>
      <c r="G444" s="86" t="b">
        <v>0</v>
      </c>
    </row>
    <row r="445" spans="1:7" ht="15">
      <c r="A445" s="86" t="s">
        <v>2940</v>
      </c>
      <c r="B445" s="86">
        <v>2</v>
      </c>
      <c r="C445" s="121">
        <v>0.0013177243678121806</v>
      </c>
      <c r="D445" s="86" t="s">
        <v>3009</v>
      </c>
      <c r="E445" s="86" t="b">
        <v>0</v>
      </c>
      <c r="F445" s="86" t="b">
        <v>0</v>
      </c>
      <c r="G445" s="86" t="b">
        <v>0</v>
      </c>
    </row>
    <row r="446" spans="1:7" ht="15">
      <c r="A446" s="86" t="s">
        <v>2941</v>
      </c>
      <c r="B446" s="86">
        <v>2</v>
      </c>
      <c r="C446" s="121">
        <v>0.0013177243678121806</v>
      </c>
      <c r="D446" s="86" t="s">
        <v>3009</v>
      </c>
      <c r="E446" s="86" t="b">
        <v>0</v>
      </c>
      <c r="F446" s="86" t="b">
        <v>0</v>
      </c>
      <c r="G446" s="86" t="b">
        <v>0</v>
      </c>
    </row>
    <row r="447" spans="1:7" ht="15">
      <c r="A447" s="86" t="s">
        <v>2942</v>
      </c>
      <c r="B447" s="86">
        <v>2</v>
      </c>
      <c r="C447" s="121">
        <v>0.0013177243678121806</v>
      </c>
      <c r="D447" s="86" t="s">
        <v>3009</v>
      </c>
      <c r="E447" s="86" t="b">
        <v>0</v>
      </c>
      <c r="F447" s="86" t="b">
        <v>0</v>
      </c>
      <c r="G447" s="86" t="b">
        <v>0</v>
      </c>
    </row>
    <row r="448" spans="1:7" ht="15">
      <c r="A448" s="86" t="s">
        <v>2943</v>
      </c>
      <c r="B448" s="86">
        <v>2</v>
      </c>
      <c r="C448" s="121">
        <v>0.0013177243678121806</v>
      </c>
      <c r="D448" s="86" t="s">
        <v>3009</v>
      </c>
      <c r="E448" s="86" t="b">
        <v>0</v>
      </c>
      <c r="F448" s="86" t="b">
        <v>0</v>
      </c>
      <c r="G448" s="86" t="b">
        <v>0</v>
      </c>
    </row>
    <row r="449" spans="1:7" ht="15">
      <c r="A449" s="86" t="s">
        <v>2944</v>
      </c>
      <c r="B449" s="86">
        <v>2</v>
      </c>
      <c r="C449" s="121">
        <v>0.0013177243678121806</v>
      </c>
      <c r="D449" s="86" t="s">
        <v>3009</v>
      </c>
      <c r="E449" s="86" t="b">
        <v>0</v>
      </c>
      <c r="F449" s="86" t="b">
        <v>0</v>
      </c>
      <c r="G449" s="86" t="b">
        <v>0</v>
      </c>
    </row>
    <row r="450" spans="1:7" ht="15">
      <c r="A450" s="86" t="s">
        <v>2945</v>
      </c>
      <c r="B450" s="86">
        <v>2</v>
      </c>
      <c r="C450" s="121">
        <v>0.0013177243678121806</v>
      </c>
      <c r="D450" s="86" t="s">
        <v>3009</v>
      </c>
      <c r="E450" s="86" t="b">
        <v>0</v>
      </c>
      <c r="F450" s="86" t="b">
        <v>0</v>
      </c>
      <c r="G450" s="86" t="b">
        <v>0</v>
      </c>
    </row>
    <row r="451" spans="1:7" ht="15">
      <c r="A451" s="86" t="s">
        <v>2946</v>
      </c>
      <c r="B451" s="86">
        <v>2</v>
      </c>
      <c r="C451" s="121">
        <v>0.0013177243678121806</v>
      </c>
      <c r="D451" s="86" t="s">
        <v>3009</v>
      </c>
      <c r="E451" s="86" t="b">
        <v>0</v>
      </c>
      <c r="F451" s="86" t="b">
        <v>0</v>
      </c>
      <c r="G451" s="86" t="b">
        <v>0</v>
      </c>
    </row>
    <row r="452" spans="1:7" ht="15">
      <c r="A452" s="86" t="s">
        <v>2947</v>
      </c>
      <c r="B452" s="86">
        <v>2</v>
      </c>
      <c r="C452" s="121">
        <v>0.0013177243678121806</v>
      </c>
      <c r="D452" s="86" t="s">
        <v>3009</v>
      </c>
      <c r="E452" s="86" t="b">
        <v>0</v>
      </c>
      <c r="F452" s="86" t="b">
        <v>0</v>
      </c>
      <c r="G452" s="86" t="b">
        <v>0</v>
      </c>
    </row>
    <row r="453" spans="1:7" ht="15">
      <c r="A453" s="86" t="s">
        <v>2948</v>
      </c>
      <c r="B453" s="86">
        <v>2</v>
      </c>
      <c r="C453" s="121">
        <v>0.0013177243678121806</v>
      </c>
      <c r="D453" s="86" t="s">
        <v>3009</v>
      </c>
      <c r="E453" s="86" t="b">
        <v>0</v>
      </c>
      <c r="F453" s="86" t="b">
        <v>0</v>
      </c>
      <c r="G453" s="86" t="b">
        <v>0</v>
      </c>
    </row>
    <row r="454" spans="1:7" ht="15">
      <c r="A454" s="86" t="s">
        <v>2949</v>
      </c>
      <c r="B454" s="86">
        <v>2</v>
      </c>
      <c r="C454" s="121">
        <v>0.0013177243678121806</v>
      </c>
      <c r="D454" s="86" t="s">
        <v>3009</v>
      </c>
      <c r="E454" s="86" t="b">
        <v>0</v>
      </c>
      <c r="F454" s="86" t="b">
        <v>0</v>
      </c>
      <c r="G454" s="86" t="b">
        <v>0</v>
      </c>
    </row>
    <row r="455" spans="1:7" ht="15">
      <c r="A455" s="86" t="s">
        <v>2950</v>
      </c>
      <c r="B455" s="86">
        <v>2</v>
      </c>
      <c r="C455" s="121">
        <v>0.0013177243678121806</v>
      </c>
      <c r="D455" s="86" t="s">
        <v>3009</v>
      </c>
      <c r="E455" s="86" t="b">
        <v>0</v>
      </c>
      <c r="F455" s="86" t="b">
        <v>1</v>
      </c>
      <c r="G455" s="86" t="b">
        <v>0</v>
      </c>
    </row>
    <row r="456" spans="1:7" ht="15">
      <c r="A456" s="86" t="s">
        <v>2951</v>
      </c>
      <c r="B456" s="86">
        <v>2</v>
      </c>
      <c r="C456" s="121">
        <v>0.0013177243678121806</v>
      </c>
      <c r="D456" s="86" t="s">
        <v>3009</v>
      </c>
      <c r="E456" s="86" t="b">
        <v>0</v>
      </c>
      <c r="F456" s="86" t="b">
        <v>0</v>
      </c>
      <c r="G456" s="86" t="b">
        <v>0</v>
      </c>
    </row>
    <row r="457" spans="1:7" ht="15">
      <c r="A457" s="86" t="s">
        <v>2952</v>
      </c>
      <c r="B457" s="86">
        <v>2</v>
      </c>
      <c r="C457" s="121">
        <v>0.0013177243678121806</v>
      </c>
      <c r="D457" s="86" t="s">
        <v>3009</v>
      </c>
      <c r="E457" s="86" t="b">
        <v>0</v>
      </c>
      <c r="F457" s="86" t="b">
        <v>0</v>
      </c>
      <c r="G457" s="86" t="b">
        <v>0</v>
      </c>
    </row>
    <row r="458" spans="1:7" ht="15">
      <c r="A458" s="86" t="s">
        <v>2953</v>
      </c>
      <c r="B458" s="86">
        <v>2</v>
      </c>
      <c r="C458" s="121">
        <v>0.0013177243678121806</v>
      </c>
      <c r="D458" s="86" t="s">
        <v>3009</v>
      </c>
      <c r="E458" s="86" t="b">
        <v>0</v>
      </c>
      <c r="F458" s="86" t="b">
        <v>0</v>
      </c>
      <c r="G458" s="86" t="b">
        <v>0</v>
      </c>
    </row>
    <row r="459" spans="1:7" ht="15">
      <c r="A459" s="86" t="s">
        <v>2954</v>
      </c>
      <c r="B459" s="86">
        <v>2</v>
      </c>
      <c r="C459" s="121">
        <v>0.0013177243678121806</v>
      </c>
      <c r="D459" s="86" t="s">
        <v>3009</v>
      </c>
      <c r="E459" s="86" t="b">
        <v>0</v>
      </c>
      <c r="F459" s="86" t="b">
        <v>0</v>
      </c>
      <c r="G459" s="86" t="b">
        <v>0</v>
      </c>
    </row>
    <row r="460" spans="1:7" ht="15">
      <c r="A460" s="86" t="s">
        <v>2955</v>
      </c>
      <c r="B460" s="86">
        <v>2</v>
      </c>
      <c r="C460" s="121">
        <v>0.0013177243678121806</v>
      </c>
      <c r="D460" s="86" t="s">
        <v>3009</v>
      </c>
      <c r="E460" s="86" t="b">
        <v>0</v>
      </c>
      <c r="F460" s="86" t="b">
        <v>0</v>
      </c>
      <c r="G460" s="86" t="b">
        <v>0</v>
      </c>
    </row>
    <row r="461" spans="1:7" ht="15">
      <c r="A461" s="86" t="s">
        <v>2956</v>
      </c>
      <c r="B461" s="86">
        <v>2</v>
      </c>
      <c r="C461" s="121">
        <v>0.0013177243678121806</v>
      </c>
      <c r="D461" s="86" t="s">
        <v>3009</v>
      </c>
      <c r="E461" s="86" t="b">
        <v>0</v>
      </c>
      <c r="F461" s="86" t="b">
        <v>0</v>
      </c>
      <c r="G461" s="86" t="b">
        <v>0</v>
      </c>
    </row>
    <row r="462" spans="1:7" ht="15">
      <c r="A462" s="86" t="s">
        <v>2957</v>
      </c>
      <c r="B462" s="86">
        <v>2</v>
      </c>
      <c r="C462" s="121">
        <v>0.0013177243678121806</v>
      </c>
      <c r="D462" s="86" t="s">
        <v>3009</v>
      </c>
      <c r="E462" s="86" t="b">
        <v>1</v>
      </c>
      <c r="F462" s="86" t="b">
        <v>0</v>
      </c>
      <c r="G462" s="86" t="b">
        <v>0</v>
      </c>
    </row>
    <row r="463" spans="1:7" ht="15">
      <c r="A463" s="86" t="s">
        <v>2958</v>
      </c>
      <c r="B463" s="86">
        <v>2</v>
      </c>
      <c r="C463" s="121">
        <v>0.0013177243678121806</v>
      </c>
      <c r="D463" s="86" t="s">
        <v>3009</v>
      </c>
      <c r="E463" s="86" t="b">
        <v>0</v>
      </c>
      <c r="F463" s="86" t="b">
        <v>0</v>
      </c>
      <c r="G463" s="86" t="b">
        <v>0</v>
      </c>
    </row>
    <row r="464" spans="1:7" ht="15">
      <c r="A464" s="86" t="s">
        <v>2959</v>
      </c>
      <c r="B464" s="86">
        <v>2</v>
      </c>
      <c r="C464" s="121">
        <v>0.0013177243678121806</v>
      </c>
      <c r="D464" s="86" t="s">
        <v>3009</v>
      </c>
      <c r="E464" s="86" t="b">
        <v>0</v>
      </c>
      <c r="F464" s="86" t="b">
        <v>0</v>
      </c>
      <c r="G464" s="86" t="b">
        <v>0</v>
      </c>
    </row>
    <row r="465" spans="1:7" ht="15">
      <c r="A465" s="86" t="s">
        <v>2960</v>
      </c>
      <c r="B465" s="86">
        <v>2</v>
      </c>
      <c r="C465" s="121">
        <v>0.0013177243678121806</v>
      </c>
      <c r="D465" s="86" t="s">
        <v>3009</v>
      </c>
      <c r="E465" s="86" t="b">
        <v>0</v>
      </c>
      <c r="F465" s="86" t="b">
        <v>0</v>
      </c>
      <c r="G465" s="86" t="b">
        <v>0</v>
      </c>
    </row>
    <row r="466" spans="1:7" ht="15">
      <c r="A466" s="86" t="s">
        <v>2961</v>
      </c>
      <c r="B466" s="86">
        <v>2</v>
      </c>
      <c r="C466" s="121">
        <v>0.0013177243678121806</v>
      </c>
      <c r="D466" s="86" t="s">
        <v>3009</v>
      </c>
      <c r="E466" s="86" t="b">
        <v>0</v>
      </c>
      <c r="F466" s="86" t="b">
        <v>0</v>
      </c>
      <c r="G466" s="86" t="b">
        <v>0</v>
      </c>
    </row>
    <row r="467" spans="1:7" ht="15">
      <c r="A467" s="86" t="s">
        <v>2962</v>
      </c>
      <c r="B467" s="86">
        <v>2</v>
      </c>
      <c r="C467" s="121">
        <v>0.0013177243678121806</v>
      </c>
      <c r="D467" s="86" t="s">
        <v>3009</v>
      </c>
      <c r="E467" s="86" t="b">
        <v>0</v>
      </c>
      <c r="F467" s="86" t="b">
        <v>0</v>
      </c>
      <c r="G467" s="86" t="b">
        <v>0</v>
      </c>
    </row>
    <row r="468" spans="1:7" ht="15">
      <c r="A468" s="86" t="s">
        <v>233</v>
      </c>
      <c r="B468" s="86">
        <v>2</v>
      </c>
      <c r="C468" s="121">
        <v>0.0013177243678121806</v>
      </c>
      <c r="D468" s="86" t="s">
        <v>3009</v>
      </c>
      <c r="E468" s="86" t="b">
        <v>0</v>
      </c>
      <c r="F468" s="86" t="b">
        <v>0</v>
      </c>
      <c r="G468" s="86" t="b">
        <v>0</v>
      </c>
    </row>
    <row r="469" spans="1:7" ht="15">
      <c r="A469" s="86" t="s">
        <v>2963</v>
      </c>
      <c r="B469" s="86">
        <v>2</v>
      </c>
      <c r="C469" s="121">
        <v>0.0013177243678121806</v>
      </c>
      <c r="D469" s="86" t="s">
        <v>3009</v>
      </c>
      <c r="E469" s="86" t="b">
        <v>0</v>
      </c>
      <c r="F469" s="86" t="b">
        <v>0</v>
      </c>
      <c r="G469" s="86" t="b">
        <v>0</v>
      </c>
    </row>
    <row r="470" spans="1:7" ht="15">
      <c r="A470" s="86" t="s">
        <v>2964</v>
      </c>
      <c r="B470" s="86">
        <v>2</v>
      </c>
      <c r="C470" s="121">
        <v>0.0013177243678121806</v>
      </c>
      <c r="D470" s="86" t="s">
        <v>3009</v>
      </c>
      <c r="E470" s="86" t="b">
        <v>0</v>
      </c>
      <c r="F470" s="86" t="b">
        <v>0</v>
      </c>
      <c r="G470" s="86" t="b">
        <v>0</v>
      </c>
    </row>
    <row r="471" spans="1:7" ht="15">
      <c r="A471" s="86" t="s">
        <v>2965</v>
      </c>
      <c r="B471" s="86">
        <v>2</v>
      </c>
      <c r="C471" s="121">
        <v>0.0013177243678121806</v>
      </c>
      <c r="D471" s="86" t="s">
        <v>3009</v>
      </c>
      <c r="E471" s="86" t="b">
        <v>0</v>
      </c>
      <c r="F471" s="86" t="b">
        <v>0</v>
      </c>
      <c r="G471" s="86" t="b">
        <v>0</v>
      </c>
    </row>
    <row r="472" spans="1:7" ht="15">
      <c r="A472" s="86" t="s">
        <v>2966</v>
      </c>
      <c r="B472" s="86">
        <v>2</v>
      </c>
      <c r="C472" s="121">
        <v>0.0013177243678121806</v>
      </c>
      <c r="D472" s="86" t="s">
        <v>3009</v>
      </c>
      <c r="E472" s="86" t="b">
        <v>0</v>
      </c>
      <c r="F472" s="86" t="b">
        <v>0</v>
      </c>
      <c r="G472" s="86" t="b">
        <v>0</v>
      </c>
    </row>
    <row r="473" spans="1:7" ht="15">
      <c r="A473" s="86" t="s">
        <v>2967</v>
      </c>
      <c r="B473" s="86">
        <v>2</v>
      </c>
      <c r="C473" s="121">
        <v>0.0013177243678121806</v>
      </c>
      <c r="D473" s="86" t="s">
        <v>3009</v>
      </c>
      <c r="E473" s="86" t="b">
        <v>0</v>
      </c>
      <c r="F473" s="86" t="b">
        <v>0</v>
      </c>
      <c r="G473" s="86" t="b">
        <v>0</v>
      </c>
    </row>
    <row r="474" spans="1:7" ht="15">
      <c r="A474" s="86" t="s">
        <v>2968</v>
      </c>
      <c r="B474" s="86">
        <v>2</v>
      </c>
      <c r="C474" s="121">
        <v>0.0013177243678121806</v>
      </c>
      <c r="D474" s="86" t="s">
        <v>3009</v>
      </c>
      <c r="E474" s="86" t="b">
        <v>0</v>
      </c>
      <c r="F474" s="86" t="b">
        <v>0</v>
      </c>
      <c r="G474" s="86" t="b">
        <v>0</v>
      </c>
    </row>
    <row r="475" spans="1:7" ht="15">
      <c r="A475" s="86" t="s">
        <v>2969</v>
      </c>
      <c r="B475" s="86">
        <v>2</v>
      </c>
      <c r="C475" s="121">
        <v>0.0013177243678121806</v>
      </c>
      <c r="D475" s="86" t="s">
        <v>3009</v>
      </c>
      <c r="E475" s="86" t="b">
        <v>0</v>
      </c>
      <c r="F475" s="86" t="b">
        <v>0</v>
      </c>
      <c r="G475" s="86" t="b">
        <v>0</v>
      </c>
    </row>
    <row r="476" spans="1:7" ht="15">
      <c r="A476" s="86" t="s">
        <v>2970</v>
      </c>
      <c r="B476" s="86">
        <v>2</v>
      </c>
      <c r="C476" s="121">
        <v>0.0013177243678121806</v>
      </c>
      <c r="D476" s="86" t="s">
        <v>3009</v>
      </c>
      <c r="E476" s="86" t="b">
        <v>0</v>
      </c>
      <c r="F476" s="86" t="b">
        <v>0</v>
      </c>
      <c r="G476" s="86" t="b">
        <v>0</v>
      </c>
    </row>
    <row r="477" spans="1:7" ht="15">
      <c r="A477" s="86" t="s">
        <v>2236</v>
      </c>
      <c r="B477" s="86">
        <v>2</v>
      </c>
      <c r="C477" s="121">
        <v>0.0013177243678121806</v>
      </c>
      <c r="D477" s="86" t="s">
        <v>3009</v>
      </c>
      <c r="E477" s="86" t="b">
        <v>0</v>
      </c>
      <c r="F477" s="86" t="b">
        <v>0</v>
      </c>
      <c r="G477" s="86" t="b">
        <v>0</v>
      </c>
    </row>
    <row r="478" spans="1:7" ht="15">
      <c r="A478" s="86" t="s">
        <v>2237</v>
      </c>
      <c r="B478" s="86">
        <v>2</v>
      </c>
      <c r="C478" s="121">
        <v>0.0013177243678121806</v>
      </c>
      <c r="D478" s="86" t="s">
        <v>3009</v>
      </c>
      <c r="E478" s="86" t="b">
        <v>0</v>
      </c>
      <c r="F478" s="86" t="b">
        <v>0</v>
      </c>
      <c r="G478" s="86" t="b">
        <v>0</v>
      </c>
    </row>
    <row r="479" spans="1:7" ht="15">
      <c r="A479" s="86" t="s">
        <v>2239</v>
      </c>
      <c r="B479" s="86">
        <v>2</v>
      </c>
      <c r="C479" s="121">
        <v>0.0013177243678121806</v>
      </c>
      <c r="D479" s="86" t="s">
        <v>3009</v>
      </c>
      <c r="E479" s="86" t="b">
        <v>0</v>
      </c>
      <c r="F479" s="86" t="b">
        <v>0</v>
      </c>
      <c r="G479" s="86" t="b">
        <v>0</v>
      </c>
    </row>
    <row r="480" spans="1:7" ht="15">
      <c r="A480" s="86" t="s">
        <v>2240</v>
      </c>
      <c r="B480" s="86">
        <v>2</v>
      </c>
      <c r="C480" s="121">
        <v>0.0013177243678121806</v>
      </c>
      <c r="D480" s="86" t="s">
        <v>3009</v>
      </c>
      <c r="E480" s="86" t="b">
        <v>0</v>
      </c>
      <c r="F480" s="86" t="b">
        <v>0</v>
      </c>
      <c r="G480" s="86" t="b">
        <v>0</v>
      </c>
    </row>
    <row r="481" spans="1:7" ht="15">
      <c r="A481" s="86" t="s">
        <v>2241</v>
      </c>
      <c r="B481" s="86">
        <v>2</v>
      </c>
      <c r="C481" s="121">
        <v>0.0013177243678121806</v>
      </c>
      <c r="D481" s="86" t="s">
        <v>3009</v>
      </c>
      <c r="E481" s="86" t="b">
        <v>0</v>
      </c>
      <c r="F481" s="86" t="b">
        <v>0</v>
      </c>
      <c r="G481" s="86" t="b">
        <v>0</v>
      </c>
    </row>
    <row r="482" spans="1:7" ht="15">
      <c r="A482" s="86" t="s">
        <v>2971</v>
      </c>
      <c r="B482" s="86">
        <v>2</v>
      </c>
      <c r="C482" s="121">
        <v>0.0013177243678121806</v>
      </c>
      <c r="D482" s="86" t="s">
        <v>3009</v>
      </c>
      <c r="E482" s="86" t="b">
        <v>0</v>
      </c>
      <c r="F482" s="86" t="b">
        <v>0</v>
      </c>
      <c r="G482" s="86" t="b">
        <v>0</v>
      </c>
    </row>
    <row r="483" spans="1:7" ht="15">
      <c r="A483" s="86" t="s">
        <v>2972</v>
      </c>
      <c r="B483" s="86">
        <v>2</v>
      </c>
      <c r="C483" s="121">
        <v>0.0013177243678121806</v>
      </c>
      <c r="D483" s="86" t="s">
        <v>3009</v>
      </c>
      <c r="E483" s="86" t="b">
        <v>0</v>
      </c>
      <c r="F483" s="86" t="b">
        <v>0</v>
      </c>
      <c r="G483" s="86" t="b">
        <v>0</v>
      </c>
    </row>
    <row r="484" spans="1:7" ht="15">
      <c r="A484" s="86" t="s">
        <v>2973</v>
      </c>
      <c r="B484" s="86">
        <v>2</v>
      </c>
      <c r="C484" s="121">
        <v>0.0013177243678121806</v>
      </c>
      <c r="D484" s="86" t="s">
        <v>3009</v>
      </c>
      <c r="E484" s="86" t="b">
        <v>0</v>
      </c>
      <c r="F484" s="86" t="b">
        <v>0</v>
      </c>
      <c r="G484" s="86" t="b">
        <v>0</v>
      </c>
    </row>
    <row r="485" spans="1:7" ht="15">
      <c r="A485" s="86" t="s">
        <v>2974</v>
      </c>
      <c r="B485" s="86">
        <v>2</v>
      </c>
      <c r="C485" s="121">
        <v>0.0013177243678121806</v>
      </c>
      <c r="D485" s="86" t="s">
        <v>3009</v>
      </c>
      <c r="E485" s="86" t="b">
        <v>0</v>
      </c>
      <c r="F485" s="86" t="b">
        <v>0</v>
      </c>
      <c r="G485" s="86" t="b">
        <v>0</v>
      </c>
    </row>
    <row r="486" spans="1:7" ht="15">
      <c r="A486" s="86" t="s">
        <v>2975</v>
      </c>
      <c r="B486" s="86">
        <v>2</v>
      </c>
      <c r="C486" s="121">
        <v>0.0013177243678121806</v>
      </c>
      <c r="D486" s="86" t="s">
        <v>3009</v>
      </c>
      <c r="E486" s="86" t="b">
        <v>0</v>
      </c>
      <c r="F486" s="86" t="b">
        <v>0</v>
      </c>
      <c r="G486" s="86" t="b">
        <v>0</v>
      </c>
    </row>
    <row r="487" spans="1:7" ht="15">
      <c r="A487" s="86" t="s">
        <v>2117</v>
      </c>
      <c r="B487" s="86">
        <v>2</v>
      </c>
      <c r="C487" s="121">
        <v>0.0013177243678121806</v>
      </c>
      <c r="D487" s="86" t="s">
        <v>3009</v>
      </c>
      <c r="E487" s="86" t="b">
        <v>0</v>
      </c>
      <c r="F487" s="86" t="b">
        <v>0</v>
      </c>
      <c r="G487" s="86" t="b">
        <v>0</v>
      </c>
    </row>
    <row r="488" spans="1:7" ht="15">
      <c r="A488" s="86" t="s">
        <v>291</v>
      </c>
      <c r="B488" s="86">
        <v>2</v>
      </c>
      <c r="C488" s="121">
        <v>0.0013177243678121806</v>
      </c>
      <c r="D488" s="86" t="s">
        <v>3009</v>
      </c>
      <c r="E488" s="86" t="b">
        <v>0</v>
      </c>
      <c r="F488" s="86" t="b">
        <v>0</v>
      </c>
      <c r="G488" s="86" t="b">
        <v>0</v>
      </c>
    </row>
    <row r="489" spans="1:7" ht="15">
      <c r="A489" s="86" t="s">
        <v>2976</v>
      </c>
      <c r="B489" s="86">
        <v>2</v>
      </c>
      <c r="C489" s="121">
        <v>0.0013177243678121806</v>
      </c>
      <c r="D489" s="86" t="s">
        <v>3009</v>
      </c>
      <c r="E489" s="86" t="b">
        <v>0</v>
      </c>
      <c r="F489" s="86" t="b">
        <v>0</v>
      </c>
      <c r="G489" s="86" t="b">
        <v>0</v>
      </c>
    </row>
    <row r="490" spans="1:7" ht="15">
      <c r="A490" s="86" t="s">
        <v>290</v>
      </c>
      <c r="B490" s="86">
        <v>2</v>
      </c>
      <c r="C490" s="121">
        <v>0.0013177243678121806</v>
      </c>
      <c r="D490" s="86" t="s">
        <v>3009</v>
      </c>
      <c r="E490" s="86" t="b">
        <v>0</v>
      </c>
      <c r="F490" s="86" t="b">
        <v>0</v>
      </c>
      <c r="G490" s="86" t="b">
        <v>0</v>
      </c>
    </row>
    <row r="491" spans="1:7" ht="15">
      <c r="A491" s="86" t="s">
        <v>289</v>
      </c>
      <c r="B491" s="86">
        <v>2</v>
      </c>
      <c r="C491" s="121">
        <v>0.0013177243678121806</v>
      </c>
      <c r="D491" s="86" t="s">
        <v>3009</v>
      </c>
      <c r="E491" s="86" t="b">
        <v>0</v>
      </c>
      <c r="F491" s="86" t="b">
        <v>0</v>
      </c>
      <c r="G491" s="86" t="b">
        <v>0</v>
      </c>
    </row>
    <row r="492" spans="1:7" ht="15">
      <c r="A492" s="86" t="s">
        <v>2977</v>
      </c>
      <c r="B492" s="86">
        <v>2</v>
      </c>
      <c r="C492" s="121">
        <v>0.0013177243678121806</v>
      </c>
      <c r="D492" s="86" t="s">
        <v>3009</v>
      </c>
      <c r="E492" s="86" t="b">
        <v>0</v>
      </c>
      <c r="F492" s="86" t="b">
        <v>0</v>
      </c>
      <c r="G492" s="86" t="b">
        <v>0</v>
      </c>
    </row>
    <row r="493" spans="1:7" ht="15">
      <c r="A493" s="86" t="s">
        <v>2978</v>
      </c>
      <c r="B493" s="86">
        <v>2</v>
      </c>
      <c r="C493" s="121">
        <v>0.0013177243678121806</v>
      </c>
      <c r="D493" s="86" t="s">
        <v>3009</v>
      </c>
      <c r="E493" s="86" t="b">
        <v>0</v>
      </c>
      <c r="F493" s="86" t="b">
        <v>0</v>
      </c>
      <c r="G493" s="86" t="b">
        <v>0</v>
      </c>
    </row>
    <row r="494" spans="1:7" ht="15">
      <c r="A494" s="86" t="s">
        <v>2979</v>
      </c>
      <c r="B494" s="86">
        <v>2</v>
      </c>
      <c r="C494" s="121">
        <v>0.0013177243678121806</v>
      </c>
      <c r="D494" s="86" t="s">
        <v>3009</v>
      </c>
      <c r="E494" s="86" t="b">
        <v>0</v>
      </c>
      <c r="F494" s="86" t="b">
        <v>0</v>
      </c>
      <c r="G494" s="86" t="b">
        <v>0</v>
      </c>
    </row>
    <row r="495" spans="1:7" ht="15">
      <c r="A495" s="86" t="s">
        <v>2980</v>
      </c>
      <c r="B495" s="86">
        <v>2</v>
      </c>
      <c r="C495" s="121">
        <v>0.0013177243678121806</v>
      </c>
      <c r="D495" s="86" t="s">
        <v>3009</v>
      </c>
      <c r="E495" s="86" t="b">
        <v>0</v>
      </c>
      <c r="F495" s="86" t="b">
        <v>0</v>
      </c>
      <c r="G495" s="86" t="b">
        <v>0</v>
      </c>
    </row>
    <row r="496" spans="1:7" ht="15">
      <c r="A496" s="86" t="s">
        <v>2981</v>
      </c>
      <c r="B496" s="86">
        <v>2</v>
      </c>
      <c r="C496" s="121">
        <v>0.0013177243678121806</v>
      </c>
      <c r="D496" s="86" t="s">
        <v>3009</v>
      </c>
      <c r="E496" s="86" t="b">
        <v>0</v>
      </c>
      <c r="F496" s="86" t="b">
        <v>0</v>
      </c>
      <c r="G496" s="86" t="b">
        <v>0</v>
      </c>
    </row>
    <row r="497" spans="1:7" ht="15">
      <c r="A497" s="86" t="s">
        <v>288</v>
      </c>
      <c r="B497" s="86">
        <v>2</v>
      </c>
      <c r="C497" s="121">
        <v>0.0013177243678121806</v>
      </c>
      <c r="D497" s="86" t="s">
        <v>3009</v>
      </c>
      <c r="E497" s="86" t="b">
        <v>0</v>
      </c>
      <c r="F497" s="86" t="b">
        <v>0</v>
      </c>
      <c r="G497" s="86" t="b">
        <v>0</v>
      </c>
    </row>
    <row r="498" spans="1:7" ht="15">
      <c r="A498" s="86" t="s">
        <v>2982</v>
      </c>
      <c r="B498" s="86">
        <v>2</v>
      </c>
      <c r="C498" s="121">
        <v>0.0013177243678121806</v>
      </c>
      <c r="D498" s="86" t="s">
        <v>3009</v>
      </c>
      <c r="E498" s="86" t="b">
        <v>0</v>
      </c>
      <c r="F498" s="86" t="b">
        <v>0</v>
      </c>
      <c r="G498" s="86" t="b">
        <v>0</v>
      </c>
    </row>
    <row r="499" spans="1:7" ht="15">
      <c r="A499" s="86" t="s">
        <v>2983</v>
      </c>
      <c r="B499" s="86">
        <v>2</v>
      </c>
      <c r="C499" s="121">
        <v>0.0013177243678121806</v>
      </c>
      <c r="D499" s="86" t="s">
        <v>3009</v>
      </c>
      <c r="E499" s="86" t="b">
        <v>0</v>
      </c>
      <c r="F499" s="86" t="b">
        <v>0</v>
      </c>
      <c r="G499" s="86" t="b">
        <v>0</v>
      </c>
    </row>
    <row r="500" spans="1:7" ht="15">
      <c r="A500" s="86" t="s">
        <v>2984</v>
      </c>
      <c r="B500" s="86">
        <v>2</v>
      </c>
      <c r="C500" s="121">
        <v>0.0013177243678121806</v>
      </c>
      <c r="D500" s="86" t="s">
        <v>3009</v>
      </c>
      <c r="E500" s="86" t="b">
        <v>0</v>
      </c>
      <c r="F500" s="86" t="b">
        <v>0</v>
      </c>
      <c r="G500" s="86" t="b">
        <v>0</v>
      </c>
    </row>
    <row r="501" spans="1:7" ht="15">
      <c r="A501" s="86" t="s">
        <v>2985</v>
      </c>
      <c r="B501" s="86">
        <v>2</v>
      </c>
      <c r="C501" s="121">
        <v>0.0013177243678121806</v>
      </c>
      <c r="D501" s="86" t="s">
        <v>3009</v>
      </c>
      <c r="E501" s="86" t="b">
        <v>0</v>
      </c>
      <c r="F501" s="86" t="b">
        <v>0</v>
      </c>
      <c r="G501" s="86" t="b">
        <v>0</v>
      </c>
    </row>
    <row r="502" spans="1:7" ht="15">
      <c r="A502" s="86" t="s">
        <v>2986</v>
      </c>
      <c r="B502" s="86">
        <v>2</v>
      </c>
      <c r="C502" s="121">
        <v>0.0013177243678121806</v>
      </c>
      <c r="D502" s="86" t="s">
        <v>3009</v>
      </c>
      <c r="E502" s="86" t="b">
        <v>0</v>
      </c>
      <c r="F502" s="86" t="b">
        <v>0</v>
      </c>
      <c r="G502" s="86" t="b">
        <v>0</v>
      </c>
    </row>
    <row r="503" spans="1:7" ht="15">
      <c r="A503" s="86" t="s">
        <v>2987</v>
      </c>
      <c r="B503" s="86">
        <v>2</v>
      </c>
      <c r="C503" s="121">
        <v>0.0013177243678121806</v>
      </c>
      <c r="D503" s="86" t="s">
        <v>3009</v>
      </c>
      <c r="E503" s="86" t="b">
        <v>0</v>
      </c>
      <c r="F503" s="86" t="b">
        <v>0</v>
      </c>
      <c r="G503" s="86" t="b">
        <v>0</v>
      </c>
    </row>
    <row r="504" spans="1:7" ht="15">
      <c r="A504" s="86" t="s">
        <v>2988</v>
      </c>
      <c r="B504" s="86">
        <v>2</v>
      </c>
      <c r="C504" s="121">
        <v>0.0013177243678121806</v>
      </c>
      <c r="D504" s="86" t="s">
        <v>3009</v>
      </c>
      <c r="E504" s="86" t="b">
        <v>0</v>
      </c>
      <c r="F504" s="86" t="b">
        <v>0</v>
      </c>
      <c r="G504" s="86" t="b">
        <v>0</v>
      </c>
    </row>
    <row r="505" spans="1:7" ht="15">
      <c r="A505" s="86" t="s">
        <v>2989</v>
      </c>
      <c r="B505" s="86">
        <v>2</v>
      </c>
      <c r="C505" s="121">
        <v>0.0013177243678121806</v>
      </c>
      <c r="D505" s="86" t="s">
        <v>3009</v>
      </c>
      <c r="E505" s="86" t="b">
        <v>0</v>
      </c>
      <c r="F505" s="86" t="b">
        <v>0</v>
      </c>
      <c r="G505" s="86" t="b">
        <v>0</v>
      </c>
    </row>
    <row r="506" spans="1:7" ht="15">
      <c r="A506" s="86" t="s">
        <v>2990</v>
      </c>
      <c r="B506" s="86">
        <v>2</v>
      </c>
      <c r="C506" s="121">
        <v>0.0013177243678121806</v>
      </c>
      <c r="D506" s="86" t="s">
        <v>3009</v>
      </c>
      <c r="E506" s="86" t="b">
        <v>0</v>
      </c>
      <c r="F506" s="86" t="b">
        <v>0</v>
      </c>
      <c r="G506" s="86" t="b">
        <v>0</v>
      </c>
    </row>
    <row r="507" spans="1:7" ht="15">
      <c r="A507" s="86" t="s">
        <v>2991</v>
      </c>
      <c r="B507" s="86">
        <v>2</v>
      </c>
      <c r="C507" s="121">
        <v>0.0013177243678121806</v>
      </c>
      <c r="D507" s="86" t="s">
        <v>3009</v>
      </c>
      <c r="E507" s="86" t="b">
        <v>0</v>
      </c>
      <c r="F507" s="86" t="b">
        <v>0</v>
      </c>
      <c r="G507" s="86" t="b">
        <v>0</v>
      </c>
    </row>
    <row r="508" spans="1:7" ht="15">
      <c r="A508" s="86" t="s">
        <v>2992</v>
      </c>
      <c r="B508" s="86">
        <v>2</v>
      </c>
      <c r="C508" s="121">
        <v>0.0013177243678121806</v>
      </c>
      <c r="D508" s="86" t="s">
        <v>3009</v>
      </c>
      <c r="E508" s="86" t="b">
        <v>0</v>
      </c>
      <c r="F508" s="86" t="b">
        <v>0</v>
      </c>
      <c r="G508" s="86" t="b">
        <v>0</v>
      </c>
    </row>
    <row r="509" spans="1:7" ht="15">
      <c r="A509" s="86" t="s">
        <v>2993</v>
      </c>
      <c r="B509" s="86">
        <v>2</v>
      </c>
      <c r="C509" s="121">
        <v>0.0013177243678121806</v>
      </c>
      <c r="D509" s="86" t="s">
        <v>3009</v>
      </c>
      <c r="E509" s="86" t="b">
        <v>0</v>
      </c>
      <c r="F509" s="86" t="b">
        <v>0</v>
      </c>
      <c r="G509" s="86" t="b">
        <v>0</v>
      </c>
    </row>
    <row r="510" spans="1:7" ht="15">
      <c r="A510" s="86" t="s">
        <v>2994</v>
      </c>
      <c r="B510" s="86">
        <v>2</v>
      </c>
      <c r="C510" s="121">
        <v>0.0013177243678121806</v>
      </c>
      <c r="D510" s="86" t="s">
        <v>3009</v>
      </c>
      <c r="E510" s="86" t="b">
        <v>0</v>
      </c>
      <c r="F510" s="86" t="b">
        <v>0</v>
      </c>
      <c r="G510" s="86" t="b">
        <v>0</v>
      </c>
    </row>
    <row r="511" spans="1:7" ht="15">
      <c r="A511" s="86" t="s">
        <v>2995</v>
      </c>
      <c r="B511" s="86">
        <v>2</v>
      </c>
      <c r="C511" s="121">
        <v>0.0013177243678121806</v>
      </c>
      <c r="D511" s="86" t="s">
        <v>3009</v>
      </c>
      <c r="E511" s="86" t="b">
        <v>0</v>
      </c>
      <c r="F511" s="86" t="b">
        <v>0</v>
      </c>
      <c r="G511" s="86" t="b">
        <v>0</v>
      </c>
    </row>
    <row r="512" spans="1:7" ht="15">
      <c r="A512" s="86" t="s">
        <v>2996</v>
      </c>
      <c r="B512" s="86">
        <v>2</v>
      </c>
      <c r="C512" s="121">
        <v>0.0013177243678121806</v>
      </c>
      <c r="D512" s="86" t="s">
        <v>3009</v>
      </c>
      <c r="E512" s="86" t="b">
        <v>0</v>
      </c>
      <c r="F512" s="86" t="b">
        <v>0</v>
      </c>
      <c r="G512" s="86" t="b">
        <v>0</v>
      </c>
    </row>
    <row r="513" spans="1:7" ht="15">
      <c r="A513" s="86" t="s">
        <v>2997</v>
      </c>
      <c r="B513" s="86">
        <v>2</v>
      </c>
      <c r="C513" s="121">
        <v>0.0013177243678121806</v>
      </c>
      <c r="D513" s="86" t="s">
        <v>3009</v>
      </c>
      <c r="E513" s="86" t="b">
        <v>0</v>
      </c>
      <c r="F513" s="86" t="b">
        <v>0</v>
      </c>
      <c r="G513" s="86" t="b">
        <v>0</v>
      </c>
    </row>
    <row r="514" spans="1:7" ht="15">
      <c r="A514" s="86" t="s">
        <v>2998</v>
      </c>
      <c r="B514" s="86">
        <v>2</v>
      </c>
      <c r="C514" s="121">
        <v>0.0013177243678121806</v>
      </c>
      <c r="D514" s="86" t="s">
        <v>3009</v>
      </c>
      <c r="E514" s="86" t="b">
        <v>0</v>
      </c>
      <c r="F514" s="86" t="b">
        <v>0</v>
      </c>
      <c r="G514" s="86" t="b">
        <v>0</v>
      </c>
    </row>
    <row r="515" spans="1:7" ht="15">
      <c r="A515" s="86" t="s">
        <v>2999</v>
      </c>
      <c r="B515" s="86">
        <v>2</v>
      </c>
      <c r="C515" s="121">
        <v>0.0013177243678121806</v>
      </c>
      <c r="D515" s="86" t="s">
        <v>3009</v>
      </c>
      <c r="E515" s="86" t="b">
        <v>0</v>
      </c>
      <c r="F515" s="86" t="b">
        <v>0</v>
      </c>
      <c r="G515" s="86" t="b">
        <v>0</v>
      </c>
    </row>
    <row r="516" spans="1:7" ht="15">
      <c r="A516" s="86" t="s">
        <v>3000</v>
      </c>
      <c r="B516" s="86">
        <v>2</v>
      </c>
      <c r="C516" s="121">
        <v>0.0013177243678121806</v>
      </c>
      <c r="D516" s="86" t="s">
        <v>3009</v>
      </c>
      <c r="E516" s="86" t="b">
        <v>0</v>
      </c>
      <c r="F516" s="86" t="b">
        <v>0</v>
      </c>
      <c r="G516" s="86" t="b">
        <v>0</v>
      </c>
    </row>
    <row r="517" spans="1:7" ht="15">
      <c r="A517" s="86" t="s">
        <v>3001</v>
      </c>
      <c r="B517" s="86">
        <v>2</v>
      </c>
      <c r="C517" s="121">
        <v>0.0013177243678121806</v>
      </c>
      <c r="D517" s="86" t="s">
        <v>3009</v>
      </c>
      <c r="E517" s="86" t="b">
        <v>0</v>
      </c>
      <c r="F517" s="86" t="b">
        <v>0</v>
      </c>
      <c r="G517" s="86" t="b">
        <v>0</v>
      </c>
    </row>
    <row r="518" spans="1:7" ht="15">
      <c r="A518" s="86" t="s">
        <v>3002</v>
      </c>
      <c r="B518" s="86">
        <v>2</v>
      </c>
      <c r="C518" s="121">
        <v>0.0013177243678121806</v>
      </c>
      <c r="D518" s="86" t="s">
        <v>3009</v>
      </c>
      <c r="E518" s="86" t="b">
        <v>0</v>
      </c>
      <c r="F518" s="86" t="b">
        <v>0</v>
      </c>
      <c r="G518" s="86" t="b">
        <v>0</v>
      </c>
    </row>
    <row r="519" spans="1:7" ht="15">
      <c r="A519" s="86" t="s">
        <v>3003</v>
      </c>
      <c r="B519" s="86">
        <v>2</v>
      </c>
      <c r="C519" s="121">
        <v>0.0013177243678121806</v>
      </c>
      <c r="D519" s="86" t="s">
        <v>3009</v>
      </c>
      <c r="E519" s="86" t="b">
        <v>0</v>
      </c>
      <c r="F519" s="86" t="b">
        <v>0</v>
      </c>
      <c r="G519" s="86" t="b">
        <v>0</v>
      </c>
    </row>
    <row r="520" spans="1:7" ht="15">
      <c r="A520" s="86" t="s">
        <v>3004</v>
      </c>
      <c r="B520" s="86">
        <v>2</v>
      </c>
      <c r="C520" s="121">
        <v>0.0013177243678121806</v>
      </c>
      <c r="D520" s="86" t="s">
        <v>3009</v>
      </c>
      <c r="E520" s="86" t="b">
        <v>0</v>
      </c>
      <c r="F520" s="86" t="b">
        <v>0</v>
      </c>
      <c r="G520" s="86" t="b">
        <v>0</v>
      </c>
    </row>
    <row r="521" spans="1:7" ht="15">
      <c r="A521" s="86" t="s">
        <v>3005</v>
      </c>
      <c r="B521" s="86">
        <v>2</v>
      </c>
      <c r="C521" s="121">
        <v>0.0013177243678121806</v>
      </c>
      <c r="D521" s="86" t="s">
        <v>3009</v>
      </c>
      <c r="E521" s="86" t="b">
        <v>0</v>
      </c>
      <c r="F521" s="86" t="b">
        <v>0</v>
      </c>
      <c r="G521" s="86" t="b">
        <v>0</v>
      </c>
    </row>
    <row r="522" spans="1:7" ht="15">
      <c r="A522" s="86" t="s">
        <v>3006</v>
      </c>
      <c r="B522" s="86">
        <v>2</v>
      </c>
      <c r="C522" s="121">
        <v>0.0013177243678121806</v>
      </c>
      <c r="D522" s="86" t="s">
        <v>3009</v>
      </c>
      <c r="E522" s="86" t="b">
        <v>0</v>
      </c>
      <c r="F522" s="86" t="b">
        <v>0</v>
      </c>
      <c r="G522" s="86" t="b">
        <v>0</v>
      </c>
    </row>
    <row r="523" spans="1:7" ht="15">
      <c r="A523" s="86" t="s">
        <v>2167</v>
      </c>
      <c r="B523" s="86">
        <v>42</v>
      </c>
      <c r="C523" s="121">
        <v>0</v>
      </c>
      <c r="D523" s="86" t="s">
        <v>2004</v>
      </c>
      <c r="E523" s="86" t="b">
        <v>0</v>
      </c>
      <c r="F523" s="86" t="b">
        <v>0</v>
      </c>
      <c r="G523" s="86" t="b">
        <v>0</v>
      </c>
    </row>
    <row r="524" spans="1:7" ht="15">
      <c r="A524" s="86" t="s">
        <v>2168</v>
      </c>
      <c r="B524" s="86">
        <v>35</v>
      </c>
      <c r="C524" s="121">
        <v>0.0026444118431935767</v>
      </c>
      <c r="D524" s="86" t="s">
        <v>2004</v>
      </c>
      <c r="E524" s="86" t="b">
        <v>0</v>
      </c>
      <c r="F524" s="86" t="b">
        <v>0</v>
      </c>
      <c r="G524" s="86" t="b">
        <v>0</v>
      </c>
    </row>
    <row r="525" spans="1:7" ht="15">
      <c r="A525" s="86" t="s">
        <v>2170</v>
      </c>
      <c r="B525" s="86">
        <v>35</v>
      </c>
      <c r="C525" s="121">
        <v>0.0026444118431935767</v>
      </c>
      <c r="D525" s="86" t="s">
        <v>2004</v>
      </c>
      <c r="E525" s="86" t="b">
        <v>0</v>
      </c>
      <c r="F525" s="86" t="b">
        <v>0</v>
      </c>
      <c r="G525" s="86" t="b">
        <v>0</v>
      </c>
    </row>
    <row r="526" spans="1:7" ht="15">
      <c r="A526" s="86" t="s">
        <v>2171</v>
      </c>
      <c r="B526" s="86">
        <v>35</v>
      </c>
      <c r="C526" s="121">
        <v>0.0026444118431935767</v>
      </c>
      <c r="D526" s="86" t="s">
        <v>2004</v>
      </c>
      <c r="E526" s="86" t="b">
        <v>0</v>
      </c>
      <c r="F526" s="86" t="b">
        <v>0</v>
      </c>
      <c r="G526" s="86" t="b">
        <v>0</v>
      </c>
    </row>
    <row r="527" spans="1:7" ht="15">
      <c r="A527" s="86" t="s">
        <v>2173</v>
      </c>
      <c r="B527" s="86">
        <v>35</v>
      </c>
      <c r="C527" s="121">
        <v>0.0026444118431935767</v>
      </c>
      <c r="D527" s="86" t="s">
        <v>2004</v>
      </c>
      <c r="E527" s="86" t="b">
        <v>0</v>
      </c>
      <c r="F527" s="86" t="b">
        <v>0</v>
      </c>
      <c r="G527" s="86" t="b">
        <v>0</v>
      </c>
    </row>
    <row r="528" spans="1:7" ht="15">
      <c r="A528" s="86" t="s">
        <v>2174</v>
      </c>
      <c r="B528" s="86">
        <v>35</v>
      </c>
      <c r="C528" s="121">
        <v>0.0026444118431935767</v>
      </c>
      <c r="D528" s="86" t="s">
        <v>2004</v>
      </c>
      <c r="E528" s="86" t="b">
        <v>0</v>
      </c>
      <c r="F528" s="86" t="b">
        <v>0</v>
      </c>
      <c r="G528" s="86" t="b">
        <v>0</v>
      </c>
    </row>
    <row r="529" spans="1:7" ht="15">
      <c r="A529" s="86" t="s">
        <v>2175</v>
      </c>
      <c r="B529" s="86">
        <v>33</v>
      </c>
      <c r="C529" s="121">
        <v>0.0032979642816416297</v>
      </c>
      <c r="D529" s="86" t="s">
        <v>2004</v>
      </c>
      <c r="E529" s="86" t="b">
        <v>0</v>
      </c>
      <c r="F529" s="86" t="b">
        <v>0</v>
      </c>
      <c r="G529" s="86" t="b">
        <v>0</v>
      </c>
    </row>
    <row r="530" spans="1:7" ht="15">
      <c r="A530" s="86" t="s">
        <v>2169</v>
      </c>
      <c r="B530" s="86">
        <v>29</v>
      </c>
      <c r="C530" s="121">
        <v>0.005309809409282903</v>
      </c>
      <c r="D530" s="86" t="s">
        <v>2004</v>
      </c>
      <c r="E530" s="86" t="b">
        <v>0</v>
      </c>
      <c r="F530" s="86" t="b">
        <v>0</v>
      </c>
      <c r="G530" s="86" t="b">
        <v>0</v>
      </c>
    </row>
    <row r="531" spans="1:7" ht="15">
      <c r="A531" s="86" t="s">
        <v>263</v>
      </c>
      <c r="B531" s="86">
        <v>28</v>
      </c>
      <c r="C531" s="121">
        <v>0.01274751443907495</v>
      </c>
      <c r="D531" s="86" t="s">
        <v>2004</v>
      </c>
      <c r="E531" s="86" t="b">
        <v>0</v>
      </c>
      <c r="F531" s="86" t="b">
        <v>0</v>
      </c>
      <c r="G531" s="86" t="b">
        <v>0</v>
      </c>
    </row>
    <row r="532" spans="1:7" ht="15">
      <c r="A532" s="86" t="s">
        <v>2176</v>
      </c>
      <c r="B532" s="86">
        <v>27</v>
      </c>
      <c r="C532" s="121">
        <v>0.004943615656918565</v>
      </c>
      <c r="D532" s="86" t="s">
        <v>2004</v>
      </c>
      <c r="E532" s="86" t="b">
        <v>0</v>
      </c>
      <c r="F532" s="86" t="b">
        <v>0</v>
      </c>
      <c r="G532" s="86" t="b">
        <v>0</v>
      </c>
    </row>
    <row r="533" spans="1:7" ht="15">
      <c r="A533" s="86" t="s">
        <v>2607</v>
      </c>
      <c r="B533" s="86">
        <v>23</v>
      </c>
      <c r="C533" s="121">
        <v>0.006606574332320198</v>
      </c>
      <c r="D533" s="86" t="s">
        <v>2004</v>
      </c>
      <c r="E533" s="86" t="b">
        <v>0</v>
      </c>
      <c r="F533" s="86" t="b">
        <v>0</v>
      </c>
      <c r="G533" s="86" t="b">
        <v>0</v>
      </c>
    </row>
    <row r="534" spans="1:7" ht="15">
      <c r="A534" s="86" t="s">
        <v>2608</v>
      </c>
      <c r="B534" s="86">
        <v>22</v>
      </c>
      <c r="C534" s="121">
        <v>0.005895215086512665</v>
      </c>
      <c r="D534" s="86" t="s">
        <v>2004</v>
      </c>
      <c r="E534" s="86" t="b">
        <v>0</v>
      </c>
      <c r="F534" s="86" t="b">
        <v>0</v>
      </c>
      <c r="G534" s="86" t="b">
        <v>0</v>
      </c>
    </row>
    <row r="535" spans="1:7" ht="15">
      <c r="A535" s="86" t="s">
        <v>2609</v>
      </c>
      <c r="B535" s="86">
        <v>22</v>
      </c>
      <c r="C535" s="121">
        <v>0.005895215086512665</v>
      </c>
      <c r="D535" s="86" t="s">
        <v>2004</v>
      </c>
      <c r="E535" s="86" t="b">
        <v>0</v>
      </c>
      <c r="F535" s="86" t="b">
        <v>0</v>
      </c>
      <c r="G535" s="86" t="b">
        <v>0</v>
      </c>
    </row>
    <row r="536" spans="1:7" ht="15">
      <c r="A536" s="86" t="s">
        <v>295</v>
      </c>
      <c r="B536" s="86">
        <v>18</v>
      </c>
      <c r="C536" s="121">
        <v>0.010704663384696764</v>
      </c>
      <c r="D536" s="86" t="s">
        <v>2004</v>
      </c>
      <c r="E536" s="86" t="b">
        <v>0</v>
      </c>
      <c r="F536" s="86" t="b">
        <v>0</v>
      </c>
      <c r="G536" s="86" t="b">
        <v>0</v>
      </c>
    </row>
    <row r="537" spans="1:7" ht="15">
      <c r="A537" s="86" t="s">
        <v>2610</v>
      </c>
      <c r="B537" s="86">
        <v>18</v>
      </c>
      <c r="C537" s="121">
        <v>0.006320211961166698</v>
      </c>
      <c r="D537" s="86" t="s">
        <v>2004</v>
      </c>
      <c r="E537" s="86" t="b">
        <v>0</v>
      </c>
      <c r="F537" s="86" t="b">
        <v>0</v>
      </c>
      <c r="G537" s="86" t="b">
        <v>0</v>
      </c>
    </row>
    <row r="538" spans="1:7" ht="15">
      <c r="A538" s="86" t="s">
        <v>2611</v>
      </c>
      <c r="B538" s="86">
        <v>18</v>
      </c>
      <c r="C538" s="121">
        <v>0.006320211961166698</v>
      </c>
      <c r="D538" s="86" t="s">
        <v>2004</v>
      </c>
      <c r="E538" s="86" t="b">
        <v>0</v>
      </c>
      <c r="F538" s="86" t="b">
        <v>0</v>
      </c>
      <c r="G538" s="86" t="b">
        <v>0</v>
      </c>
    </row>
    <row r="539" spans="1:7" ht="15">
      <c r="A539" s="86" t="s">
        <v>2612</v>
      </c>
      <c r="B539" s="86">
        <v>16</v>
      </c>
      <c r="C539" s="121">
        <v>0.006398920728885125</v>
      </c>
      <c r="D539" s="86" t="s">
        <v>2004</v>
      </c>
      <c r="E539" s="86" t="b">
        <v>0</v>
      </c>
      <c r="F539" s="86" t="b">
        <v>0</v>
      </c>
      <c r="G539" s="86" t="b">
        <v>0</v>
      </c>
    </row>
    <row r="540" spans="1:7" ht="15">
      <c r="A540" s="86" t="s">
        <v>300</v>
      </c>
      <c r="B540" s="86">
        <v>16</v>
      </c>
      <c r="C540" s="121">
        <v>0.006398920728885125</v>
      </c>
      <c r="D540" s="86" t="s">
        <v>2004</v>
      </c>
      <c r="E540" s="86" t="b">
        <v>0</v>
      </c>
      <c r="F540" s="86" t="b">
        <v>0</v>
      </c>
      <c r="G540" s="86" t="b">
        <v>0</v>
      </c>
    </row>
    <row r="541" spans="1:7" ht="15">
      <c r="A541" s="86" t="s">
        <v>299</v>
      </c>
      <c r="B541" s="86">
        <v>16</v>
      </c>
      <c r="C541" s="121">
        <v>0.006398920728885125</v>
      </c>
      <c r="D541" s="86" t="s">
        <v>2004</v>
      </c>
      <c r="E541" s="86" t="b">
        <v>0</v>
      </c>
      <c r="F541" s="86" t="b">
        <v>0</v>
      </c>
      <c r="G541" s="86" t="b">
        <v>0</v>
      </c>
    </row>
    <row r="542" spans="1:7" ht="15">
      <c r="A542" s="86" t="s">
        <v>2613</v>
      </c>
      <c r="B542" s="86">
        <v>15</v>
      </c>
      <c r="C542" s="121">
        <v>0.0064001626623409235</v>
      </c>
      <c r="D542" s="86" t="s">
        <v>2004</v>
      </c>
      <c r="E542" s="86" t="b">
        <v>0</v>
      </c>
      <c r="F542" s="86" t="b">
        <v>0</v>
      </c>
      <c r="G542" s="86" t="b">
        <v>0</v>
      </c>
    </row>
    <row r="543" spans="1:7" ht="15">
      <c r="A543" s="86" t="s">
        <v>2614</v>
      </c>
      <c r="B543" s="86">
        <v>14</v>
      </c>
      <c r="C543" s="121">
        <v>0.006373757219537475</v>
      </c>
      <c r="D543" s="86" t="s">
        <v>2004</v>
      </c>
      <c r="E543" s="86" t="b">
        <v>0</v>
      </c>
      <c r="F543" s="86" t="b">
        <v>0</v>
      </c>
      <c r="G543" s="86" t="b">
        <v>0</v>
      </c>
    </row>
    <row r="544" spans="1:7" ht="15">
      <c r="A544" s="86" t="s">
        <v>262</v>
      </c>
      <c r="B544" s="86">
        <v>14</v>
      </c>
      <c r="C544" s="121">
        <v>0.006373757219537475</v>
      </c>
      <c r="D544" s="86" t="s">
        <v>2004</v>
      </c>
      <c r="E544" s="86" t="b">
        <v>0</v>
      </c>
      <c r="F544" s="86" t="b">
        <v>0</v>
      </c>
      <c r="G544" s="86" t="b">
        <v>0</v>
      </c>
    </row>
    <row r="545" spans="1:7" ht="15">
      <c r="A545" s="86" t="s">
        <v>301</v>
      </c>
      <c r="B545" s="86">
        <v>14</v>
      </c>
      <c r="C545" s="121">
        <v>0.006373757219537475</v>
      </c>
      <c r="D545" s="86" t="s">
        <v>2004</v>
      </c>
      <c r="E545" s="86" t="b">
        <v>0</v>
      </c>
      <c r="F545" s="86" t="b">
        <v>0</v>
      </c>
      <c r="G545" s="86" t="b">
        <v>0</v>
      </c>
    </row>
    <row r="546" spans="1:7" ht="15">
      <c r="A546" s="86" t="s">
        <v>2616</v>
      </c>
      <c r="B546" s="86">
        <v>12</v>
      </c>
      <c r="C546" s="121">
        <v>0.007136442256464509</v>
      </c>
      <c r="D546" s="86" t="s">
        <v>2004</v>
      </c>
      <c r="E546" s="86" t="b">
        <v>0</v>
      </c>
      <c r="F546" s="86" t="b">
        <v>0</v>
      </c>
      <c r="G546" s="86" t="b">
        <v>0</v>
      </c>
    </row>
    <row r="547" spans="1:7" ht="15">
      <c r="A547" s="86" t="s">
        <v>2617</v>
      </c>
      <c r="B547" s="86">
        <v>10</v>
      </c>
      <c r="C547" s="121">
        <v>0.005947035213720424</v>
      </c>
      <c r="D547" s="86" t="s">
        <v>2004</v>
      </c>
      <c r="E547" s="86" t="b">
        <v>0</v>
      </c>
      <c r="F547" s="86" t="b">
        <v>0</v>
      </c>
      <c r="G547" s="86" t="b">
        <v>0</v>
      </c>
    </row>
    <row r="548" spans="1:7" ht="15">
      <c r="A548" s="86" t="s">
        <v>2619</v>
      </c>
      <c r="B548" s="86">
        <v>10</v>
      </c>
      <c r="C548" s="121">
        <v>0.005947035213720424</v>
      </c>
      <c r="D548" s="86" t="s">
        <v>2004</v>
      </c>
      <c r="E548" s="86" t="b">
        <v>0</v>
      </c>
      <c r="F548" s="86" t="b">
        <v>0</v>
      </c>
      <c r="G548" s="86" t="b">
        <v>0</v>
      </c>
    </row>
    <row r="549" spans="1:7" ht="15">
      <c r="A549" s="86" t="s">
        <v>2197</v>
      </c>
      <c r="B549" s="86">
        <v>10</v>
      </c>
      <c r="C549" s="121">
        <v>0.005947035213720424</v>
      </c>
      <c r="D549" s="86" t="s">
        <v>2004</v>
      </c>
      <c r="E549" s="86" t="b">
        <v>0</v>
      </c>
      <c r="F549" s="86" t="b">
        <v>0</v>
      </c>
      <c r="G549" s="86" t="b">
        <v>0</v>
      </c>
    </row>
    <row r="550" spans="1:7" ht="15">
      <c r="A550" s="86" t="s">
        <v>2621</v>
      </c>
      <c r="B550" s="86">
        <v>9</v>
      </c>
      <c r="C550" s="121">
        <v>0.00574528724105647</v>
      </c>
      <c r="D550" s="86" t="s">
        <v>2004</v>
      </c>
      <c r="E550" s="86" t="b">
        <v>0</v>
      </c>
      <c r="F550" s="86" t="b">
        <v>0</v>
      </c>
      <c r="G550" s="86" t="b">
        <v>0</v>
      </c>
    </row>
    <row r="551" spans="1:7" ht="15">
      <c r="A551" s="86" t="s">
        <v>297</v>
      </c>
      <c r="B551" s="86">
        <v>9</v>
      </c>
      <c r="C551" s="121">
        <v>0.00574528724105647</v>
      </c>
      <c r="D551" s="86" t="s">
        <v>2004</v>
      </c>
      <c r="E551" s="86" t="b">
        <v>0</v>
      </c>
      <c r="F551" s="86" t="b">
        <v>0</v>
      </c>
      <c r="G551" s="86" t="b">
        <v>0</v>
      </c>
    </row>
    <row r="552" spans="1:7" ht="15">
      <c r="A552" s="86" t="s">
        <v>2623</v>
      </c>
      <c r="B552" s="86">
        <v>9</v>
      </c>
      <c r="C552" s="121">
        <v>0.00574528724105647</v>
      </c>
      <c r="D552" s="86" t="s">
        <v>2004</v>
      </c>
      <c r="E552" s="86" t="b">
        <v>0</v>
      </c>
      <c r="F552" s="86" t="b">
        <v>0</v>
      </c>
      <c r="G552" s="86" t="b">
        <v>0</v>
      </c>
    </row>
    <row r="553" spans="1:7" ht="15">
      <c r="A553" s="86" t="s">
        <v>2622</v>
      </c>
      <c r="B553" s="86">
        <v>9</v>
      </c>
      <c r="C553" s="121">
        <v>0.00574528724105647</v>
      </c>
      <c r="D553" s="86" t="s">
        <v>2004</v>
      </c>
      <c r="E553" s="86" t="b">
        <v>0</v>
      </c>
      <c r="F553" s="86" t="b">
        <v>0</v>
      </c>
      <c r="G553" s="86" t="b">
        <v>0</v>
      </c>
    </row>
    <row r="554" spans="1:7" ht="15">
      <c r="A554" s="86" t="s">
        <v>294</v>
      </c>
      <c r="B554" s="86">
        <v>8</v>
      </c>
      <c r="C554" s="121">
        <v>0.0064511300764447084</v>
      </c>
      <c r="D554" s="86" t="s">
        <v>2004</v>
      </c>
      <c r="E554" s="86" t="b">
        <v>0</v>
      </c>
      <c r="F554" s="86" t="b">
        <v>0</v>
      </c>
      <c r="G554" s="86" t="b">
        <v>0</v>
      </c>
    </row>
    <row r="555" spans="1:7" ht="15">
      <c r="A555" s="86" t="s">
        <v>2618</v>
      </c>
      <c r="B555" s="86">
        <v>8</v>
      </c>
      <c r="C555" s="121">
        <v>0.005497399262640893</v>
      </c>
      <c r="D555" s="86" t="s">
        <v>2004</v>
      </c>
      <c r="E555" s="86" t="b">
        <v>0</v>
      </c>
      <c r="F555" s="86" t="b">
        <v>0</v>
      </c>
      <c r="G555" s="86" t="b">
        <v>0</v>
      </c>
    </row>
    <row r="556" spans="1:7" ht="15">
      <c r="A556" s="86" t="s">
        <v>2182</v>
      </c>
      <c r="B556" s="86">
        <v>8</v>
      </c>
      <c r="C556" s="121">
        <v>0.005497399262640893</v>
      </c>
      <c r="D556" s="86" t="s">
        <v>2004</v>
      </c>
      <c r="E556" s="86" t="b">
        <v>0</v>
      </c>
      <c r="F556" s="86" t="b">
        <v>0</v>
      </c>
      <c r="G556" s="86" t="b">
        <v>0</v>
      </c>
    </row>
    <row r="557" spans="1:7" ht="15">
      <c r="A557" s="86" t="s">
        <v>2624</v>
      </c>
      <c r="B557" s="86">
        <v>8</v>
      </c>
      <c r="C557" s="121">
        <v>0.005497399262640893</v>
      </c>
      <c r="D557" s="86" t="s">
        <v>2004</v>
      </c>
      <c r="E557" s="86" t="b">
        <v>0</v>
      </c>
      <c r="F557" s="86" t="b">
        <v>0</v>
      </c>
      <c r="G557" s="86" t="b">
        <v>0</v>
      </c>
    </row>
    <row r="558" spans="1:7" ht="15">
      <c r="A558" s="86" t="s">
        <v>2615</v>
      </c>
      <c r="B558" s="86">
        <v>7</v>
      </c>
      <c r="C558" s="121">
        <v>0.005197575145692276</v>
      </c>
      <c r="D558" s="86" t="s">
        <v>2004</v>
      </c>
      <c r="E558" s="86" t="b">
        <v>0</v>
      </c>
      <c r="F558" s="86" t="b">
        <v>0</v>
      </c>
      <c r="G558" s="86" t="b">
        <v>0</v>
      </c>
    </row>
    <row r="559" spans="1:7" ht="15">
      <c r="A559" s="86" t="s">
        <v>2626</v>
      </c>
      <c r="B559" s="86">
        <v>7</v>
      </c>
      <c r="C559" s="121">
        <v>0.005197575145692276</v>
      </c>
      <c r="D559" s="86" t="s">
        <v>2004</v>
      </c>
      <c r="E559" s="86" t="b">
        <v>0</v>
      </c>
      <c r="F559" s="86" t="b">
        <v>0</v>
      </c>
      <c r="G559" s="86" t="b">
        <v>0</v>
      </c>
    </row>
    <row r="560" spans="1:7" ht="15">
      <c r="A560" s="86" t="s">
        <v>2108</v>
      </c>
      <c r="B560" s="86">
        <v>7</v>
      </c>
      <c r="C560" s="121">
        <v>0.005197575145692276</v>
      </c>
      <c r="D560" s="86" t="s">
        <v>2004</v>
      </c>
      <c r="E560" s="86" t="b">
        <v>0</v>
      </c>
      <c r="F560" s="86" t="b">
        <v>0</v>
      </c>
      <c r="G560" s="86" t="b">
        <v>0</v>
      </c>
    </row>
    <row r="561" spans="1:7" ht="15">
      <c r="A561" s="86" t="s">
        <v>2627</v>
      </c>
      <c r="B561" s="86">
        <v>7</v>
      </c>
      <c r="C561" s="121">
        <v>0.005197575145692276</v>
      </c>
      <c r="D561" s="86" t="s">
        <v>2004</v>
      </c>
      <c r="E561" s="86" t="b">
        <v>0</v>
      </c>
      <c r="F561" s="86" t="b">
        <v>0</v>
      </c>
      <c r="G561" s="86" t="b">
        <v>0</v>
      </c>
    </row>
    <row r="562" spans="1:7" ht="15">
      <c r="A562" s="86" t="s">
        <v>296</v>
      </c>
      <c r="B562" s="86">
        <v>7</v>
      </c>
      <c r="C562" s="121">
        <v>0.005197575145692276</v>
      </c>
      <c r="D562" s="86" t="s">
        <v>2004</v>
      </c>
      <c r="E562" s="86" t="b">
        <v>0</v>
      </c>
      <c r="F562" s="86" t="b">
        <v>0</v>
      </c>
      <c r="G562" s="86" t="b">
        <v>0</v>
      </c>
    </row>
    <row r="563" spans="1:7" ht="15">
      <c r="A563" s="86" t="s">
        <v>2640</v>
      </c>
      <c r="B563" s="86">
        <v>6</v>
      </c>
      <c r="C563" s="121">
        <v>0.0048383475573335315</v>
      </c>
      <c r="D563" s="86" t="s">
        <v>2004</v>
      </c>
      <c r="E563" s="86" t="b">
        <v>0</v>
      </c>
      <c r="F563" s="86" t="b">
        <v>0</v>
      </c>
      <c r="G563" s="86" t="b">
        <v>0</v>
      </c>
    </row>
    <row r="564" spans="1:7" ht="15">
      <c r="A564" s="86" t="s">
        <v>2641</v>
      </c>
      <c r="B564" s="86">
        <v>6</v>
      </c>
      <c r="C564" s="121">
        <v>0.0048383475573335315</v>
      </c>
      <c r="D564" s="86" t="s">
        <v>2004</v>
      </c>
      <c r="E564" s="86" t="b">
        <v>0</v>
      </c>
      <c r="F564" s="86" t="b">
        <v>0</v>
      </c>
      <c r="G564" s="86" t="b">
        <v>0</v>
      </c>
    </row>
    <row r="565" spans="1:7" ht="15">
      <c r="A565" s="86" t="s">
        <v>2650</v>
      </c>
      <c r="B565" s="86">
        <v>6</v>
      </c>
      <c r="C565" s="121">
        <v>0.0048383475573335315</v>
      </c>
      <c r="D565" s="86" t="s">
        <v>2004</v>
      </c>
      <c r="E565" s="86" t="b">
        <v>0</v>
      </c>
      <c r="F565" s="86" t="b">
        <v>0</v>
      </c>
      <c r="G565" s="86" t="b">
        <v>0</v>
      </c>
    </row>
    <row r="566" spans="1:7" ht="15">
      <c r="A566" s="86" t="s">
        <v>2219</v>
      </c>
      <c r="B566" s="86">
        <v>6</v>
      </c>
      <c r="C566" s="121">
        <v>0.0048383475573335315</v>
      </c>
      <c r="D566" s="86" t="s">
        <v>2004</v>
      </c>
      <c r="E566" s="86" t="b">
        <v>0</v>
      </c>
      <c r="F566" s="86" t="b">
        <v>0</v>
      </c>
      <c r="G566" s="86" t="b">
        <v>0</v>
      </c>
    </row>
    <row r="567" spans="1:7" ht="15">
      <c r="A567" s="86" t="s">
        <v>2633</v>
      </c>
      <c r="B567" s="86">
        <v>6</v>
      </c>
      <c r="C567" s="121">
        <v>0.0048383475573335315</v>
      </c>
      <c r="D567" s="86" t="s">
        <v>2004</v>
      </c>
      <c r="E567" s="86" t="b">
        <v>0</v>
      </c>
      <c r="F567" s="86" t="b">
        <v>0</v>
      </c>
      <c r="G567" s="86" t="b">
        <v>0</v>
      </c>
    </row>
    <row r="568" spans="1:7" ht="15">
      <c r="A568" s="86" t="s">
        <v>2636</v>
      </c>
      <c r="B568" s="86">
        <v>6</v>
      </c>
      <c r="C568" s="121">
        <v>0.0048383475573335315</v>
      </c>
      <c r="D568" s="86" t="s">
        <v>2004</v>
      </c>
      <c r="E568" s="86" t="b">
        <v>0</v>
      </c>
      <c r="F568" s="86" t="b">
        <v>0</v>
      </c>
      <c r="G568" s="86" t="b">
        <v>0</v>
      </c>
    </row>
    <row r="569" spans="1:7" ht="15">
      <c r="A569" s="86" t="s">
        <v>2637</v>
      </c>
      <c r="B569" s="86">
        <v>6</v>
      </c>
      <c r="C569" s="121">
        <v>0.0048383475573335315</v>
      </c>
      <c r="D569" s="86" t="s">
        <v>2004</v>
      </c>
      <c r="E569" s="86" t="b">
        <v>0</v>
      </c>
      <c r="F569" s="86" t="b">
        <v>0</v>
      </c>
      <c r="G569" s="86" t="b">
        <v>0</v>
      </c>
    </row>
    <row r="570" spans="1:7" ht="15">
      <c r="A570" s="86" t="s">
        <v>2651</v>
      </c>
      <c r="B570" s="86">
        <v>5</v>
      </c>
      <c r="C570" s="121">
        <v>0.004409729418234169</v>
      </c>
      <c r="D570" s="86" t="s">
        <v>2004</v>
      </c>
      <c r="E570" s="86" t="b">
        <v>0</v>
      </c>
      <c r="F570" s="86" t="b">
        <v>0</v>
      </c>
      <c r="G570" s="86" t="b">
        <v>0</v>
      </c>
    </row>
    <row r="571" spans="1:7" ht="15">
      <c r="A571" s="86" t="s">
        <v>2665</v>
      </c>
      <c r="B571" s="86">
        <v>4</v>
      </c>
      <c r="C571" s="121">
        <v>0.0038976690804196105</v>
      </c>
      <c r="D571" s="86" t="s">
        <v>2004</v>
      </c>
      <c r="E571" s="86" t="b">
        <v>0</v>
      </c>
      <c r="F571" s="86" t="b">
        <v>0</v>
      </c>
      <c r="G571" s="86" t="b">
        <v>0</v>
      </c>
    </row>
    <row r="572" spans="1:7" ht="15">
      <c r="A572" s="86" t="s">
        <v>2235</v>
      </c>
      <c r="B572" s="86">
        <v>4</v>
      </c>
      <c r="C572" s="121">
        <v>0.0038976690804196105</v>
      </c>
      <c r="D572" s="86" t="s">
        <v>2004</v>
      </c>
      <c r="E572" s="86" t="b">
        <v>1</v>
      </c>
      <c r="F572" s="86" t="b">
        <v>0</v>
      </c>
      <c r="G572" s="86" t="b">
        <v>0</v>
      </c>
    </row>
    <row r="573" spans="1:7" ht="15">
      <c r="A573" s="86" t="s">
        <v>2714</v>
      </c>
      <c r="B573" s="86">
        <v>4</v>
      </c>
      <c r="C573" s="121">
        <v>0.0038976690804196105</v>
      </c>
      <c r="D573" s="86" t="s">
        <v>2004</v>
      </c>
      <c r="E573" s="86" t="b">
        <v>0</v>
      </c>
      <c r="F573" s="86" t="b">
        <v>0</v>
      </c>
      <c r="G573" s="86" t="b">
        <v>0</v>
      </c>
    </row>
    <row r="574" spans="1:7" ht="15">
      <c r="A574" s="86" t="s">
        <v>2630</v>
      </c>
      <c r="B574" s="86">
        <v>4</v>
      </c>
      <c r="C574" s="121">
        <v>0.0038976690804196105</v>
      </c>
      <c r="D574" s="86" t="s">
        <v>2004</v>
      </c>
      <c r="E574" s="86" t="b">
        <v>0</v>
      </c>
      <c r="F574" s="86" t="b">
        <v>0</v>
      </c>
      <c r="G574" s="86" t="b">
        <v>0</v>
      </c>
    </row>
    <row r="575" spans="1:7" ht="15">
      <c r="A575" s="86" t="s">
        <v>2715</v>
      </c>
      <c r="B575" s="86">
        <v>4</v>
      </c>
      <c r="C575" s="121">
        <v>0.0038976690804196105</v>
      </c>
      <c r="D575" s="86" t="s">
        <v>2004</v>
      </c>
      <c r="E575" s="86" t="b">
        <v>0</v>
      </c>
      <c r="F575" s="86" t="b">
        <v>0</v>
      </c>
      <c r="G575" s="86" t="b">
        <v>0</v>
      </c>
    </row>
    <row r="576" spans="1:7" ht="15">
      <c r="A576" s="86" t="s">
        <v>2716</v>
      </c>
      <c r="B576" s="86">
        <v>4</v>
      </c>
      <c r="C576" s="121">
        <v>0.0038976690804196105</v>
      </c>
      <c r="D576" s="86" t="s">
        <v>2004</v>
      </c>
      <c r="E576" s="86" t="b">
        <v>0</v>
      </c>
      <c r="F576" s="86" t="b">
        <v>0</v>
      </c>
      <c r="G576" s="86" t="b">
        <v>0</v>
      </c>
    </row>
    <row r="577" spans="1:7" ht="15">
      <c r="A577" s="86" t="s">
        <v>2652</v>
      </c>
      <c r="B577" s="86">
        <v>4</v>
      </c>
      <c r="C577" s="121">
        <v>0.0038976690804196105</v>
      </c>
      <c r="D577" s="86" t="s">
        <v>2004</v>
      </c>
      <c r="E577" s="86" t="b">
        <v>0</v>
      </c>
      <c r="F577" s="86" t="b">
        <v>0</v>
      </c>
      <c r="G577" s="86" t="b">
        <v>0</v>
      </c>
    </row>
    <row r="578" spans="1:7" ht="15">
      <c r="A578" s="86" t="s">
        <v>2717</v>
      </c>
      <c r="B578" s="86">
        <v>4</v>
      </c>
      <c r="C578" s="121">
        <v>0.0038976690804196105</v>
      </c>
      <c r="D578" s="86" t="s">
        <v>2004</v>
      </c>
      <c r="E578" s="86" t="b">
        <v>0</v>
      </c>
      <c r="F578" s="86" t="b">
        <v>0</v>
      </c>
      <c r="G578" s="86" t="b">
        <v>0</v>
      </c>
    </row>
    <row r="579" spans="1:7" ht="15">
      <c r="A579" s="86" t="s">
        <v>2718</v>
      </c>
      <c r="B579" s="86">
        <v>4</v>
      </c>
      <c r="C579" s="121">
        <v>0.0038976690804196105</v>
      </c>
      <c r="D579" s="86" t="s">
        <v>2004</v>
      </c>
      <c r="E579" s="86" t="b">
        <v>0</v>
      </c>
      <c r="F579" s="86" t="b">
        <v>0</v>
      </c>
      <c r="G579" s="86" t="b">
        <v>0</v>
      </c>
    </row>
    <row r="580" spans="1:7" ht="15">
      <c r="A580" s="86" t="s">
        <v>2638</v>
      </c>
      <c r="B580" s="86">
        <v>4</v>
      </c>
      <c r="C580" s="121">
        <v>0.0038976690804196105</v>
      </c>
      <c r="D580" s="86" t="s">
        <v>2004</v>
      </c>
      <c r="E580" s="86" t="b">
        <v>0</v>
      </c>
      <c r="F580" s="86" t="b">
        <v>0</v>
      </c>
      <c r="G580" s="86" t="b">
        <v>0</v>
      </c>
    </row>
    <row r="581" spans="1:7" ht="15">
      <c r="A581" s="86" t="s">
        <v>2719</v>
      </c>
      <c r="B581" s="86">
        <v>4</v>
      </c>
      <c r="C581" s="121">
        <v>0.0038976690804196105</v>
      </c>
      <c r="D581" s="86" t="s">
        <v>2004</v>
      </c>
      <c r="E581" s="86" t="b">
        <v>0</v>
      </c>
      <c r="F581" s="86" t="b">
        <v>0</v>
      </c>
      <c r="G581" s="86" t="b">
        <v>0</v>
      </c>
    </row>
    <row r="582" spans="1:7" ht="15">
      <c r="A582" s="86" t="s">
        <v>2720</v>
      </c>
      <c r="B582" s="86">
        <v>4</v>
      </c>
      <c r="C582" s="121">
        <v>0.0038976690804196105</v>
      </c>
      <c r="D582" s="86" t="s">
        <v>2004</v>
      </c>
      <c r="E582" s="86" t="b">
        <v>0</v>
      </c>
      <c r="F582" s="86" t="b">
        <v>0</v>
      </c>
      <c r="G582" s="86" t="b">
        <v>0</v>
      </c>
    </row>
    <row r="583" spans="1:7" ht="15">
      <c r="A583" s="86" t="s">
        <v>2721</v>
      </c>
      <c r="B583" s="86">
        <v>4</v>
      </c>
      <c r="C583" s="121">
        <v>0.0038976690804196105</v>
      </c>
      <c r="D583" s="86" t="s">
        <v>2004</v>
      </c>
      <c r="E583" s="86" t="b">
        <v>0</v>
      </c>
      <c r="F583" s="86" t="b">
        <v>0</v>
      </c>
      <c r="G583" s="86" t="b">
        <v>0</v>
      </c>
    </row>
    <row r="584" spans="1:7" ht="15">
      <c r="A584" s="86" t="s">
        <v>2224</v>
      </c>
      <c r="B584" s="86">
        <v>4</v>
      </c>
      <c r="C584" s="121">
        <v>0.0038976690804196105</v>
      </c>
      <c r="D584" s="86" t="s">
        <v>2004</v>
      </c>
      <c r="E584" s="86" t="b">
        <v>0</v>
      </c>
      <c r="F584" s="86" t="b">
        <v>0</v>
      </c>
      <c r="G584" s="86" t="b">
        <v>0</v>
      </c>
    </row>
    <row r="585" spans="1:7" ht="15">
      <c r="A585" s="86" t="s">
        <v>2722</v>
      </c>
      <c r="B585" s="86">
        <v>4</v>
      </c>
      <c r="C585" s="121">
        <v>0.005046638529518776</v>
      </c>
      <c r="D585" s="86" t="s">
        <v>2004</v>
      </c>
      <c r="E585" s="86" t="b">
        <v>0</v>
      </c>
      <c r="F585" s="86" t="b">
        <v>0</v>
      </c>
      <c r="G585" s="86" t="b">
        <v>0</v>
      </c>
    </row>
    <row r="586" spans="1:7" ht="15">
      <c r="A586" s="86" t="s">
        <v>2692</v>
      </c>
      <c r="B586" s="86">
        <v>4</v>
      </c>
      <c r="C586" s="121">
        <v>0.0038976690804196105</v>
      </c>
      <c r="D586" s="86" t="s">
        <v>2004</v>
      </c>
      <c r="E586" s="86" t="b">
        <v>0</v>
      </c>
      <c r="F586" s="86" t="b">
        <v>0</v>
      </c>
      <c r="G586" s="86" t="b">
        <v>0</v>
      </c>
    </row>
    <row r="587" spans="1:7" ht="15">
      <c r="A587" s="86" t="s">
        <v>2673</v>
      </c>
      <c r="B587" s="86">
        <v>4</v>
      </c>
      <c r="C587" s="121">
        <v>0.0038976690804196105</v>
      </c>
      <c r="D587" s="86" t="s">
        <v>2004</v>
      </c>
      <c r="E587" s="86" t="b">
        <v>0</v>
      </c>
      <c r="F587" s="86" t="b">
        <v>0</v>
      </c>
      <c r="G587" s="86" t="b">
        <v>0</v>
      </c>
    </row>
    <row r="588" spans="1:7" ht="15">
      <c r="A588" s="86" t="s">
        <v>2671</v>
      </c>
      <c r="B588" s="86">
        <v>4</v>
      </c>
      <c r="C588" s="121">
        <v>0.0038976690804196105</v>
      </c>
      <c r="D588" s="86" t="s">
        <v>2004</v>
      </c>
      <c r="E588" s="86" t="b">
        <v>0</v>
      </c>
      <c r="F588" s="86" t="b">
        <v>0</v>
      </c>
      <c r="G588" s="86" t="b">
        <v>0</v>
      </c>
    </row>
    <row r="589" spans="1:7" ht="15">
      <c r="A589" s="86" t="s">
        <v>2706</v>
      </c>
      <c r="B589" s="86">
        <v>3</v>
      </c>
      <c r="C589" s="121">
        <v>0.003280900865491139</v>
      </c>
      <c r="D589" s="86" t="s">
        <v>2004</v>
      </c>
      <c r="E589" s="86" t="b">
        <v>0</v>
      </c>
      <c r="F589" s="86" t="b">
        <v>0</v>
      </c>
      <c r="G589" s="86" t="b">
        <v>0</v>
      </c>
    </row>
    <row r="590" spans="1:7" ht="15">
      <c r="A590" s="86" t="s">
        <v>2707</v>
      </c>
      <c r="B590" s="86">
        <v>3</v>
      </c>
      <c r="C590" s="121">
        <v>0.003280900865491139</v>
      </c>
      <c r="D590" s="86" t="s">
        <v>2004</v>
      </c>
      <c r="E590" s="86" t="b">
        <v>0</v>
      </c>
      <c r="F590" s="86" t="b">
        <v>0</v>
      </c>
      <c r="G590" s="86" t="b">
        <v>0</v>
      </c>
    </row>
    <row r="591" spans="1:7" ht="15">
      <c r="A591" s="86" t="s">
        <v>2708</v>
      </c>
      <c r="B591" s="86">
        <v>3</v>
      </c>
      <c r="C591" s="121">
        <v>0.003280900865491139</v>
      </c>
      <c r="D591" s="86" t="s">
        <v>2004</v>
      </c>
      <c r="E591" s="86" t="b">
        <v>0</v>
      </c>
      <c r="F591" s="86" t="b">
        <v>0</v>
      </c>
      <c r="G591" s="86" t="b">
        <v>0</v>
      </c>
    </row>
    <row r="592" spans="1:7" ht="15">
      <c r="A592" s="86" t="s">
        <v>2709</v>
      </c>
      <c r="B592" s="86">
        <v>3</v>
      </c>
      <c r="C592" s="121">
        <v>0.003280900865491139</v>
      </c>
      <c r="D592" s="86" t="s">
        <v>2004</v>
      </c>
      <c r="E592" s="86" t="b">
        <v>0</v>
      </c>
      <c r="F592" s="86" t="b">
        <v>0</v>
      </c>
      <c r="G592" s="86" t="b">
        <v>0</v>
      </c>
    </row>
    <row r="593" spans="1:7" ht="15">
      <c r="A593" s="86" t="s">
        <v>298</v>
      </c>
      <c r="B593" s="86">
        <v>3</v>
      </c>
      <c r="C593" s="121">
        <v>0.003280900865491139</v>
      </c>
      <c r="D593" s="86" t="s">
        <v>2004</v>
      </c>
      <c r="E593" s="86" t="b">
        <v>0</v>
      </c>
      <c r="F593" s="86" t="b">
        <v>0</v>
      </c>
      <c r="G593" s="86" t="b">
        <v>0</v>
      </c>
    </row>
    <row r="594" spans="1:7" ht="15">
      <c r="A594" s="86" t="s">
        <v>2710</v>
      </c>
      <c r="B594" s="86">
        <v>3</v>
      </c>
      <c r="C594" s="121">
        <v>0.003280900865491139</v>
      </c>
      <c r="D594" s="86" t="s">
        <v>2004</v>
      </c>
      <c r="E594" s="86" t="b">
        <v>0</v>
      </c>
      <c r="F594" s="86" t="b">
        <v>0</v>
      </c>
      <c r="G594" s="86" t="b">
        <v>0</v>
      </c>
    </row>
    <row r="595" spans="1:7" ht="15">
      <c r="A595" s="86" t="s">
        <v>2711</v>
      </c>
      <c r="B595" s="86">
        <v>3</v>
      </c>
      <c r="C595" s="121">
        <v>0.003280900865491139</v>
      </c>
      <c r="D595" s="86" t="s">
        <v>2004</v>
      </c>
      <c r="E595" s="86" t="b">
        <v>0</v>
      </c>
      <c r="F595" s="86" t="b">
        <v>0</v>
      </c>
      <c r="G595" s="86" t="b">
        <v>0</v>
      </c>
    </row>
    <row r="596" spans="1:7" ht="15">
      <c r="A596" s="86" t="s">
        <v>2712</v>
      </c>
      <c r="B596" s="86">
        <v>3</v>
      </c>
      <c r="C596" s="121">
        <v>0.003280900865491139</v>
      </c>
      <c r="D596" s="86" t="s">
        <v>2004</v>
      </c>
      <c r="E596" s="86" t="b">
        <v>0</v>
      </c>
      <c r="F596" s="86" t="b">
        <v>0</v>
      </c>
      <c r="G596" s="86" t="b">
        <v>0</v>
      </c>
    </row>
    <row r="597" spans="1:7" ht="15">
      <c r="A597" s="86" t="s">
        <v>2198</v>
      </c>
      <c r="B597" s="86">
        <v>3</v>
      </c>
      <c r="C597" s="121">
        <v>0.003280900865491139</v>
      </c>
      <c r="D597" s="86" t="s">
        <v>2004</v>
      </c>
      <c r="E597" s="86" t="b">
        <v>0</v>
      </c>
      <c r="F597" s="86" t="b">
        <v>0</v>
      </c>
      <c r="G597" s="86" t="b">
        <v>0</v>
      </c>
    </row>
    <row r="598" spans="1:7" ht="15">
      <c r="A598" s="86" t="s">
        <v>2771</v>
      </c>
      <c r="B598" s="86">
        <v>3</v>
      </c>
      <c r="C598" s="121">
        <v>0.003280900865491139</v>
      </c>
      <c r="D598" s="86" t="s">
        <v>2004</v>
      </c>
      <c r="E598" s="86" t="b">
        <v>1</v>
      </c>
      <c r="F598" s="86" t="b">
        <v>0</v>
      </c>
      <c r="G598" s="86" t="b">
        <v>0</v>
      </c>
    </row>
    <row r="599" spans="1:7" ht="15">
      <c r="A599" s="86" t="s">
        <v>2772</v>
      </c>
      <c r="B599" s="86">
        <v>3</v>
      </c>
      <c r="C599" s="121">
        <v>0.003280900865491139</v>
      </c>
      <c r="D599" s="86" t="s">
        <v>2004</v>
      </c>
      <c r="E599" s="86" t="b">
        <v>1</v>
      </c>
      <c r="F599" s="86" t="b">
        <v>0</v>
      </c>
      <c r="G599" s="86" t="b">
        <v>0</v>
      </c>
    </row>
    <row r="600" spans="1:7" ht="15">
      <c r="A600" s="86" t="s">
        <v>2773</v>
      </c>
      <c r="B600" s="86">
        <v>3</v>
      </c>
      <c r="C600" s="121">
        <v>0.003280900865491139</v>
      </c>
      <c r="D600" s="86" t="s">
        <v>2004</v>
      </c>
      <c r="E600" s="86" t="b">
        <v>0</v>
      </c>
      <c r="F600" s="86" t="b">
        <v>0</v>
      </c>
      <c r="G600" s="86" t="b">
        <v>0</v>
      </c>
    </row>
    <row r="601" spans="1:7" ht="15">
      <c r="A601" s="86" t="s">
        <v>2705</v>
      </c>
      <c r="B601" s="86">
        <v>3</v>
      </c>
      <c r="C601" s="121">
        <v>0.003280900865491139</v>
      </c>
      <c r="D601" s="86" t="s">
        <v>2004</v>
      </c>
      <c r="E601" s="86" t="b">
        <v>0</v>
      </c>
      <c r="F601" s="86" t="b">
        <v>0</v>
      </c>
      <c r="G601" s="86" t="b">
        <v>0</v>
      </c>
    </row>
    <row r="602" spans="1:7" ht="15">
      <c r="A602" s="86" t="s">
        <v>2774</v>
      </c>
      <c r="B602" s="86">
        <v>3</v>
      </c>
      <c r="C602" s="121">
        <v>0.003280900865491139</v>
      </c>
      <c r="D602" s="86" t="s">
        <v>2004</v>
      </c>
      <c r="E602" s="86" t="b">
        <v>0</v>
      </c>
      <c r="F602" s="86" t="b">
        <v>0</v>
      </c>
      <c r="G602" s="86" t="b">
        <v>0</v>
      </c>
    </row>
    <row r="603" spans="1:7" ht="15">
      <c r="A603" s="86" t="s">
        <v>2775</v>
      </c>
      <c r="B603" s="86">
        <v>3</v>
      </c>
      <c r="C603" s="121">
        <v>0.003280900865491139</v>
      </c>
      <c r="D603" s="86" t="s">
        <v>2004</v>
      </c>
      <c r="E603" s="86" t="b">
        <v>0</v>
      </c>
      <c r="F603" s="86" t="b">
        <v>0</v>
      </c>
      <c r="G603" s="86" t="b">
        <v>0</v>
      </c>
    </row>
    <row r="604" spans="1:7" ht="15">
      <c r="A604" s="86" t="s">
        <v>2766</v>
      </c>
      <c r="B604" s="86">
        <v>3</v>
      </c>
      <c r="C604" s="121">
        <v>0.003280900865491139</v>
      </c>
      <c r="D604" s="86" t="s">
        <v>2004</v>
      </c>
      <c r="E604" s="86" t="b">
        <v>0</v>
      </c>
      <c r="F604" s="86" t="b">
        <v>0</v>
      </c>
      <c r="G604" s="86" t="b">
        <v>0</v>
      </c>
    </row>
    <row r="605" spans="1:7" ht="15">
      <c r="A605" s="86" t="s">
        <v>2767</v>
      </c>
      <c r="B605" s="86">
        <v>3</v>
      </c>
      <c r="C605" s="121">
        <v>0.003280900865491139</v>
      </c>
      <c r="D605" s="86" t="s">
        <v>2004</v>
      </c>
      <c r="E605" s="86" t="b">
        <v>0</v>
      </c>
      <c r="F605" s="86" t="b">
        <v>0</v>
      </c>
      <c r="G605" s="86" t="b">
        <v>0</v>
      </c>
    </row>
    <row r="606" spans="1:7" ht="15">
      <c r="A606" s="86" t="s">
        <v>2768</v>
      </c>
      <c r="B606" s="86">
        <v>3</v>
      </c>
      <c r="C606" s="121">
        <v>0.003280900865491139</v>
      </c>
      <c r="D606" s="86" t="s">
        <v>2004</v>
      </c>
      <c r="E606" s="86" t="b">
        <v>0</v>
      </c>
      <c r="F606" s="86" t="b">
        <v>0</v>
      </c>
      <c r="G606" s="86" t="b">
        <v>0</v>
      </c>
    </row>
    <row r="607" spans="1:7" ht="15">
      <c r="A607" s="86" t="s">
        <v>2769</v>
      </c>
      <c r="B607" s="86">
        <v>3</v>
      </c>
      <c r="C607" s="121">
        <v>0.003280900865491139</v>
      </c>
      <c r="D607" s="86" t="s">
        <v>2004</v>
      </c>
      <c r="E607" s="86" t="b">
        <v>0</v>
      </c>
      <c r="F607" s="86" t="b">
        <v>0</v>
      </c>
      <c r="G607" s="86" t="b">
        <v>0</v>
      </c>
    </row>
    <row r="608" spans="1:7" ht="15">
      <c r="A608" s="86" t="s">
        <v>2770</v>
      </c>
      <c r="B608" s="86">
        <v>3</v>
      </c>
      <c r="C608" s="121">
        <v>0.003280900865491139</v>
      </c>
      <c r="D608" s="86" t="s">
        <v>2004</v>
      </c>
      <c r="E608" s="86" t="b">
        <v>0</v>
      </c>
      <c r="F608" s="86" t="b">
        <v>0</v>
      </c>
      <c r="G608" s="86" t="b">
        <v>0</v>
      </c>
    </row>
    <row r="609" spans="1:7" ht="15">
      <c r="A609" s="86" t="s">
        <v>2808</v>
      </c>
      <c r="B609" s="86">
        <v>2</v>
      </c>
      <c r="C609" s="121">
        <v>0.002523319264759388</v>
      </c>
      <c r="D609" s="86" t="s">
        <v>2004</v>
      </c>
      <c r="E609" s="86" t="b">
        <v>0</v>
      </c>
      <c r="F609" s="86" t="b">
        <v>0</v>
      </c>
      <c r="G609" s="86" t="b">
        <v>0</v>
      </c>
    </row>
    <row r="610" spans="1:7" ht="15">
      <c r="A610" s="86" t="s">
        <v>320</v>
      </c>
      <c r="B610" s="86">
        <v>2</v>
      </c>
      <c r="C610" s="121">
        <v>0.002523319264759388</v>
      </c>
      <c r="D610" s="86" t="s">
        <v>2004</v>
      </c>
      <c r="E610" s="86" t="b">
        <v>0</v>
      </c>
      <c r="F610" s="86" t="b">
        <v>0</v>
      </c>
      <c r="G610" s="86" t="b">
        <v>0</v>
      </c>
    </row>
    <row r="611" spans="1:7" ht="15">
      <c r="A611" s="86" t="s">
        <v>2674</v>
      </c>
      <c r="B611" s="86">
        <v>2</v>
      </c>
      <c r="C611" s="121">
        <v>0.002523319264759388</v>
      </c>
      <c r="D611" s="86" t="s">
        <v>2004</v>
      </c>
      <c r="E611" s="86" t="b">
        <v>0</v>
      </c>
      <c r="F611" s="86" t="b">
        <v>0</v>
      </c>
      <c r="G611" s="86" t="b">
        <v>0</v>
      </c>
    </row>
    <row r="612" spans="1:7" ht="15">
      <c r="A612" s="86" t="s">
        <v>2675</v>
      </c>
      <c r="B612" s="86">
        <v>2</v>
      </c>
      <c r="C612" s="121">
        <v>0.002523319264759388</v>
      </c>
      <c r="D612" s="86" t="s">
        <v>2004</v>
      </c>
      <c r="E612" s="86" t="b">
        <v>0</v>
      </c>
      <c r="F612" s="86" t="b">
        <v>0</v>
      </c>
      <c r="G612" s="86" t="b">
        <v>0</v>
      </c>
    </row>
    <row r="613" spans="1:7" ht="15">
      <c r="A613" s="86" t="s">
        <v>2676</v>
      </c>
      <c r="B613" s="86">
        <v>2</v>
      </c>
      <c r="C613" s="121">
        <v>0.002523319264759388</v>
      </c>
      <c r="D613" s="86" t="s">
        <v>2004</v>
      </c>
      <c r="E613" s="86" t="b">
        <v>1</v>
      </c>
      <c r="F613" s="86" t="b">
        <v>0</v>
      </c>
      <c r="G613" s="86" t="b">
        <v>0</v>
      </c>
    </row>
    <row r="614" spans="1:7" ht="15">
      <c r="A614" s="86" t="s">
        <v>2677</v>
      </c>
      <c r="B614" s="86">
        <v>2</v>
      </c>
      <c r="C614" s="121">
        <v>0.002523319264759388</v>
      </c>
      <c r="D614" s="86" t="s">
        <v>2004</v>
      </c>
      <c r="E614" s="86" t="b">
        <v>0</v>
      </c>
      <c r="F614" s="86" t="b">
        <v>0</v>
      </c>
      <c r="G614" s="86" t="b">
        <v>0</v>
      </c>
    </row>
    <row r="615" spans="1:7" ht="15">
      <c r="A615" s="86" t="s">
        <v>2678</v>
      </c>
      <c r="B615" s="86">
        <v>2</v>
      </c>
      <c r="C615" s="121">
        <v>0.002523319264759388</v>
      </c>
      <c r="D615" s="86" t="s">
        <v>2004</v>
      </c>
      <c r="E615" s="86" t="b">
        <v>0</v>
      </c>
      <c r="F615" s="86" t="b">
        <v>0</v>
      </c>
      <c r="G615" s="86" t="b">
        <v>0</v>
      </c>
    </row>
    <row r="616" spans="1:7" ht="15">
      <c r="A616" s="86" t="s">
        <v>2679</v>
      </c>
      <c r="B616" s="86">
        <v>2</v>
      </c>
      <c r="C616" s="121">
        <v>0.002523319264759388</v>
      </c>
      <c r="D616" s="86" t="s">
        <v>2004</v>
      </c>
      <c r="E616" s="86" t="b">
        <v>0</v>
      </c>
      <c r="F616" s="86" t="b">
        <v>1</v>
      </c>
      <c r="G616" s="86" t="b">
        <v>0</v>
      </c>
    </row>
    <row r="617" spans="1:7" ht="15">
      <c r="A617" s="86" t="s">
        <v>2680</v>
      </c>
      <c r="B617" s="86">
        <v>2</v>
      </c>
      <c r="C617" s="121">
        <v>0.002523319264759388</v>
      </c>
      <c r="D617" s="86" t="s">
        <v>2004</v>
      </c>
      <c r="E617" s="86" t="b">
        <v>0</v>
      </c>
      <c r="F617" s="86" t="b">
        <v>0</v>
      </c>
      <c r="G617" s="86" t="b">
        <v>0</v>
      </c>
    </row>
    <row r="618" spans="1:7" ht="15">
      <c r="A618" s="86" t="s">
        <v>2951</v>
      </c>
      <c r="B618" s="86">
        <v>2</v>
      </c>
      <c r="C618" s="121">
        <v>0.002523319264759388</v>
      </c>
      <c r="D618" s="86" t="s">
        <v>2004</v>
      </c>
      <c r="E618" s="86" t="b">
        <v>0</v>
      </c>
      <c r="F618" s="86" t="b">
        <v>0</v>
      </c>
      <c r="G618" s="86" t="b">
        <v>0</v>
      </c>
    </row>
    <row r="619" spans="1:7" ht="15">
      <c r="A619" s="86" t="s">
        <v>2952</v>
      </c>
      <c r="B619" s="86">
        <v>2</v>
      </c>
      <c r="C619" s="121">
        <v>0.002523319264759388</v>
      </c>
      <c r="D619" s="86" t="s">
        <v>2004</v>
      </c>
      <c r="E619" s="86" t="b">
        <v>0</v>
      </c>
      <c r="F619" s="86" t="b">
        <v>0</v>
      </c>
      <c r="G619" s="86" t="b">
        <v>0</v>
      </c>
    </row>
    <row r="620" spans="1:7" ht="15">
      <c r="A620" s="86" t="s">
        <v>2953</v>
      </c>
      <c r="B620" s="86">
        <v>2</v>
      </c>
      <c r="C620" s="121">
        <v>0.002523319264759388</v>
      </c>
      <c r="D620" s="86" t="s">
        <v>2004</v>
      </c>
      <c r="E620" s="86" t="b">
        <v>0</v>
      </c>
      <c r="F620" s="86" t="b">
        <v>0</v>
      </c>
      <c r="G620" s="86" t="b">
        <v>0</v>
      </c>
    </row>
    <row r="621" spans="1:7" ht="15">
      <c r="A621" s="86" t="s">
        <v>2620</v>
      </c>
      <c r="B621" s="86">
        <v>2</v>
      </c>
      <c r="C621" s="121">
        <v>0.002523319264759388</v>
      </c>
      <c r="D621" s="86" t="s">
        <v>2004</v>
      </c>
      <c r="E621" s="86" t="b">
        <v>0</v>
      </c>
      <c r="F621" s="86" t="b">
        <v>0</v>
      </c>
      <c r="G621" s="86" t="b">
        <v>0</v>
      </c>
    </row>
    <row r="622" spans="1:7" ht="15">
      <c r="A622" s="86" t="s">
        <v>2954</v>
      </c>
      <c r="B622" s="86">
        <v>2</v>
      </c>
      <c r="C622" s="121">
        <v>0.002523319264759388</v>
      </c>
      <c r="D622" s="86" t="s">
        <v>2004</v>
      </c>
      <c r="E622" s="86" t="b">
        <v>0</v>
      </c>
      <c r="F622" s="86" t="b">
        <v>0</v>
      </c>
      <c r="G622" s="86" t="b">
        <v>0</v>
      </c>
    </row>
    <row r="623" spans="1:7" ht="15">
      <c r="A623" s="86" t="s">
        <v>2955</v>
      </c>
      <c r="B623" s="86">
        <v>2</v>
      </c>
      <c r="C623" s="121">
        <v>0.002523319264759388</v>
      </c>
      <c r="D623" s="86" t="s">
        <v>2004</v>
      </c>
      <c r="E623" s="86" t="b">
        <v>0</v>
      </c>
      <c r="F623" s="86" t="b">
        <v>0</v>
      </c>
      <c r="G623" s="86" t="b">
        <v>0</v>
      </c>
    </row>
    <row r="624" spans="1:7" ht="15">
      <c r="A624" s="86" t="s">
        <v>2956</v>
      </c>
      <c r="B624" s="86">
        <v>2</v>
      </c>
      <c r="C624" s="121">
        <v>0.002523319264759388</v>
      </c>
      <c r="D624" s="86" t="s">
        <v>2004</v>
      </c>
      <c r="E624" s="86" t="b">
        <v>0</v>
      </c>
      <c r="F624" s="86" t="b">
        <v>0</v>
      </c>
      <c r="G624" s="86" t="b">
        <v>0</v>
      </c>
    </row>
    <row r="625" spans="1:7" ht="15">
      <c r="A625" s="86" t="s">
        <v>2941</v>
      </c>
      <c r="B625" s="86">
        <v>2</v>
      </c>
      <c r="C625" s="121">
        <v>0.002523319264759388</v>
      </c>
      <c r="D625" s="86" t="s">
        <v>2004</v>
      </c>
      <c r="E625" s="86" t="b">
        <v>0</v>
      </c>
      <c r="F625" s="86" t="b">
        <v>0</v>
      </c>
      <c r="G625" s="86" t="b">
        <v>0</v>
      </c>
    </row>
    <row r="626" spans="1:7" ht="15">
      <c r="A626" s="86" t="s">
        <v>2942</v>
      </c>
      <c r="B626" s="86">
        <v>2</v>
      </c>
      <c r="C626" s="121">
        <v>0.002523319264759388</v>
      </c>
      <c r="D626" s="86" t="s">
        <v>2004</v>
      </c>
      <c r="E626" s="86" t="b">
        <v>0</v>
      </c>
      <c r="F626" s="86" t="b">
        <v>0</v>
      </c>
      <c r="G626" s="86" t="b">
        <v>0</v>
      </c>
    </row>
    <row r="627" spans="1:7" ht="15">
      <c r="A627" s="86" t="s">
        <v>2943</v>
      </c>
      <c r="B627" s="86">
        <v>2</v>
      </c>
      <c r="C627" s="121">
        <v>0.002523319264759388</v>
      </c>
      <c r="D627" s="86" t="s">
        <v>2004</v>
      </c>
      <c r="E627" s="86" t="b">
        <v>0</v>
      </c>
      <c r="F627" s="86" t="b">
        <v>0</v>
      </c>
      <c r="G627" s="86" t="b">
        <v>0</v>
      </c>
    </row>
    <row r="628" spans="1:7" ht="15">
      <c r="A628" s="86" t="s">
        <v>2944</v>
      </c>
      <c r="B628" s="86">
        <v>2</v>
      </c>
      <c r="C628" s="121">
        <v>0.002523319264759388</v>
      </c>
      <c r="D628" s="86" t="s">
        <v>2004</v>
      </c>
      <c r="E628" s="86" t="b">
        <v>0</v>
      </c>
      <c r="F628" s="86" t="b">
        <v>0</v>
      </c>
      <c r="G628" s="86" t="b">
        <v>0</v>
      </c>
    </row>
    <row r="629" spans="1:7" ht="15">
      <c r="A629" s="86" t="s">
        <v>2945</v>
      </c>
      <c r="B629" s="86">
        <v>2</v>
      </c>
      <c r="C629" s="121">
        <v>0.002523319264759388</v>
      </c>
      <c r="D629" s="86" t="s">
        <v>2004</v>
      </c>
      <c r="E629" s="86" t="b">
        <v>0</v>
      </c>
      <c r="F629" s="86" t="b">
        <v>0</v>
      </c>
      <c r="G629" s="86" t="b">
        <v>0</v>
      </c>
    </row>
    <row r="630" spans="1:7" ht="15">
      <c r="A630" s="86" t="s">
        <v>2946</v>
      </c>
      <c r="B630" s="86">
        <v>2</v>
      </c>
      <c r="C630" s="121">
        <v>0.002523319264759388</v>
      </c>
      <c r="D630" s="86" t="s">
        <v>2004</v>
      </c>
      <c r="E630" s="86" t="b">
        <v>0</v>
      </c>
      <c r="F630" s="86" t="b">
        <v>0</v>
      </c>
      <c r="G630" s="86" t="b">
        <v>0</v>
      </c>
    </row>
    <row r="631" spans="1:7" ht="15">
      <c r="A631" s="86" t="s">
        <v>2691</v>
      </c>
      <c r="B631" s="86">
        <v>2</v>
      </c>
      <c r="C631" s="121">
        <v>0.002523319264759388</v>
      </c>
      <c r="D631" s="86" t="s">
        <v>2004</v>
      </c>
      <c r="E631" s="86" t="b">
        <v>0</v>
      </c>
      <c r="F631" s="86" t="b">
        <v>0</v>
      </c>
      <c r="G631" s="86" t="b">
        <v>0</v>
      </c>
    </row>
    <row r="632" spans="1:7" ht="15">
      <c r="A632" s="86" t="s">
        <v>2947</v>
      </c>
      <c r="B632" s="86">
        <v>2</v>
      </c>
      <c r="C632" s="121">
        <v>0.002523319264759388</v>
      </c>
      <c r="D632" s="86" t="s">
        <v>2004</v>
      </c>
      <c r="E632" s="86" t="b">
        <v>0</v>
      </c>
      <c r="F632" s="86" t="b">
        <v>0</v>
      </c>
      <c r="G632" s="86" t="b">
        <v>0</v>
      </c>
    </row>
    <row r="633" spans="1:7" ht="15">
      <c r="A633" s="86" t="s">
        <v>2234</v>
      </c>
      <c r="B633" s="86">
        <v>2</v>
      </c>
      <c r="C633" s="121">
        <v>0.002523319264759388</v>
      </c>
      <c r="D633" s="86" t="s">
        <v>2004</v>
      </c>
      <c r="E633" s="86" t="b">
        <v>0</v>
      </c>
      <c r="F633" s="86" t="b">
        <v>0</v>
      </c>
      <c r="G633" s="86" t="b">
        <v>0</v>
      </c>
    </row>
    <row r="634" spans="1:7" ht="15">
      <c r="A634" s="86" t="s">
        <v>2948</v>
      </c>
      <c r="B634" s="86">
        <v>2</v>
      </c>
      <c r="C634" s="121">
        <v>0.002523319264759388</v>
      </c>
      <c r="D634" s="86" t="s">
        <v>2004</v>
      </c>
      <c r="E634" s="86" t="b">
        <v>0</v>
      </c>
      <c r="F634" s="86" t="b">
        <v>0</v>
      </c>
      <c r="G634" s="86" t="b">
        <v>0</v>
      </c>
    </row>
    <row r="635" spans="1:7" ht="15">
      <c r="A635" s="86" t="s">
        <v>2949</v>
      </c>
      <c r="B635" s="86">
        <v>2</v>
      </c>
      <c r="C635" s="121">
        <v>0.002523319264759388</v>
      </c>
      <c r="D635" s="86" t="s">
        <v>2004</v>
      </c>
      <c r="E635" s="86" t="b">
        <v>0</v>
      </c>
      <c r="F635" s="86" t="b">
        <v>0</v>
      </c>
      <c r="G635" s="86" t="b">
        <v>0</v>
      </c>
    </row>
    <row r="636" spans="1:7" ht="15">
      <c r="A636" s="86" t="s">
        <v>2950</v>
      </c>
      <c r="B636" s="86">
        <v>2</v>
      </c>
      <c r="C636" s="121">
        <v>0.002523319264759388</v>
      </c>
      <c r="D636" s="86" t="s">
        <v>2004</v>
      </c>
      <c r="E636" s="86" t="b">
        <v>0</v>
      </c>
      <c r="F636" s="86" t="b">
        <v>1</v>
      </c>
      <c r="G636" s="86" t="b">
        <v>0</v>
      </c>
    </row>
    <row r="637" spans="1:7" ht="15">
      <c r="A637" s="86" t="s">
        <v>2937</v>
      </c>
      <c r="B637" s="86">
        <v>2</v>
      </c>
      <c r="C637" s="121">
        <v>0.002523319264759388</v>
      </c>
      <c r="D637" s="86" t="s">
        <v>2004</v>
      </c>
      <c r="E637" s="86" t="b">
        <v>0</v>
      </c>
      <c r="F637" s="86" t="b">
        <v>0</v>
      </c>
      <c r="G637" s="86" t="b">
        <v>0</v>
      </c>
    </row>
    <row r="638" spans="1:7" ht="15">
      <c r="A638" s="86" t="s">
        <v>2938</v>
      </c>
      <c r="B638" s="86">
        <v>2</v>
      </c>
      <c r="C638" s="121">
        <v>0.002523319264759388</v>
      </c>
      <c r="D638" s="86" t="s">
        <v>2004</v>
      </c>
      <c r="E638" s="86" t="b">
        <v>0</v>
      </c>
      <c r="F638" s="86" t="b">
        <v>0</v>
      </c>
      <c r="G638" s="86" t="b">
        <v>0</v>
      </c>
    </row>
    <row r="639" spans="1:7" ht="15">
      <c r="A639" s="86" t="s">
        <v>2939</v>
      </c>
      <c r="B639" s="86">
        <v>2</v>
      </c>
      <c r="C639" s="121">
        <v>0.002523319264759388</v>
      </c>
      <c r="D639" s="86" t="s">
        <v>2004</v>
      </c>
      <c r="E639" s="86" t="b">
        <v>0</v>
      </c>
      <c r="F639" s="86" t="b">
        <v>0</v>
      </c>
      <c r="G639" s="86" t="b">
        <v>0</v>
      </c>
    </row>
    <row r="640" spans="1:7" ht="15">
      <c r="A640" s="86" t="s">
        <v>2940</v>
      </c>
      <c r="B640" s="86">
        <v>2</v>
      </c>
      <c r="C640" s="121">
        <v>0.002523319264759388</v>
      </c>
      <c r="D640" s="86" t="s">
        <v>2004</v>
      </c>
      <c r="E640" s="86" t="b">
        <v>0</v>
      </c>
      <c r="F640" s="86" t="b">
        <v>0</v>
      </c>
      <c r="G640" s="86" t="b">
        <v>0</v>
      </c>
    </row>
    <row r="641" spans="1:7" ht="15">
      <c r="A641" s="86" t="s">
        <v>2776</v>
      </c>
      <c r="B641" s="86">
        <v>2</v>
      </c>
      <c r="C641" s="121">
        <v>0.002523319264759388</v>
      </c>
      <c r="D641" s="86" t="s">
        <v>2004</v>
      </c>
      <c r="E641" s="86" t="b">
        <v>0</v>
      </c>
      <c r="F641" s="86" t="b">
        <v>0</v>
      </c>
      <c r="G641" s="86" t="b">
        <v>0</v>
      </c>
    </row>
    <row r="642" spans="1:7" ht="15">
      <c r="A642" s="86" t="s">
        <v>2628</v>
      </c>
      <c r="B642" s="86">
        <v>2</v>
      </c>
      <c r="C642" s="121">
        <v>0.002523319264759388</v>
      </c>
      <c r="D642" s="86" t="s">
        <v>2004</v>
      </c>
      <c r="E642" s="86" t="b">
        <v>0</v>
      </c>
      <c r="F642" s="86" t="b">
        <v>0</v>
      </c>
      <c r="G642" s="86" t="b">
        <v>0</v>
      </c>
    </row>
    <row r="643" spans="1:7" ht="15">
      <c r="A643" s="86" t="s">
        <v>2635</v>
      </c>
      <c r="B643" s="86">
        <v>2</v>
      </c>
      <c r="C643" s="121">
        <v>0.002523319264759388</v>
      </c>
      <c r="D643" s="86" t="s">
        <v>2004</v>
      </c>
      <c r="E643" s="86" t="b">
        <v>0</v>
      </c>
      <c r="F643" s="86" t="b">
        <v>0</v>
      </c>
      <c r="G643" s="86" t="b">
        <v>0</v>
      </c>
    </row>
    <row r="644" spans="1:7" ht="15">
      <c r="A644" s="86" t="s">
        <v>2930</v>
      </c>
      <c r="B644" s="86">
        <v>2</v>
      </c>
      <c r="C644" s="121">
        <v>0.002523319264759388</v>
      </c>
      <c r="D644" s="86" t="s">
        <v>2004</v>
      </c>
      <c r="E644" s="86" t="b">
        <v>0</v>
      </c>
      <c r="F644" s="86" t="b">
        <v>0</v>
      </c>
      <c r="G644" s="86" t="b">
        <v>0</v>
      </c>
    </row>
    <row r="645" spans="1:7" ht="15">
      <c r="A645" s="86" t="s">
        <v>2931</v>
      </c>
      <c r="B645" s="86">
        <v>2</v>
      </c>
      <c r="C645" s="121">
        <v>0.002523319264759388</v>
      </c>
      <c r="D645" s="86" t="s">
        <v>2004</v>
      </c>
      <c r="E645" s="86" t="b">
        <v>0</v>
      </c>
      <c r="F645" s="86" t="b">
        <v>0</v>
      </c>
      <c r="G645" s="86" t="b">
        <v>0</v>
      </c>
    </row>
    <row r="646" spans="1:7" ht="15">
      <c r="A646" s="86" t="s">
        <v>2932</v>
      </c>
      <c r="B646" s="86">
        <v>2</v>
      </c>
      <c r="C646" s="121">
        <v>0.002523319264759388</v>
      </c>
      <c r="D646" s="86" t="s">
        <v>2004</v>
      </c>
      <c r="E646" s="86" t="b">
        <v>0</v>
      </c>
      <c r="F646" s="86" t="b">
        <v>0</v>
      </c>
      <c r="G646" s="86" t="b">
        <v>0</v>
      </c>
    </row>
    <row r="647" spans="1:7" ht="15">
      <c r="A647" s="86" t="s">
        <v>2933</v>
      </c>
      <c r="B647" s="86">
        <v>2</v>
      </c>
      <c r="C647" s="121">
        <v>0.002523319264759388</v>
      </c>
      <c r="D647" s="86" t="s">
        <v>2004</v>
      </c>
      <c r="E647" s="86" t="b">
        <v>0</v>
      </c>
      <c r="F647" s="86" t="b">
        <v>0</v>
      </c>
      <c r="G647" s="86" t="b">
        <v>0</v>
      </c>
    </row>
    <row r="648" spans="1:7" ht="15">
      <c r="A648" s="86" t="s">
        <v>2934</v>
      </c>
      <c r="B648" s="86">
        <v>2</v>
      </c>
      <c r="C648" s="121">
        <v>0.002523319264759388</v>
      </c>
      <c r="D648" s="86" t="s">
        <v>2004</v>
      </c>
      <c r="E648" s="86" t="b">
        <v>0</v>
      </c>
      <c r="F648" s="86" t="b">
        <v>0</v>
      </c>
      <c r="G648" s="86" t="b">
        <v>0</v>
      </c>
    </row>
    <row r="649" spans="1:7" ht="15">
      <c r="A649" s="86" t="s">
        <v>2935</v>
      </c>
      <c r="B649" s="86">
        <v>2</v>
      </c>
      <c r="C649" s="121">
        <v>0.002523319264759388</v>
      </c>
      <c r="D649" s="86" t="s">
        <v>2004</v>
      </c>
      <c r="E649" s="86" t="b">
        <v>0</v>
      </c>
      <c r="F649" s="86" t="b">
        <v>0</v>
      </c>
      <c r="G649" s="86" t="b">
        <v>0</v>
      </c>
    </row>
    <row r="650" spans="1:7" ht="15">
      <c r="A650" s="86" t="s">
        <v>2936</v>
      </c>
      <c r="B650" s="86">
        <v>2</v>
      </c>
      <c r="C650" s="121">
        <v>0.002523319264759388</v>
      </c>
      <c r="D650" s="86" t="s">
        <v>2004</v>
      </c>
      <c r="E650" s="86" t="b">
        <v>0</v>
      </c>
      <c r="F650" s="86" t="b">
        <v>0</v>
      </c>
      <c r="G650" s="86" t="b">
        <v>0</v>
      </c>
    </row>
    <row r="651" spans="1:7" ht="15">
      <c r="A651" s="86" t="s">
        <v>2927</v>
      </c>
      <c r="B651" s="86">
        <v>2</v>
      </c>
      <c r="C651" s="121">
        <v>0.002523319264759388</v>
      </c>
      <c r="D651" s="86" t="s">
        <v>2004</v>
      </c>
      <c r="E651" s="86" t="b">
        <v>0</v>
      </c>
      <c r="F651" s="86" t="b">
        <v>0</v>
      </c>
      <c r="G651" s="86" t="b">
        <v>0</v>
      </c>
    </row>
    <row r="652" spans="1:7" ht="15">
      <c r="A652" s="86" t="s">
        <v>2765</v>
      </c>
      <c r="B652" s="86">
        <v>2</v>
      </c>
      <c r="C652" s="121">
        <v>0.002523319264759388</v>
      </c>
      <c r="D652" s="86" t="s">
        <v>2004</v>
      </c>
      <c r="E652" s="86" t="b">
        <v>0</v>
      </c>
      <c r="F652" s="86" t="b">
        <v>0</v>
      </c>
      <c r="G652" s="86" t="b">
        <v>0</v>
      </c>
    </row>
    <row r="653" spans="1:7" ht="15">
      <c r="A653" s="86" t="s">
        <v>2672</v>
      </c>
      <c r="B653" s="86">
        <v>2</v>
      </c>
      <c r="C653" s="121">
        <v>0.002523319264759388</v>
      </c>
      <c r="D653" s="86" t="s">
        <v>2004</v>
      </c>
      <c r="E653" s="86" t="b">
        <v>0</v>
      </c>
      <c r="F653" s="86" t="b">
        <v>0</v>
      </c>
      <c r="G653" s="86" t="b">
        <v>0</v>
      </c>
    </row>
    <row r="654" spans="1:7" ht="15">
      <c r="A654" s="86" t="s">
        <v>2928</v>
      </c>
      <c r="B654" s="86">
        <v>2</v>
      </c>
      <c r="C654" s="121">
        <v>0.002523319264759388</v>
      </c>
      <c r="D654" s="86" t="s">
        <v>2004</v>
      </c>
      <c r="E654" s="86" t="b">
        <v>0</v>
      </c>
      <c r="F654" s="86" t="b">
        <v>0</v>
      </c>
      <c r="G654" s="86" t="b">
        <v>0</v>
      </c>
    </row>
    <row r="655" spans="1:7" ht="15">
      <c r="A655" s="86" t="s">
        <v>2929</v>
      </c>
      <c r="B655" s="86">
        <v>2</v>
      </c>
      <c r="C655" s="121">
        <v>0.002523319264759388</v>
      </c>
      <c r="D655" s="86" t="s">
        <v>2004</v>
      </c>
      <c r="E655" s="86" t="b">
        <v>0</v>
      </c>
      <c r="F655" s="86" t="b">
        <v>0</v>
      </c>
      <c r="G655" s="86" t="b">
        <v>0</v>
      </c>
    </row>
    <row r="656" spans="1:7" ht="15">
      <c r="A656" s="86" t="s">
        <v>2694</v>
      </c>
      <c r="B656" s="86">
        <v>2</v>
      </c>
      <c r="C656" s="121">
        <v>0.002523319264759388</v>
      </c>
      <c r="D656" s="86" t="s">
        <v>2004</v>
      </c>
      <c r="E656" s="86" t="b">
        <v>0</v>
      </c>
      <c r="F656" s="86" t="b">
        <v>0</v>
      </c>
      <c r="G656" s="86" t="b">
        <v>0</v>
      </c>
    </row>
    <row r="657" spans="1:7" ht="15">
      <c r="A657" s="86" t="s">
        <v>2817</v>
      </c>
      <c r="B657" s="86">
        <v>2</v>
      </c>
      <c r="C657" s="121">
        <v>0.002523319264759388</v>
      </c>
      <c r="D657" s="86" t="s">
        <v>2004</v>
      </c>
      <c r="E657" s="86" t="b">
        <v>0</v>
      </c>
      <c r="F657" s="86" t="b">
        <v>0</v>
      </c>
      <c r="G657" s="86" t="b">
        <v>0</v>
      </c>
    </row>
    <row r="658" spans="1:7" ht="15">
      <c r="A658" s="86" t="s">
        <v>2818</v>
      </c>
      <c r="B658" s="86">
        <v>2</v>
      </c>
      <c r="C658" s="121">
        <v>0.002523319264759388</v>
      </c>
      <c r="D658" s="86" t="s">
        <v>2004</v>
      </c>
      <c r="E658" s="86" t="b">
        <v>0</v>
      </c>
      <c r="F658" s="86" t="b">
        <v>0</v>
      </c>
      <c r="G658" s="86" t="b">
        <v>0</v>
      </c>
    </row>
    <row r="659" spans="1:7" ht="15">
      <c r="A659" s="86" t="s">
        <v>2819</v>
      </c>
      <c r="B659" s="86">
        <v>2</v>
      </c>
      <c r="C659" s="121">
        <v>0.002523319264759388</v>
      </c>
      <c r="D659" s="86" t="s">
        <v>2004</v>
      </c>
      <c r="E659" s="86" t="b">
        <v>0</v>
      </c>
      <c r="F659" s="86" t="b">
        <v>0</v>
      </c>
      <c r="G659" s="86" t="b">
        <v>0</v>
      </c>
    </row>
    <row r="660" spans="1:7" ht="15">
      <c r="A660" s="86" t="s">
        <v>2736</v>
      </c>
      <c r="B660" s="86">
        <v>2</v>
      </c>
      <c r="C660" s="121">
        <v>0.002523319264759388</v>
      </c>
      <c r="D660" s="86" t="s">
        <v>2004</v>
      </c>
      <c r="E660" s="86" t="b">
        <v>0</v>
      </c>
      <c r="F660" s="86" t="b">
        <v>0</v>
      </c>
      <c r="G660" s="86" t="b">
        <v>0</v>
      </c>
    </row>
    <row r="661" spans="1:7" ht="15">
      <c r="A661" s="86" t="s">
        <v>2820</v>
      </c>
      <c r="B661" s="86">
        <v>2</v>
      </c>
      <c r="C661" s="121">
        <v>0.002523319264759388</v>
      </c>
      <c r="D661" s="86" t="s">
        <v>2004</v>
      </c>
      <c r="E661" s="86" t="b">
        <v>0</v>
      </c>
      <c r="F661" s="86" t="b">
        <v>0</v>
      </c>
      <c r="G661" s="86" t="b">
        <v>0</v>
      </c>
    </row>
    <row r="662" spans="1:7" ht="15">
      <c r="A662" s="86" t="s">
        <v>2821</v>
      </c>
      <c r="B662" s="86">
        <v>2</v>
      </c>
      <c r="C662" s="121">
        <v>0.002523319264759388</v>
      </c>
      <c r="D662" s="86" t="s">
        <v>2004</v>
      </c>
      <c r="E662" s="86" t="b">
        <v>0</v>
      </c>
      <c r="F662" s="86" t="b">
        <v>0</v>
      </c>
      <c r="G662" s="86" t="b">
        <v>0</v>
      </c>
    </row>
    <row r="663" spans="1:7" ht="15">
      <c r="A663" s="86" t="s">
        <v>316</v>
      </c>
      <c r="B663" s="86">
        <v>2</v>
      </c>
      <c r="C663" s="121">
        <v>0.002523319264759388</v>
      </c>
      <c r="D663" s="86" t="s">
        <v>2004</v>
      </c>
      <c r="E663" s="86" t="b">
        <v>0</v>
      </c>
      <c r="F663" s="86" t="b">
        <v>0</v>
      </c>
      <c r="G663" s="86" t="b">
        <v>0</v>
      </c>
    </row>
    <row r="664" spans="1:7" ht="15">
      <c r="A664" s="86" t="s">
        <v>2695</v>
      </c>
      <c r="B664" s="86">
        <v>2</v>
      </c>
      <c r="C664" s="121">
        <v>0.002523319264759388</v>
      </c>
      <c r="D664" s="86" t="s">
        <v>2004</v>
      </c>
      <c r="E664" s="86" t="b">
        <v>0</v>
      </c>
      <c r="F664" s="86" t="b">
        <v>0</v>
      </c>
      <c r="G664" s="86" t="b">
        <v>0</v>
      </c>
    </row>
    <row r="665" spans="1:7" ht="15">
      <c r="A665" s="86" t="s">
        <v>315</v>
      </c>
      <c r="B665" s="86">
        <v>2</v>
      </c>
      <c r="C665" s="121">
        <v>0.002523319264759388</v>
      </c>
      <c r="D665" s="86" t="s">
        <v>2004</v>
      </c>
      <c r="E665" s="86" t="b">
        <v>0</v>
      </c>
      <c r="F665" s="86" t="b">
        <v>0</v>
      </c>
      <c r="G665" s="86" t="b">
        <v>0</v>
      </c>
    </row>
    <row r="666" spans="1:7" ht="15">
      <c r="A666" s="86" t="s">
        <v>2822</v>
      </c>
      <c r="B666" s="86">
        <v>2</v>
      </c>
      <c r="C666" s="121">
        <v>0.002523319264759388</v>
      </c>
      <c r="D666" s="86" t="s">
        <v>2004</v>
      </c>
      <c r="E666" s="86" t="b">
        <v>0</v>
      </c>
      <c r="F666" s="86" t="b">
        <v>0</v>
      </c>
      <c r="G666" s="86" t="b">
        <v>0</v>
      </c>
    </row>
    <row r="667" spans="1:7" ht="15">
      <c r="A667" s="86" t="s">
        <v>2823</v>
      </c>
      <c r="B667" s="86">
        <v>2</v>
      </c>
      <c r="C667" s="121">
        <v>0.002523319264759388</v>
      </c>
      <c r="D667" s="86" t="s">
        <v>2004</v>
      </c>
      <c r="E667" s="86" t="b">
        <v>0</v>
      </c>
      <c r="F667" s="86" t="b">
        <v>0</v>
      </c>
      <c r="G667" s="86" t="b">
        <v>0</v>
      </c>
    </row>
    <row r="668" spans="1:7" ht="15">
      <c r="A668" s="86" t="s">
        <v>2693</v>
      </c>
      <c r="B668" s="86">
        <v>2</v>
      </c>
      <c r="C668" s="121">
        <v>0.002523319264759388</v>
      </c>
      <c r="D668" s="86" t="s">
        <v>2004</v>
      </c>
      <c r="E668" s="86" t="b">
        <v>0</v>
      </c>
      <c r="F668" s="86" t="b">
        <v>0</v>
      </c>
      <c r="G668" s="86" t="b">
        <v>0</v>
      </c>
    </row>
    <row r="669" spans="1:7" ht="15">
      <c r="A669" s="86" t="s">
        <v>2815</v>
      </c>
      <c r="B669" s="86">
        <v>2</v>
      </c>
      <c r="C669" s="121">
        <v>0.002523319264759388</v>
      </c>
      <c r="D669" s="86" t="s">
        <v>2004</v>
      </c>
      <c r="E669" s="86" t="b">
        <v>0</v>
      </c>
      <c r="F669" s="86" t="b">
        <v>0</v>
      </c>
      <c r="G669" s="86" t="b">
        <v>0</v>
      </c>
    </row>
    <row r="670" spans="1:7" ht="15">
      <c r="A670" s="86" t="s">
        <v>2816</v>
      </c>
      <c r="B670" s="86">
        <v>2</v>
      </c>
      <c r="C670" s="121">
        <v>0.002523319264759388</v>
      </c>
      <c r="D670" s="86" t="s">
        <v>2004</v>
      </c>
      <c r="E670" s="86" t="b">
        <v>0</v>
      </c>
      <c r="F670" s="86" t="b">
        <v>0</v>
      </c>
      <c r="G670" s="86" t="b">
        <v>0</v>
      </c>
    </row>
    <row r="671" spans="1:7" ht="15">
      <c r="A671" s="86" t="s">
        <v>2735</v>
      </c>
      <c r="B671" s="86">
        <v>2</v>
      </c>
      <c r="C671" s="121">
        <v>0.002523319264759388</v>
      </c>
      <c r="D671" s="86" t="s">
        <v>2004</v>
      </c>
      <c r="E671" s="86" t="b">
        <v>0</v>
      </c>
      <c r="F671" s="86" t="b">
        <v>0</v>
      </c>
      <c r="G671" s="86" t="b">
        <v>0</v>
      </c>
    </row>
    <row r="672" spans="1:7" ht="15">
      <c r="A672" s="86" t="s">
        <v>317</v>
      </c>
      <c r="B672" s="86">
        <v>2</v>
      </c>
      <c r="C672" s="121">
        <v>0.002523319264759388</v>
      </c>
      <c r="D672" s="86" t="s">
        <v>2004</v>
      </c>
      <c r="E672" s="86" t="b">
        <v>0</v>
      </c>
      <c r="F672" s="86" t="b">
        <v>0</v>
      </c>
      <c r="G672" s="86" t="b">
        <v>0</v>
      </c>
    </row>
    <row r="673" spans="1:7" ht="15">
      <c r="A673" s="86" t="s">
        <v>2811</v>
      </c>
      <c r="B673" s="86">
        <v>2</v>
      </c>
      <c r="C673" s="121">
        <v>0.002523319264759388</v>
      </c>
      <c r="D673" s="86" t="s">
        <v>2004</v>
      </c>
      <c r="E673" s="86" t="b">
        <v>0</v>
      </c>
      <c r="F673" s="86" t="b">
        <v>0</v>
      </c>
      <c r="G673" s="86" t="b">
        <v>0</v>
      </c>
    </row>
    <row r="674" spans="1:7" ht="15">
      <c r="A674" s="86" t="s">
        <v>2812</v>
      </c>
      <c r="B674" s="86">
        <v>2</v>
      </c>
      <c r="C674" s="121">
        <v>0.002523319264759388</v>
      </c>
      <c r="D674" s="86" t="s">
        <v>2004</v>
      </c>
      <c r="E674" s="86" t="b">
        <v>0</v>
      </c>
      <c r="F674" s="86" t="b">
        <v>0</v>
      </c>
      <c r="G674" s="86" t="b">
        <v>0</v>
      </c>
    </row>
    <row r="675" spans="1:7" ht="15">
      <c r="A675" s="86" t="s">
        <v>318</v>
      </c>
      <c r="B675" s="86">
        <v>2</v>
      </c>
      <c r="C675" s="121">
        <v>0.002523319264759388</v>
      </c>
      <c r="D675" s="86" t="s">
        <v>2004</v>
      </c>
      <c r="E675" s="86" t="b">
        <v>0</v>
      </c>
      <c r="F675" s="86" t="b">
        <v>0</v>
      </c>
      <c r="G675" s="86" t="b">
        <v>0</v>
      </c>
    </row>
    <row r="676" spans="1:7" ht="15">
      <c r="A676" s="86" t="s">
        <v>2813</v>
      </c>
      <c r="B676" s="86">
        <v>2</v>
      </c>
      <c r="C676" s="121">
        <v>0.002523319264759388</v>
      </c>
      <c r="D676" s="86" t="s">
        <v>2004</v>
      </c>
      <c r="E676" s="86" t="b">
        <v>0</v>
      </c>
      <c r="F676" s="86" t="b">
        <v>0</v>
      </c>
      <c r="G676" s="86" t="b">
        <v>0</v>
      </c>
    </row>
    <row r="677" spans="1:7" ht="15">
      <c r="A677" s="86" t="s">
        <v>2814</v>
      </c>
      <c r="B677" s="86">
        <v>2</v>
      </c>
      <c r="C677" s="121">
        <v>0.002523319264759388</v>
      </c>
      <c r="D677" s="86" t="s">
        <v>2004</v>
      </c>
      <c r="E677" s="86" t="b">
        <v>0</v>
      </c>
      <c r="F677" s="86" t="b">
        <v>0</v>
      </c>
      <c r="G677" s="86" t="b">
        <v>0</v>
      </c>
    </row>
    <row r="678" spans="1:7" ht="15">
      <c r="A678" s="86" t="s">
        <v>2634</v>
      </c>
      <c r="B678" s="86">
        <v>2</v>
      </c>
      <c r="C678" s="121">
        <v>0.002523319264759388</v>
      </c>
      <c r="D678" s="86" t="s">
        <v>2004</v>
      </c>
      <c r="E678" s="86" t="b">
        <v>0</v>
      </c>
      <c r="F678" s="86" t="b">
        <v>0</v>
      </c>
      <c r="G678" s="86" t="b">
        <v>0</v>
      </c>
    </row>
    <row r="679" spans="1:7" ht="15">
      <c r="A679" s="86" t="s">
        <v>2809</v>
      </c>
      <c r="B679" s="86">
        <v>2</v>
      </c>
      <c r="C679" s="121">
        <v>0.002523319264759388</v>
      </c>
      <c r="D679" s="86" t="s">
        <v>2004</v>
      </c>
      <c r="E679" s="86" t="b">
        <v>0</v>
      </c>
      <c r="F679" s="86" t="b">
        <v>0</v>
      </c>
      <c r="G679" s="86" t="b">
        <v>0</v>
      </c>
    </row>
    <row r="680" spans="1:7" ht="15">
      <c r="A680" s="86" t="s">
        <v>319</v>
      </c>
      <c r="B680" s="86">
        <v>2</v>
      </c>
      <c r="C680" s="121">
        <v>0.002523319264759388</v>
      </c>
      <c r="D680" s="86" t="s">
        <v>2004</v>
      </c>
      <c r="E680" s="86" t="b">
        <v>0</v>
      </c>
      <c r="F680" s="86" t="b">
        <v>0</v>
      </c>
      <c r="G680" s="86" t="b">
        <v>0</v>
      </c>
    </row>
    <row r="681" spans="1:7" ht="15">
      <c r="A681" s="86" t="s">
        <v>2810</v>
      </c>
      <c r="B681" s="86">
        <v>2</v>
      </c>
      <c r="C681" s="121">
        <v>0.002523319264759388</v>
      </c>
      <c r="D681" s="86" t="s">
        <v>2004</v>
      </c>
      <c r="E681" s="86" t="b">
        <v>0</v>
      </c>
      <c r="F681" s="86" t="b">
        <v>0</v>
      </c>
      <c r="G681" s="86" t="b">
        <v>0</v>
      </c>
    </row>
    <row r="682" spans="1:7" ht="15">
      <c r="A682" s="86" t="s">
        <v>2167</v>
      </c>
      <c r="B682" s="86">
        <v>15</v>
      </c>
      <c r="C682" s="121">
        <v>0</v>
      </c>
      <c r="D682" s="86" t="s">
        <v>2005</v>
      </c>
      <c r="E682" s="86" t="b">
        <v>0</v>
      </c>
      <c r="F682" s="86" t="b">
        <v>0</v>
      </c>
      <c r="G682" s="86" t="b">
        <v>0</v>
      </c>
    </row>
    <row r="683" spans="1:7" ht="15">
      <c r="A683" s="86" t="s">
        <v>2168</v>
      </c>
      <c r="B683" s="86">
        <v>10</v>
      </c>
      <c r="C683" s="121">
        <v>0.006403318511115681</v>
      </c>
      <c r="D683" s="86" t="s">
        <v>2005</v>
      </c>
      <c r="E683" s="86" t="b">
        <v>0</v>
      </c>
      <c r="F683" s="86" t="b">
        <v>0</v>
      </c>
      <c r="G683" s="86" t="b">
        <v>0</v>
      </c>
    </row>
    <row r="684" spans="1:7" ht="15">
      <c r="A684" s="86" t="s">
        <v>2178</v>
      </c>
      <c r="B684" s="86">
        <v>9</v>
      </c>
      <c r="C684" s="121">
        <v>0.007260504532898937</v>
      </c>
      <c r="D684" s="86" t="s">
        <v>2005</v>
      </c>
      <c r="E684" s="86" t="b">
        <v>0</v>
      </c>
      <c r="F684" s="86" t="b">
        <v>0</v>
      </c>
      <c r="G684" s="86" t="b">
        <v>0</v>
      </c>
    </row>
    <row r="685" spans="1:7" ht="15">
      <c r="A685" s="86" t="s">
        <v>2179</v>
      </c>
      <c r="B685" s="86">
        <v>9</v>
      </c>
      <c r="C685" s="121">
        <v>0.007260504532898937</v>
      </c>
      <c r="D685" s="86" t="s">
        <v>2005</v>
      </c>
      <c r="E685" s="86" t="b">
        <v>0</v>
      </c>
      <c r="F685" s="86" t="b">
        <v>0</v>
      </c>
      <c r="G685" s="86" t="b">
        <v>0</v>
      </c>
    </row>
    <row r="686" spans="1:7" ht="15">
      <c r="A686" s="86" t="s">
        <v>2180</v>
      </c>
      <c r="B686" s="86">
        <v>7</v>
      </c>
      <c r="C686" s="121">
        <v>0.008425281939236258</v>
      </c>
      <c r="D686" s="86" t="s">
        <v>2005</v>
      </c>
      <c r="E686" s="86" t="b">
        <v>0</v>
      </c>
      <c r="F686" s="86" t="b">
        <v>0</v>
      </c>
      <c r="G686" s="86" t="b">
        <v>0</v>
      </c>
    </row>
    <row r="687" spans="1:7" ht="15">
      <c r="A687" s="86" t="s">
        <v>2181</v>
      </c>
      <c r="B687" s="86">
        <v>7</v>
      </c>
      <c r="C687" s="121">
        <v>0.008425281939236258</v>
      </c>
      <c r="D687" s="86" t="s">
        <v>2005</v>
      </c>
      <c r="E687" s="86" t="b">
        <v>0</v>
      </c>
      <c r="F687" s="86" t="b">
        <v>0</v>
      </c>
      <c r="G687" s="86" t="b">
        <v>0</v>
      </c>
    </row>
    <row r="688" spans="1:7" ht="15">
      <c r="A688" s="86" t="s">
        <v>2182</v>
      </c>
      <c r="B688" s="86">
        <v>7</v>
      </c>
      <c r="C688" s="121">
        <v>0.008425281939236258</v>
      </c>
      <c r="D688" s="86" t="s">
        <v>2005</v>
      </c>
      <c r="E688" s="86" t="b">
        <v>0</v>
      </c>
      <c r="F688" s="86" t="b">
        <v>0</v>
      </c>
      <c r="G688" s="86" t="b">
        <v>0</v>
      </c>
    </row>
    <row r="689" spans="1:7" ht="15">
      <c r="A689" s="86" t="s">
        <v>2183</v>
      </c>
      <c r="B689" s="86">
        <v>6</v>
      </c>
      <c r="C689" s="121">
        <v>0.015250254640058594</v>
      </c>
      <c r="D689" s="86" t="s">
        <v>2005</v>
      </c>
      <c r="E689" s="86" t="b">
        <v>1</v>
      </c>
      <c r="F689" s="86" t="b">
        <v>0</v>
      </c>
      <c r="G689" s="86" t="b">
        <v>0</v>
      </c>
    </row>
    <row r="690" spans="1:7" ht="15">
      <c r="A690" s="86" t="s">
        <v>286</v>
      </c>
      <c r="B690" s="86">
        <v>5</v>
      </c>
      <c r="C690" s="121">
        <v>0.008674931903993863</v>
      </c>
      <c r="D690" s="86" t="s">
        <v>2005</v>
      </c>
      <c r="E690" s="86" t="b">
        <v>0</v>
      </c>
      <c r="F690" s="86" t="b">
        <v>0</v>
      </c>
      <c r="G690" s="86" t="b">
        <v>0</v>
      </c>
    </row>
    <row r="691" spans="1:7" ht="15">
      <c r="A691" s="86" t="s">
        <v>2184</v>
      </c>
      <c r="B691" s="86">
        <v>4</v>
      </c>
      <c r="C691" s="121">
        <v>0.008349545712403183</v>
      </c>
      <c r="D691" s="86" t="s">
        <v>2005</v>
      </c>
      <c r="E691" s="86" t="b">
        <v>1</v>
      </c>
      <c r="F691" s="86" t="b">
        <v>0</v>
      </c>
      <c r="G691" s="86" t="b">
        <v>0</v>
      </c>
    </row>
    <row r="692" spans="1:7" ht="15">
      <c r="A692" s="86" t="s">
        <v>2670</v>
      </c>
      <c r="B692" s="86">
        <v>4</v>
      </c>
      <c r="C692" s="121">
        <v>0.012728163831152002</v>
      </c>
      <c r="D692" s="86" t="s">
        <v>2005</v>
      </c>
      <c r="E692" s="86" t="b">
        <v>1</v>
      </c>
      <c r="F692" s="86" t="b">
        <v>0</v>
      </c>
      <c r="G692" s="86" t="b">
        <v>0</v>
      </c>
    </row>
    <row r="693" spans="1:7" ht="15">
      <c r="A693" s="86" t="s">
        <v>2777</v>
      </c>
      <c r="B693" s="86">
        <v>3</v>
      </c>
      <c r="C693" s="121">
        <v>0.007625127320029297</v>
      </c>
      <c r="D693" s="86" t="s">
        <v>2005</v>
      </c>
      <c r="E693" s="86" t="b">
        <v>0</v>
      </c>
      <c r="F693" s="86" t="b">
        <v>0</v>
      </c>
      <c r="G693" s="86" t="b">
        <v>0</v>
      </c>
    </row>
    <row r="694" spans="1:7" ht="15">
      <c r="A694" s="86" t="s">
        <v>2634</v>
      </c>
      <c r="B694" s="86">
        <v>3</v>
      </c>
      <c r="C694" s="121">
        <v>0.007625127320029297</v>
      </c>
      <c r="D694" s="86" t="s">
        <v>2005</v>
      </c>
      <c r="E694" s="86" t="b">
        <v>0</v>
      </c>
      <c r="F694" s="86" t="b">
        <v>0</v>
      </c>
      <c r="G694" s="86" t="b">
        <v>0</v>
      </c>
    </row>
    <row r="695" spans="1:7" ht="15">
      <c r="A695" s="86" t="s">
        <v>2778</v>
      </c>
      <c r="B695" s="86">
        <v>3</v>
      </c>
      <c r="C695" s="121">
        <v>0.007625127320029297</v>
      </c>
      <c r="D695" s="86" t="s">
        <v>2005</v>
      </c>
      <c r="E695" s="86" t="b">
        <v>0</v>
      </c>
      <c r="F695" s="86" t="b">
        <v>0</v>
      </c>
      <c r="G695" s="86" t="b">
        <v>0</v>
      </c>
    </row>
    <row r="696" spans="1:7" ht="15">
      <c r="A696" s="86" t="s">
        <v>2779</v>
      </c>
      <c r="B696" s="86">
        <v>3</v>
      </c>
      <c r="C696" s="121">
        <v>0.007625127320029297</v>
      </c>
      <c r="D696" s="86" t="s">
        <v>2005</v>
      </c>
      <c r="E696" s="86" t="b">
        <v>0</v>
      </c>
      <c r="F696" s="86" t="b">
        <v>0</v>
      </c>
      <c r="G696" s="86" t="b">
        <v>0</v>
      </c>
    </row>
    <row r="697" spans="1:7" ht="15">
      <c r="A697" s="86" t="s">
        <v>2780</v>
      </c>
      <c r="B697" s="86">
        <v>3</v>
      </c>
      <c r="C697" s="121">
        <v>0.007625127320029297</v>
      </c>
      <c r="D697" s="86" t="s">
        <v>2005</v>
      </c>
      <c r="E697" s="86" t="b">
        <v>1</v>
      </c>
      <c r="F697" s="86" t="b">
        <v>0</v>
      </c>
      <c r="G697" s="86" t="b">
        <v>0</v>
      </c>
    </row>
    <row r="698" spans="1:7" ht="15">
      <c r="A698" s="86" t="s">
        <v>2781</v>
      </c>
      <c r="B698" s="86">
        <v>3</v>
      </c>
      <c r="C698" s="121">
        <v>0.007625127320029297</v>
      </c>
      <c r="D698" s="86" t="s">
        <v>2005</v>
      </c>
      <c r="E698" s="86" t="b">
        <v>0</v>
      </c>
      <c r="F698" s="86" t="b">
        <v>0</v>
      </c>
      <c r="G698" s="86" t="b">
        <v>0</v>
      </c>
    </row>
    <row r="699" spans="1:7" ht="15">
      <c r="A699" s="86" t="s">
        <v>2782</v>
      </c>
      <c r="B699" s="86">
        <v>3</v>
      </c>
      <c r="C699" s="121">
        <v>0.007625127320029297</v>
      </c>
      <c r="D699" s="86" t="s">
        <v>2005</v>
      </c>
      <c r="E699" s="86" t="b">
        <v>0</v>
      </c>
      <c r="F699" s="86" t="b">
        <v>0</v>
      </c>
      <c r="G699" s="86" t="b">
        <v>0</v>
      </c>
    </row>
    <row r="700" spans="1:7" ht="15">
      <c r="A700" s="86" t="s">
        <v>287</v>
      </c>
      <c r="B700" s="86">
        <v>3</v>
      </c>
      <c r="C700" s="121">
        <v>0.007625127320029297</v>
      </c>
      <c r="D700" s="86" t="s">
        <v>2005</v>
      </c>
      <c r="E700" s="86" t="b">
        <v>0</v>
      </c>
      <c r="F700" s="86" t="b">
        <v>0</v>
      </c>
      <c r="G700" s="86" t="b">
        <v>0</v>
      </c>
    </row>
    <row r="701" spans="1:7" ht="15">
      <c r="A701" s="86" t="s">
        <v>2635</v>
      </c>
      <c r="B701" s="86">
        <v>3</v>
      </c>
      <c r="C701" s="121">
        <v>0.007625127320029297</v>
      </c>
      <c r="D701" s="86" t="s">
        <v>2005</v>
      </c>
      <c r="E701" s="86" t="b">
        <v>0</v>
      </c>
      <c r="F701" s="86" t="b">
        <v>0</v>
      </c>
      <c r="G701" s="86" t="b">
        <v>0</v>
      </c>
    </row>
    <row r="702" spans="1:7" ht="15">
      <c r="A702" s="86" t="s">
        <v>2171</v>
      </c>
      <c r="B702" s="86">
        <v>3</v>
      </c>
      <c r="C702" s="121">
        <v>0.007625127320029297</v>
      </c>
      <c r="D702" s="86" t="s">
        <v>2005</v>
      </c>
      <c r="E702" s="86" t="b">
        <v>0</v>
      </c>
      <c r="F702" s="86" t="b">
        <v>0</v>
      </c>
      <c r="G702" s="86" t="b">
        <v>0</v>
      </c>
    </row>
    <row r="703" spans="1:7" ht="15">
      <c r="A703" s="86" t="s">
        <v>2170</v>
      </c>
      <c r="B703" s="86">
        <v>3</v>
      </c>
      <c r="C703" s="121">
        <v>0.007625127320029297</v>
      </c>
      <c r="D703" s="86" t="s">
        <v>2005</v>
      </c>
      <c r="E703" s="86" t="b">
        <v>0</v>
      </c>
      <c r="F703" s="86" t="b">
        <v>0</v>
      </c>
      <c r="G703" s="86" t="b">
        <v>0</v>
      </c>
    </row>
    <row r="704" spans="1:7" ht="15">
      <c r="A704" s="86" t="s">
        <v>2173</v>
      </c>
      <c r="B704" s="86">
        <v>3</v>
      </c>
      <c r="C704" s="121">
        <v>0.007625127320029297</v>
      </c>
      <c r="D704" s="86" t="s">
        <v>2005</v>
      </c>
      <c r="E704" s="86" t="b">
        <v>0</v>
      </c>
      <c r="F704" s="86" t="b">
        <v>0</v>
      </c>
      <c r="G704" s="86" t="b">
        <v>0</v>
      </c>
    </row>
    <row r="705" spans="1:7" ht="15">
      <c r="A705" s="86" t="s">
        <v>2174</v>
      </c>
      <c r="B705" s="86">
        <v>3</v>
      </c>
      <c r="C705" s="121">
        <v>0.007625127320029297</v>
      </c>
      <c r="D705" s="86" t="s">
        <v>2005</v>
      </c>
      <c r="E705" s="86" t="b">
        <v>0</v>
      </c>
      <c r="F705" s="86" t="b">
        <v>0</v>
      </c>
      <c r="G705" s="86" t="b">
        <v>0</v>
      </c>
    </row>
    <row r="706" spans="1:7" ht="15">
      <c r="A706" s="86" t="s">
        <v>2804</v>
      </c>
      <c r="B706" s="86">
        <v>3</v>
      </c>
      <c r="C706" s="121">
        <v>0.007625127320029297</v>
      </c>
      <c r="D706" s="86" t="s">
        <v>2005</v>
      </c>
      <c r="E706" s="86" t="b">
        <v>0</v>
      </c>
      <c r="F706" s="86" t="b">
        <v>0</v>
      </c>
      <c r="G706" s="86" t="b">
        <v>0</v>
      </c>
    </row>
    <row r="707" spans="1:7" ht="15">
      <c r="A707" s="86" t="s">
        <v>2754</v>
      </c>
      <c r="B707" s="86">
        <v>2</v>
      </c>
      <c r="C707" s="121">
        <v>0.006364081915576001</v>
      </c>
      <c r="D707" s="86" t="s">
        <v>2005</v>
      </c>
      <c r="E707" s="86" t="b">
        <v>0</v>
      </c>
      <c r="F707" s="86" t="b">
        <v>0</v>
      </c>
      <c r="G707" s="86" t="b">
        <v>0</v>
      </c>
    </row>
    <row r="708" spans="1:7" ht="15">
      <c r="A708" s="86" t="s">
        <v>2755</v>
      </c>
      <c r="B708" s="86">
        <v>2</v>
      </c>
      <c r="C708" s="121">
        <v>0.006364081915576001</v>
      </c>
      <c r="D708" s="86" t="s">
        <v>2005</v>
      </c>
      <c r="E708" s="86" t="b">
        <v>0</v>
      </c>
      <c r="F708" s="86" t="b">
        <v>0</v>
      </c>
      <c r="G708" s="86" t="b">
        <v>0</v>
      </c>
    </row>
    <row r="709" spans="1:7" ht="15">
      <c r="A709" s="86" t="s">
        <v>2756</v>
      </c>
      <c r="B709" s="86">
        <v>2</v>
      </c>
      <c r="C709" s="121">
        <v>0.006364081915576001</v>
      </c>
      <c r="D709" s="86" t="s">
        <v>2005</v>
      </c>
      <c r="E709" s="86" t="b">
        <v>0</v>
      </c>
      <c r="F709" s="86" t="b">
        <v>0</v>
      </c>
      <c r="G709" s="86" t="b">
        <v>0</v>
      </c>
    </row>
    <row r="710" spans="1:7" ht="15">
      <c r="A710" s="86" t="s">
        <v>2757</v>
      </c>
      <c r="B710" s="86">
        <v>2</v>
      </c>
      <c r="C710" s="121">
        <v>0.006364081915576001</v>
      </c>
      <c r="D710" s="86" t="s">
        <v>2005</v>
      </c>
      <c r="E710" s="86" t="b">
        <v>0</v>
      </c>
      <c r="F710" s="86" t="b">
        <v>0</v>
      </c>
      <c r="G710" s="86" t="b">
        <v>0</v>
      </c>
    </row>
    <row r="711" spans="1:7" ht="15">
      <c r="A711" s="86" t="s">
        <v>2758</v>
      </c>
      <c r="B711" s="86">
        <v>2</v>
      </c>
      <c r="C711" s="121">
        <v>0.006364081915576001</v>
      </c>
      <c r="D711" s="86" t="s">
        <v>2005</v>
      </c>
      <c r="E711" s="86" t="b">
        <v>0</v>
      </c>
      <c r="F711" s="86" t="b">
        <v>1</v>
      </c>
      <c r="G711" s="86" t="b">
        <v>0</v>
      </c>
    </row>
    <row r="712" spans="1:7" ht="15">
      <c r="A712" s="86" t="s">
        <v>308</v>
      </c>
      <c r="B712" s="86">
        <v>2</v>
      </c>
      <c r="C712" s="121">
        <v>0.006364081915576001</v>
      </c>
      <c r="D712" s="86" t="s">
        <v>2005</v>
      </c>
      <c r="E712" s="86" t="b">
        <v>0</v>
      </c>
      <c r="F712" s="86" t="b">
        <v>0</v>
      </c>
      <c r="G712" s="86" t="b">
        <v>0</v>
      </c>
    </row>
    <row r="713" spans="1:7" ht="15">
      <c r="A713" s="86" t="s">
        <v>2890</v>
      </c>
      <c r="B713" s="86">
        <v>2</v>
      </c>
      <c r="C713" s="121">
        <v>0.006364081915576001</v>
      </c>
      <c r="D713" s="86" t="s">
        <v>2005</v>
      </c>
      <c r="E713" s="86" t="b">
        <v>0</v>
      </c>
      <c r="F713" s="86" t="b">
        <v>0</v>
      </c>
      <c r="G713" s="86" t="b">
        <v>0</v>
      </c>
    </row>
    <row r="714" spans="1:7" ht="15">
      <c r="A714" s="86" t="s">
        <v>307</v>
      </c>
      <c r="B714" s="86">
        <v>2</v>
      </c>
      <c r="C714" s="121">
        <v>0.006364081915576001</v>
      </c>
      <c r="D714" s="86" t="s">
        <v>2005</v>
      </c>
      <c r="E714" s="86" t="b">
        <v>0</v>
      </c>
      <c r="F714" s="86" t="b">
        <v>0</v>
      </c>
      <c r="G714" s="86" t="b">
        <v>0</v>
      </c>
    </row>
    <row r="715" spans="1:7" ht="15">
      <c r="A715" s="86" t="s">
        <v>2891</v>
      </c>
      <c r="B715" s="86">
        <v>2</v>
      </c>
      <c r="C715" s="121">
        <v>0.006364081915576001</v>
      </c>
      <c r="D715" s="86" t="s">
        <v>2005</v>
      </c>
      <c r="E715" s="86" t="b">
        <v>0</v>
      </c>
      <c r="F715" s="86" t="b">
        <v>0</v>
      </c>
      <c r="G715" s="86" t="b">
        <v>0</v>
      </c>
    </row>
    <row r="716" spans="1:7" ht="15">
      <c r="A716" s="86" t="s">
        <v>306</v>
      </c>
      <c r="B716" s="86">
        <v>2</v>
      </c>
      <c r="C716" s="121">
        <v>0.006364081915576001</v>
      </c>
      <c r="D716" s="86" t="s">
        <v>2005</v>
      </c>
      <c r="E716" s="86" t="b">
        <v>0</v>
      </c>
      <c r="F716" s="86" t="b">
        <v>0</v>
      </c>
      <c r="G716" s="86" t="b">
        <v>0</v>
      </c>
    </row>
    <row r="717" spans="1:7" ht="15">
      <c r="A717" s="86" t="s">
        <v>2892</v>
      </c>
      <c r="B717" s="86">
        <v>2</v>
      </c>
      <c r="C717" s="121">
        <v>0.006364081915576001</v>
      </c>
      <c r="D717" s="86" t="s">
        <v>2005</v>
      </c>
      <c r="E717" s="86" t="b">
        <v>1</v>
      </c>
      <c r="F717" s="86" t="b">
        <v>0</v>
      </c>
      <c r="G717" s="86" t="b">
        <v>0</v>
      </c>
    </row>
    <row r="718" spans="1:7" ht="15">
      <c r="A718" s="86" t="s">
        <v>2893</v>
      </c>
      <c r="B718" s="86">
        <v>2</v>
      </c>
      <c r="C718" s="121">
        <v>0.006364081915576001</v>
      </c>
      <c r="D718" s="86" t="s">
        <v>2005</v>
      </c>
      <c r="E718" s="86" t="b">
        <v>0</v>
      </c>
      <c r="F718" s="86" t="b">
        <v>0</v>
      </c>
      <c r="G718" s="86" t="b">
        <v>0</v>
      </c>
    </row>
    <row r="719" spans="1:7" ht="15">
      <c r="A719" s="86" t="s">
        <v>2894</v>
      </c>
      <c r="B719" s="86">
        <v>2</v>
      </c>
      <c r="C719" s="121">
        <v>0.006364081915576001</v>
      </c>
      <c r="D719" s="86" t="s">
        <v>2005</v>
      </c>
      <c r="E719" s="86" t="b">
        <v>0</v>
      </c>
      <c r="F719" s="86" t="b">
        <v>0</v>
      </c>
      <c r="G719" s="86" t="b">
        <v>0</v>
      </c>
    </row>
    <row r="720" spans="1:7" ht="15">
      <c r="A720" s="86" t="s">
        <v>2703</v>
      </c>
      <c r="B720" s="86">
        <v>2</v>
      </c>
      <c r="C720" s="121">
        <v>0.006364081915576001</v>
      </c>
      <c r="D720" s="86" t="s">
        <v>2005</v>
      </c>
      <c r="E720" s="86" t="b">
        <v>0</v>
      </c>
      <c r="F720" s="86" t="b">
        <v>0</v>
      </c>
      <c r="G720" s="86" t="b">
        <v>0</v>
      </c>
    </row>
    <row r="721" spans="1:7" ht="15">
      <c r="A721" s="86" t="s">
        <v>282</v>
      </c>
      <c r="B721" s="86">
        <v>2</v>
      </c>
      <c r="C721" s="121">
        <v>0.006364081915576001</v>
      </c>
      <c r="D721" s="86" t="s">
        <v>2005</v>
      </c>
      <c r="E721" s="86" t="b">
        <v>0</v>
      </c>
      <c r="F721" s="86" t="b">
        <v>1</v>
      </c>
      <c r="G721" s="86" t="b">
        <v>0</v>
      </c>
    </row>
    <row r="722" spans="1:7" ht="15">
      <c r="A722" s="86" t="s">
        <v>2784</v>
      </c>
      <c r="B722" s="86">
        <v>2</v>
      </c>
      <c r="C722" s="121">
        <v>0.006364081915576001</v>
      </c>
      <c r="D722" s="86" t="s">
        <v>2005</v>
      </c>
      <c r="E722" s="86" t="b">
        <v>0</v>
      </c>
      <c r="F722" s="86" t="b">
        <v>0</v>
      </c>
      <c r="G722" s="86" t="b">
        <v>0</v>
      </c>
    </row>
    <row r="723" spans="1:7" ht="15">
      <c r="A723" s="86" t="s">
        <v>2785</v>
      </c>
      <c r="B723" s="86">
        <v>2</v>
      </c>
      <c r="C723" s="121">
        <v>0.006364081915576001</v>
      </c>
      <c r="D723" s="86" t="s">
        <v>2005</v>
      </c>
      <c r="E723" s="86" t="b">
        <v>0</v>
      </c>
      <c r="F723" s="86" t="b">
        <v>0</v>
      </c>
      <c r="G723" s="86" t="b">
        <v>0</v>
      </c>
    </row>
    <row r="724" spans="1:7" ht="15">
      <c r="A724" s="86" t="s">
        <v>2786</v>
      </c>
      <c r="B724" s="86">
        <v>2</v>
      </c>
      <c r="C724" s="121">
        <v>0.006364081915576001</v>
      </c>
      <c r="D724" s="86" t="s">
        <v>2005</v>
      </c>
      <c r="E724" s="86" t="b">
        <v>0</v>
      </c>
      <c r="F724" s="86" t="b">
        <v>0</v>
      </c>
      <c r="G724" s="86" t="b">
        <v>0</v>
      </c>
    </row>
    <row r="725" spans="1:7" ht="15">
      <c r="A725" s="86" t="s">
        <v>2787</v>
      </c>
      <c r="B725" s="86">
        <v>2</v>
      </c>
      <c r="C725" s="121">
        <v>0.006364081915576001</v>
      </c>
      <c r="D725" s="86" t="s">
        <v>2005</v>
      </c>
      <c r="E725" s="86" t="b">
        <v>0</v>
      </c>
      <c r="F725" s="86" t="b">
        <v>0</v>
      </c>
      <c r="G725" s="86" t="b">
        <v>0</v>
      </c>
    </row>
    <row r="726" spans="1:7" ht="15">
      <c r="A726" s="86" t="s">
        <v>2788</v>
      </c>
      <c r="B726" s="86">
        <v>2</v>
      </c>
      <c r="C726" s="121">
        <v>0.006364081915576001</v>
      </c>
      <c r="D726" s="86" t="s">
        <v>2005</v>
      </c>
      <c r="E726" s="86" t="b">
        <v>0</v>
      </c>
      <c r="F726" s="86" t="b">
        <v>0</v>
      </c>
      <c r="G726" s="86" t="b">
        <v>0</v>
      </c>
    </row>
    <row r="727" spans="1:7" ht="15">
      <c r="A727" s="86" t="s">
        <v>2895</v>
      </c>
      <c r="B727" s="86">
        <v>2</v>
      </c>
      <c r="C727" s="121">
        <v>0.006364081915576001</v>
      </c>
      <c r="D727" s="86" t="s">
        <v>2005</v>
      </c>
      <c r="E727" s="86" t="b">
        <v>0</v>
      </c>
      <c r="F727" s="86" t="b">
        <v>0</v>
      </c>
      <c r="G727" s="86" t="b">
        <v>0</v>
      </c>
    </row>
    <row r="728" spans="1:7" ht="15">
      <c r="A728" s="86" t="s">
        <v>2629</v>
      </c>
      <c r="B728" s="86">
        <v>2</v>
      </c>
      <c r="C728" s="121">
        <v>0.006364081915576001</v>
      </c>
      <c r="D728" s="86" t="s">
        <v>2005</v>
      </c>
      <c r="E728" s="86" t="b">
        <v>0</v>
      </c>
      <c r="F728" s="86" t="b">
        <v>0</v>
      </c>
      <c r="G728" s="86" t="b">
        <v>0</v>
      </c>
    </row>
    <row r="729" spans="1:7" ht="15">
      <c r="A729" s="86" t="s">
        <v>2896</v>
      </c>
      <c r="B729" s="86">
        <v>2</v>
      </c>
      <c r="C729" s="121">
        <v>0.006364081915576001</v>
      </c>
      <c r="D729" s="86" t="s">
        <v>2005</v>
      </c>
      <c r="E729" s="86" t="b">
        <v>0</v>
      </c>
      <c r="F729" s="86" t="b">
        <v>0</v>
      </c>
      <c r="G729" s="86" t="b">
        <v>0</v>
      </c>
    </row>
    <row r="730" spans="1:7" ht="15">
      <c r="A730" s="86" t="s">
        <v>247</v>
      </c>
      <c r="B730" s="86">
        <v>2</v>
      </c>
      <c r="C730" s="121">
        <v>0.006364081915576001</v>
      </c>
      <c r="D730" s="86" t="s">
        <v>2005</v>
      </c>
      <c r="E730" s="86" t="b">
        <v>0</v>
      </c>
      <c r="F730" s="86" t="b">
        <v>0</v>
      </c>
      <c r="G730" s="86" t="b">
        <v>0</v>
      </c>
    </row>
    <row r="731" spans="1:7" ht="15">
      <c r="A731" s="86" t="s">
        <v>2897</v>
      </c>
      <c r="B731" s="86">
        <v>2</v>
      </c>
      <c r="C731" s="121">
        <v>0.006364081915576001</v>
      </c>
      <c r="D731" s="86" t="s">
        <v>2005</v>
      </c>
      <c r="E731" s="86" t="b">
        <v>0</v>
      </c>
      <c r="F731" s="86" t="b">
        <v>0</v>
      </c>
      <c r="G731" s="86" t="b">
        <v>0</v>
      </c>
    </row>
    <row r="732" spans="1:7" ht="15">
      <c r="A732" s="86" t="s">
        <v>2898</v>
      </c>
      <c r="B732" s="86">
        <v>2</v>
      </c>
      <c r="C732" s="121">
        <v>0.006364081915576001</v>
      </c>
      <c r="D732" s="86" t="s">
        <v>2005</v>
      </c>
      <c r="E732" s="86" t="b">
        <v>0</v>
      </c>
      <c r="F732" s="86" t="b">
        <v>0</v>
      </c>
      <c r="G732" s="86" t="b">
        <v>0</v>
      </c>
    </row>
    <row r="733" spans="1:7" ht="15">
      <c r="A733" s="86" t="s">
        <v>2899</v>
      </c>
      <c r="B733" s="86">
        <v>2</v>
      </c>
      <c r="C733" s="121">
        <v>0.006364081915576001</v>
      </c>
      <c r="D733" s="86" t="s">
        <v>2005</v>
      </c>
      <c r="E733" s="86" t="b">
        <v>0</v>
      </c>
      <c r="F733" s="86" t="b">
        <v>0</v>
      </c>
      <c r="G733" s="86" t="b">
        <v>0</v>
      </c>
    </row>
    <row r="734" spans="1:7" ht="15">
      <c r="A734" s="86" t="s">
        <v>2900</v>
      </c>
      <c r="B734" s="86">
        <v>2</v>
      </c>
      <c r="C734" s="121">
        <v>0.006364081915576001</v>
      </c>
      <c r="D734" s="86" t="s">
        <v>2005</v>
      </c>
      <c r="E734" s="86" t="b">
        <v>0</v>
      </c>
      <c r="F734" s="86" t="b">
        <v>0</v>
      </c>
      <c r="G734" s="86" t="b">
        <v>0</v>
      </c>
    </row>
    <row r="735" spans="1:7" ht="15">
      <c r="A735" s="86" t="s">
        <v>263</v>
      </c>
      <c r="B735" s="86">
        <v>2</v>
      </c>
      <c r="C735" s="121">
        <v>0.00855339097495041</v>
      </c>
      <c r="D735" s="86" t="s">
        <v>2005</v>
      </c>
      <c r="E735" s="86" t="b">
        <v>0</v>
      </c>
      <c r="F735" s="86" t="b">
        <v>0</v>
      </c>
      <c r="G735" s="86" t="b">
        <v>0</v>
      </c>
    </row>
    <row r="736" spans="1:7" ht="15">
      <c r="A736" s="86" t="s">
        <v>2169</v>
      </c>
      <c r="B736" s="86">
        <v>2</v>
      </c>
      <c r="C736" s="121">
        <v>0.006364081915576001</v>
      </c>
      <c r="D736" s="86" t="s">
        <v>2005</v>
      </c>
      <c r="E736" s="86" t="b">
        <v>0</v>
      </c>
      <c r="F736" s="86" t="b">
        <v>0</v>
      </c>
      <c r="G736" s="86" t="b">
        <v>0</v>
      </c>
    </row>
    <row r="737" spans="1:7" ht="15">
      <c r="A737" s="86" t="s">
        <v>2175</v>
      </c>
      <c r="B737" s="86">
        <v>2</v>
      </c>
      <c r="C737" s="121">
        <v>0.006364081915576001</v>
      </c>
      <c r="D737" s="86" t="s">
        <v>2005</v>
      </c>
      <c r="E737" s="86" t="b">
        <v>0</v>
      </c>
      <c r="F737" s="86" t="b">
        <v>0</v>
      </c>
      <c r="G737" s="86" t="b">
        <v>0</v>
      </c>
    </row>
    <row r="738" spans="1:7" ht="15">
      <c r="A738" s="86" t="s">
        <v>2176</v>
      </c>
      <c r="B738" s="86">
        <v>2</v>
      </c>
      <c r="C738" s="121">
        <v>0.006364081915576001</v>
      </c>
      <c r="D738" s="86" t="s">
        <v>2005</v>
      </c>
      <c r="E738" s="86" t="b">
        <v>0</v>
      </c>
      <c r="F738" s="86" t="b">
        <v>0</v>
      </c>
      <c r="G738" s="86" t="b">
        <v>0</v>
      </c>
    </row>
    <row r="739" spans="1:7" ht="15">
      <c r="A739" s="86" t="s">
        <v>2608</v>
      </c>
      <c r="B739" s="86">
        <v>2</v>
      </c>
      <c r="C739" s="121">
        <v>0.006364081915576001</v>
      </c>
      <c r="D739" s="86" t="s">
        <v>2005</v>
      </c>
      <c r="E739" s="86" t="b">
        <v>0</v>
      </c>
      <c r="F739" s="86" t="b">
        <v>0</v>
      </c>
      <c r="G739" s="86" t="b">
        <v>0</v>
      </c>
    </row>
    <row r="740" spans="1:7" ht="15">
      <c r="A740" s="86" t="s">
        <v>2611</v>
      </c>
      <c r="B740" s="86">
        <v>2</v>
      </c>
      <c r="C740" s="121">
        <v>0.006364081915576001</v>
      </c>
      <c r="D740" s="86" t="s">
        <v>2005</v>
      </c>
      <c r="E740" s="86" t="b">
        <v>0</v>
      </c>
      <c r="F740" s="86" t="b">
        <v>0</v>
      </c>
      <c r="G740" s="86" t="b">
        <v>0</v>
      </c>
    </row>
    <row r="741" spans="1:7" ht="15">
      <c r="A741" s="86" t="s">
        <v>2614</v>
      </c>
      <c r="B741" s="86">
        <v>2</v>
      </c>
      <c r="C741" s="121">
        <v>0.006364081915576001</v>
      </c>
      <c r="D741" s="86" t="s">
        <v>2005</v>
      </c>
      <c r="E741" s="86" t="b">
        <v>0</v>
      </c>
      <c r="F741" s="86" t="b">
        <v>0</v>
      </c>
      <c r="G741" s="86" t="b">
        <v>0</v>
      </c>
    </row>
    <row r="742" spans="1:7" ht="15">
      <c r="A742" s="86" t="s">
        <v>2610</v>
      </c>
      <c r="B742" s="86">
        <v>2</v>
      </c>
      <c r="C742" s="121">
        <v>0.006364081915576001</v>
      </c>
      <c r="D742" s="86" t="s">
        <v>2005</v>
      </c>
      <c r="E742" s="86" t="b">
        <v>0</v>
      </c>
      <c r="F742" s="86" t="b">
        <v>0</v>
      </c>
      <c r="G742" s="86" t="b">
        <v>0</v>
      </c>
    </row>
    <row r="743" spans="1:7" ht="15">
      <c r="A743" s="86" t="s">
        <v>295</v>
      </c>
      <c r="B743" s="86">
        <v>2</v>
      </c>
      <c r="C743" s="121">
        <v>0.00855339097495041</v>
      </c>
      <c r="D743" s="86" t="s">
        <v>2005</v>
      </c>
      <c r="E743" s="86" t="b">
        <v>0</v>
      </c>
      <c r="F743" s="86" t="b">
        <v>0</v>
      </c>
      <c r="G743" s="86" t="b">
        <v>0</v>
      </c>
    </row>
    <row r="744" spans="1:7" ht="15">
      <c r="A744" s="86" t="s">
        <v>2607</v>
      </c>
      <c r="B744" s="86">
        <v>2</v>
      </c>
      <c r="C744" s="121">
        <v>0.006364081915576001</v>
      </c>
      <c r="D744" s="86" t="s">
        <v>2005</v>
      </c>
      <c r="E744" s="86" t="b">
        <v>0</v>
      </c>
      <c r="F744" s="86" t="b">
        <v>0</v>
      </c>
      <c r="G744" s="86" t="b">
        <v>0</v>
      </c>
    </row>
    <row r="745" spans="1:7" ht="15">
      <c r="A745" s="86" t="s">
        <v>2609</v>
      </c>
      <c r="B745" s="86">
        <v>2</v>
      </c>
      <c r="C745" s="121">
        <v>0.006364081915576001</v>
      </c>
      <c r="D745" s="86" t="s">
        <v>2005</v>
      </c>
      <c r="E745" s="86" t="b">
        <v>0</v>
      </c>
      <c r="F745" s="86" t="b">
        <v>0</v>
      </c>
      <c r="G745" s="86" t="b">
        <v>0</v>
      </c>
    </row>
    <row r="746" spans="1:7" ht="15">
      <c r="A746" s="86" t="s">
        <v>2982</v>
      </c>
      <c r="B746" s="86">
        <v>2</v>
      </c>
      <c r="C746" s="121">
        <v>0.006364081915576001</v>
      </c>
      <c r="D746" s="86" t="s">
        <v>2005</v>
      </c>
      <c r="E746" s="86" t="b">
        <v>0</v>
      </c>
      <c r="F746" s="86" t="b">
        <v>0</v>
      </c>
      <c r="G746" s="86" t="b">
        <v>0</v>
      </c>
    </row>
    <row r="747" spans="1:7" ht="15">
      <c r="A747" s="86" t="s">
        <v>2652</v>
      </c>
      <c r="B747" s="86">
        <v>2</v>
      </c>
      <c r="C747" s="121">
        <v>0.006364081915576001</v>
      </c>
      <c r="D747" s="86" t="s">
        <v>2005</v>
      </c>
      <c r="E747" s="86" t="b">
        <v>0</v>
      </c>
      <c r="F747" s="86" t="b">
        <v>0</v>
      </c>
      <c r="G747" s="86" t="b">
        <v>0</v>
      </c>
    </row>
    <row r="748" spans="1:7" ht="15">
      <c r="A748" s="86" t="s">
        <v>2681</v>
      </c>
      <c r="B748" s="86">
        <v>2</v>
      </c>
      <c r="C748" s="121">
        <v>0.006364081915576001</v>
      </c>
      <c r="D748" s="86" t="s">
        <v>2005</v>
      </c>
      <c r="E748" s="86" t="b">
        <v>0</v>
      </c>
      <c r="F748" s="86" t="b">
        <v>0</v>
      </c>
      <c r="G748" s="86" t="b">
        <v>0</v>
      </c>
    </row>
    <row r="749" spans="1:7" ht="15">
      <c r="A749" s="86" t="s">
        <v>2126</v>
      </c>
      <c r="B749" s="86">
        <v>2</v>
      </c>
      <c r="C749" s="121">
        <v>0.006364081915576001</v>
      </c>
      <c r="D749" s="86" t="s">
        <v>2005</v>
      </c>
      <c r="E749" s="86" t="b">
        <v>0</v>
      </c>
      <c r="F749" s="86" t="b">
        <v>0</v>
      </c>
      <c r="G749" s="86" t="b">
        <v>0</v>
      </c>
    </row>
    <row r="750" spans="1:7" ht="15">
      <c r="A750" s="86" t="s">
        <v>2620</v>
      </c>
      <c r="B750" s="86">
        <v>2</v>
      </c>
      <c r="C750" s="121">
        <v>0.006364081915576001</v>
      </c>
      <c r="D750" s="86" t="s">
        <v>2005</v>
      </c>
      <c r="E750" s="86" t="b">
        <v>0</v>
      </c>
      <c r="F750" s="86" t="b">
        <v>0</v>
      </c>
      <c r="G750" s="86" t="b">
        <v>0</v>
      </c>
    </row>
    <row r="751" spans="1:7" ht="15">
      <c r="A751" s="86" t="s">
        <v>2744</v>
      </c>
      <c r="B751" s="86">
        <v>2</v>
      </c>
      <c r="C751" s="121">
        <v>0.006364081915576001</v>
      </c>
      <c r="D751" s="86" t="s">
        <v>2005</v>
      </c>
      <c r="E751" s="86" t="b">
        <v>0</v>
      </c>
      <c r="F751" s="86" t="b">
        <v>0</v>
      </c>
      <c r="G751" s="86" t="b">
        <v>0</v>
      </c>
    </row>
    <row r="752" spans="1:7" ht="15">
      <c r="A752" s="86" t="s">
        <v>2983</v>
      </c>
      <c r="B752" s="86">
        <v>2</v>
      </c>
      <c r="C752" s="121">
        <v>0.006364081915576001</v>
      </c>
      <c r="D752" s="86" t="s">
        <v>2005</v>
      </c>
      <c r="E752" s="86" t="b">
        <v>0</v>
      </c>
      <c r="F752" s="86" t="b">
        <v>0</v>
      </c>
      <c r="G752" s="86" t="b">
        <v>0</v>
      </c>
    </row>
    <row r="753" spans="1:7" ht="15">
      <c r="A753" s="86" t="s">
        <v>2984</v>
      </c>
      <c r="B753" s="86">
        <v>2</v>
      </c>
      <c r="C753" s="121">
        <v>0.006364081915576001</v>
      </c>
      <c r="D753" s="86" t="s">
        <v>2005</v>
      </c>
      <c r="E753" s="86" t="b">
        <v>0</v>
      </c>
      <c r="F753" s="86" t="b">
        <v>0</v>
      </c>
      <c r="G753" s="86" t="b">
        <v>0</v>
      </c>
    </row>
    <row r="754" spans="1:7" ht="15">
      <c r="A754" s="86" t="s">
        <v>2985</v>
      </c>
      <c r="B754" s="86">
        <v>2</v>
      </c>
      <c r="C754" s="121">
        <v>0.006364081915576001</v>
      </c>
      <c r="D754" s="86" t="s">
        <v>2005</v>
      </c>
      <c r="E754" s="86" t="b">
        <v>0</v>
      </c>
      <c r="F754" s="86" t="b">
        <v>0</v>
      </c>
      <c r="G754" s="86" t="b">
        <v>0</v>
      </c>
    </row>
    <row r="755" spans="1:7" ht="15">
      <c r="A755" s="86" t="s">
        <v>2167</v>
      </c>
      <c r="B755" s="86">
        <v>25</v>
      </c>
      <c r="C755" s="121">
        <v>0</v>
      </c>
      <c r="D755" s="86" t="s">
        <v>2006</v>
      </c>
      <c r="E755" s="86" t="b">
        <v>0</v>
      </c>
      <c r="F755" s="86" t="b">
        <v>0</v>
      </c>
      <c r="G755" s="86" t="b">
        <v>0</v>
      </c>
    </row>
    <row r="756" spans="1:7" ht="15">
      <c r="A756" s="86" t="s">
        <v>2186</v>
      </c>
      <c r="B756" s="86">
        <v>21</v>
      </c>
      <c r="C756" s="121">
        <v>0.0030638439165712626</v>
      </c>
      <c r="D756" s="86" t="s">
        <v>2006</v>
      </c>
      <c r="E756" s="86" t="b">
        <v>0</v>
      </c>
      <c r="F756" s="86" t="b">
        <v>0</v>
      </c>
      <c r="G756" s="86" t="b">
        <v>0</v>
      </c>
    </row>
    <row r="757" spans="1:7" ht="15">
      <c r="A757" s="86" t="s">
        <v>2179</v>
      </c>
      <c r="B757" s="86">
        <v>21</v>
      </c>
      <c r="C757" s="121">
        <v>0.020022833247171433</v>
      </c>
      <c r="D757" s="86" t="s">
        <v>2006</v>
      </c>
      <c r="E757" s="86" t="b">
        <v>0</v>
      </c>
      <c r="F757" s="86" t="b">
        <v>0</v>
      </c>
      <c r="G757" s="86" t="b">
        <v>0</v>
      </c>
    </row>
    <row r="758" spans="1:7" ht="15">
      <c r="A758" s="86" t="s">
        <v>2098</v>
      </c>
      <c r="B758" s="86">
        <v>11</v>
      </c>
      <c r="C758" s="121">
        <v>0.00843418130133413</v>
      </c>
      <c r="D758" s="86" t="s">
        <v>2006</v>
      </c>
      <c r="E758" s="86" t="b">
        <v>0</v>
      </c>
      <c r="F758" s="86" t="b">
        <v>1</v>
      </c>
      <c r="G758" s="86" t="b">
        <v>0</v>
      </c>
    </row>
    <row r="759" spans="1:7" ht="15">
      <c r="A759" s="86" t="s">
        <v>2187</v>
      </c>
      <c r="B759" s="86">
        <v>10</v>
      </c>
      <c r="C759" s="121">
        <v>0.00766743754666739</v>
      </c>
      <c r="D759" s="86" t="s">
        <v>2006</v>
      </c>
      <c r="E759" s="86" t="b">
        <v>0</v>
      </c>
      <c r="F759" s="86" t="b">
        <v>0</v>
      </c>
      <c r="G759" s="86" t="b">
        <v>0</v>
      </c>
    </row>
    <row r="760" spans="1:7" ht="15">
      <c r="A760" s="86" t="s">
        <v>2188</v>
      </c>
      <c r="B760" s="86">
        <v>10</v>
      </c>
      <c r="C760" s="121">
        <v>0.00766743754666739</v>
      </c>
      <c r="D760" s="86" t="s">
        <v>2006</v>
      </c>
      <c r="E760" s="86" t="b">
        <v>0</v>
      </c>
      <c r="F760" s="86" t="b">
        <v>0</v>
      </c>
      <c r="G760" s="86" t="b">
        <v>0</v>
      </c>
    </row>
    <row r="761" spans="1:7" ht="15">
      <c r="A761" s="86" t="s">
        <v>2189</v>
      </c>
      <c r="B761" s="86">
        <v>9</v>
      </c>
      <c r="C761" s="121">
        <v>0.0076941762872724745</v>
      </c>
      <c r="D761" s="86" t="s">
        <v>2006</v>
      </c>
      <c r="E761" s="86" t="b">
        <v>0</v>
      </c>
      <c r="F761" s="86" t="b">
        <v>0</v>
      </c>
      <c r="G761" s="86" t="b">
        <v>0</v>
      </c>
    </row>
    <row r="762" spans="1:7" ht="15">
      <c r="A762" s="86" t="s">
        <v>2190</v>
      </c>
      <c r="B762" s="86">
        <v>9</v>
      </c>
      <c r="C762" s="121">
        <v>0.0076941762872724745</v>
      </c>
      <c r="D762" s="86" t="s">
        <v>2006</v>
      </c>
      <c r="E762" s="86" t="b">
        <v>0</v>
      </c>
      <c r="F762" s="86" t="b">
        <v>0</v>
      </c>
      <c r="G762" s="86" t="b">
        <v>0</v>
      </c>
    </row>
    <row r="763" spans="1:7" ht="15">
      <c r="A763" s="86" t="s">
        <v>2191</v>
      </c>
      <c r="B763" s="86">
        <v>8</v>
      </c>
      <c r="C763" s="121">
        <v>0.007627745998922451</v>
      </c>
      <c r="D763" s="86" t="s">
        <v>2006</v>
      </c>
      <c r="E763" s="86" t="b">
        <v>0</v>
      </c>
      <c r="F763" s="86" t="b">
        <v>0</v>
      </c>
      <c r="G763" s="86" t="b">
        <v>0</v>
      </c>
    </row>
    <row r="764" spans="1:7" ht="15">
      <c r="A764" s="86" t="s">
        <v>2192</v>
      </c>
      <c r="B764" s="86">
        <v>8</v>
      </c>
      <c r="C764" s="121">
        <v>0.007627745998922451</v>
      </c>
      <c r="D764" s="86" t="s">
        <v>2006</v>
      </c>
      <c r="E764" s="86" t="b">
        <v>0</v>
      </c>
      <c r="F764" s="86" t="b">
        <v>0</v>
      </c>
      <c r="G764" s="86" t="b">
        <v>0</v>
      </c>
    </row>
    <row r="765" spans="1:7" ht="15">
      <c r="A765" s="86" t="s">
        <v>2625</v>
      </c>
      <c r="B765" s="86">
        <v>7</v>
      </c>
      <c r="C765" s="121">
        <v>0.0074564427371955014</v>
      </c>
      <c r="D765" s="86" t="s">
        <v>2006</v>
      </c>
      <c r="E765" s="86" t="b">
        <v>0</v>
      </c>
      <c r="F765" s="86" t="b">
        <v>0</v>
      </c>
      <c r="G765" s="86" t="b">
        <v>0</v>
      </c>
    </row>
    <row r="766" spans="1:7" ht="15">
      <c r="A766" s="86" t="s">
        <v>2642</v>
      </c>
      <c r="B766" s="86">
        <v>6</v>
      </c>
      <c r="C766" s="121">
        <v>0.0071651879570912595</v>
      </c>
      <c r="D766" s="86" t="s">
        <v>2006</v>
      </c>
      <c r="E766" s="86" t="b">
        <v>0</v>
      </c>
      <c r="F766" s="86" t="b">
        <v>0</v>
      </c>
      <c r="G766" s="86" t="b">
        <v>0</v>
      </c>
    </row>
    <row r="767" spans="1:7" ht="15">
      <c r="A767" s="86" t="s">
        <v>2643</v>
      </c>
      <c r="B767" s="86">
        <v>6</v>
      </c>
      <c r="C767" s="121">
        <v>0.0071651879570912595</v>
      </c>
      <c r="D767" s="86" t="s">
        <v>2006</v>
      </c>
      <c r="E767" s="86" t="b">
        <v>0</v>
      </c>
      <c r="F767" s="86" t="b">
        <v>0</v>
      </c>
      <c r="G767" s="86" t="b">
        <v>0</v>
      </c>
    </row>
    <row r="768" spans="1:7" ht="15">
      <c r="A768" s="86" t="s">
        <v>2644</v>
      </c>
      <c r="B768" s="86">
        <v>6</v>
      </c>
      <c r="C768" s="121">
        <v>0.0071651879570912595</v>
      </c>
      <c r="D768" s="86" t="s">
        <v>2006</v>
      </c>
      <c r="E768" s="86" t="b">
        <v>0</v>
      </c>
      <c r="F768" s="86" t="b">
        <v>0</v>
      </c>
      <c r="G768" s="86" t="b">
        <v>0</v>
      </c>
    </row>
    <row r="769" spans="1:7" ht="15">
      <c r="A769" s="86" t="s">
        <v>2653</v>
      </c>
      <c r="B769" s="86">
        <v>5</v>
      </c>
      <c r="C769" s="121">
        <v>0.0067338150706745545</v>
      </c>
      <c r="D769" s="86" t="s">
        <v>2006</v>
      </c>
      <c r="E769" s="86" t="b">
        <v>0</v>
      </c>
      <c r="F769" s="86" t="b">
        <v>0</v>
      </c>
      <c r="G769" s="86" t="b">
        <v>0</v>
      </c>
    </row>
    <row r="770" spans="1:7" ht="15">
      <c r="A770" s="86" t="s">
        <v>2654</v>
      </c>
      <c r="B770" s="86">
        <v>5</v>
      </c>
      <c r="C770" s="121">
        <v>0.0067338150706745545</v>
      </c>
      <c r="D770" s="86" t="s">
        <v>2006</v>
      </c>
      <c r="E770" s="86" t="b">
        <v>0</v>
      </c>
      <c r="F770" s="86" t="b">
        <v>0</v>
      </c>
      <c r="G770" s="86" t="b">
        <v>0</v>
      </c>
    </row>
    <row r="771" spans="1:7" ht="15">
      <c r="A771" s="86" t="s">
        <v>2655</v>
      </c>
      <c r="B771" s="86">
        <v>5</v>
      </c>
      <c r="C771" s="121">
        <v>0.0067338150706745545</v>
      </c>
      <c r="D771" s="86" t="s">
        <v>2006</v>
      </c>
      <c r="E771" s="86" t="b">
        <v>0</v>
      </c>
      <c r="F771" s="86" t="b">
        <v>0</v>
      </c>
      <c r="G771" s="86" t="b">
        <v>0</v>
      </c>
    </row>
    <row r="772" spans="1:7" ht="15">
      <c r="A772" s="86" t="s">
        <v>2656</v>
      </c>
      <c r="B772" s="86">
        <v>5</v>
      </c>
      <c r="C772" s="121">
        <v>0.0067338150706745545</v>
      </c>
      <c r="D772" s="86" t="s">
        <v>2006</v>
      </c>
      <c r="E772" s="86" t="b">
        <v>0</v>
      </c>
      <c r="F772" s="86" t="b">
        <v>0</v>
      </c>
      <c r="G772" s="86" t="b">
        <v>0</v>
      </c>
    </row>
    <row r="773" spans="1:7" ht="15">
      <c r="A773" s="86" t="s">
        <v>2639</v>
      </c>
      <c r="B773" s="86">
        <v>5</v>
      </c>
      <c r="C773" s="121">
        <v>0.0067338150706745545</v>
      </c>
      <c r="D773" s="86" t="s">
        <v>2006</v>
      </c>
      <c r="E773" s="86" t="b">
        <v>0</v>
      </c>
      <c r="F773" s="86" t="b">
        <v>0</v>
      </c>
      <c r="G773" s="86" t="b">
        <v>0</v>
      </c>
    </row>
    <row r="774" spans="1:7" ht="15">
      <c r="A774" s="86" t="s">
        <v>2657</v>
      </c>
      <c r="B774" s="86">
        <v>5</v>
      </c>
      <c r="C774" s="121">
        <v>0.0067338150706745545</v>
      </c>
      <c r="D774" s="86" t="s">
        <v>2006</v>
      </c>
      <c r="E774" s="86" t="b">
        <v>0</v>
      </c>
      <c r="F774" s="86" t="b">
        <v>0</v>
      </c>
      <c r="G774" s="86" t="b">
        <v>0</v>
      </c>
    </row>
    <row r="775" spans="1:7" ht="15">
      <c r="A775" s="86" t="s">
        <v>2658</v>
      </c>
      <c r="B775" s="86">
        <v>5</v>
      </c>
      <c r="C775" s="121">
        <v>0.0067338150706745545</v>
      </c>
      <c r="D775" s="86" t="s">
        <v>2006</v>
      </c>
      <c r="E775" s="86" t="b">
        <v>0</v>
      </c>
      <c r="F775" s="86" t="b">
        <v>0</v>
      </c>
      <c r="G775" s="86" t="b">
        <v>0</v>
      </c>
    </row>
    <row r="776" spans="1:7" ht="15">
      <c r="A776" s="86" t="s">
        <v>2224</v>
      </c>
      <c r="B776" s="86">
        <v>5</v>
      </c>
      <c r="C776" s="121">
        <v>0.0067338150706745545</v>
      </c>
      <c r="D776" s="86" t="s">
        <v>2006</v>
      </c>
      <c r="E776" s="86" t="b">
        <v>0</v>
      </c>
      <c r="F776" s="86" t="b">
        <v>0</v>
      </c>
      <c r="G776" s="86" t="b">
        <v>0</v>
      </c>
    </row>
    <row r="777" spans="1:7" ht="15">
      <c r="A777" s="86" t="s">
        <v>2229</v>
      </c>
      <c r="B777" s="86">
        <v>5</v>
      </c>
      <c r="C777" s="121">
        <v>0.0067338150706745545</v>
      </c>
      <c r="D777" s="86" t="s">
        <v>2006</v>
      </c>
      <c r="E777" s="86" t="b">
        <v>0</v>
      </c>
      <c r="F777" s="86" t="b">
        <v>0</v>
      </c>
      <c r="G777" s="86" t="b">
        <v>0</v>
      </c>
    </row>
    <row r="778" spans="1:7" ht="15">
      <c r="A778" s="86" t="s">
        <v>2648</v>
      </c>
      <c r="B778" s="86">
        <v>5</v>
      </c>
      <c r="C778" s="121">
        <v>0.00766743754666739</v>
      </c>
      <c r="D778" s="86" t="s">
        <v>2006</v>
      </c>
      <c r="E778" s="86" t="b">
        <v>0</v>
      </c>
      <c r="F778" s="86" t="b">
        <v>0</v>
      </c>
      <c r="G778" s="86" t="b">
        <v>0</v>
      </c>
    </row>
    <row r="779" spans="1:7" ht="15">
      <c r="A779" s="86" t="s">
        <v>2649</v>
      </c>
      <c r="B779" s="86">
        <v>5</v>
      </c>
      <c r="C779" s="121">
        <v>0.0067338150706745545</v>
      </c>
      <c r="D779" s="86" t="s">
        <v>2006</v>
      </c>
      <c r="E779" s="86" t="b">
        <v>0</v>
      </c>
      <c r="F779" s="86" t="b">
        <v>0</v>
      </c>
      <c r="G779" s="86" t="b">
        <v>0</v>
      </c>
    </row>
    <row r="780" spans="1:7" ht="15">
      <c r="A780" s="86" t="s">
        <v>2203</v>
      </c>
      <c r="B780" s="86">
        <v>5</v>
      </c>
      <c r="C780" s="121">
        <v>0.0067338150706745545</v>
      </c>
      <c r="D780" s="86" t="s">
        <v>2006</v>
      </c>
      <c r="E780" s="86" t="b">
        <v>0</v>
      </c>
      <c r="F780" s="86" t="b">
        <v>0</v>
      </c>
      <c r="G780" s="86" t="b">
        <v>0</v>
      </c>
    </row>
    <row r="781" spans="1:7" ht="15">
      <c r="A781" s="86" t="s">
        <v>305</v>
      </c>
      <c r="B781" s="86">
        <v>5</v>
      </c>
      <c r="C781" s="121">
        <v>0.0067338150706745545</v>
      </c>
      <c r="D781" s="86" t="s">
        <v>2006</v>
      </c>
      <c r="E781" s="86" t="b">
        <v>0</v>
      </c>
      <c r="F781" s="86" t="b">
        <v>0</v>
      </c>
      <c r="G781" s="86" t="b">
        <v>0</v>
      </c>
    </row>
    <row r="782" spans="1:7" ht="15">
      <c r="A782" s="86" t="s">
        <v>2689</v>
      </c>
      <c r="B782" s="86">
        <v>4</v>
      </c>
      <c r="C782" s="121">
        <v>0.006133950037333913</v>
      </c>
      <c r="D782" s="86" t="s">
        <v>2006</v>
      </c>
      <c r="E782" s="86" t="b">
        <v>0</v>
      </c>
      <c r="F782" s="86" t="b">
        <v>0</v>
      </c>
      <c r="G782" s="86" t="b">
        <v>0</v>
      </c>
    </row>
    <row r="783" spans="1:7" ht="15">
      <c r="A783" s="86" t="s">
        <v>2690</v>
      </c>
      <c r="B783" s="86">
        <v>4</v>
      </c>
      <c r="C783" s="121">
        <v>0.006133950037333913</v>
      </c>
      <c r="D783" s="86" t="s">
        <v>2006</v>
      </c>
      <c r="E783" s="86" t="b">
        <v>0</v>
      </c>
      <c r="F783" s="86" t="b">
        <v>0</v>
      </c>
      <c r="G783" s="86" t="b">
        <v>0</v>
      </c>
    </row>
    <row r="784" spans="1:7" ht="15">
      <c r="A784" s="86" t="s">
        <v>292</v>
      </c>
      <c r="B784" s="86">
        <v>4</v>
      </c>
      <c r="C784" s="121">
        <v>0.006133950037333913</v>
      </c>
      <c r="D784" s="86" t="s">
        <v>2006</v>
      </c>
      <c r="E784" s="86" t="b">
        <v>0</v>
      </c>
      <c r="F784" s="86" t="b">
        <v>0</v>
      </c>
      <c r="G784" s="86" t="b">
        <v>0</v>
      </c>
    </row>
    <row r="785" spans="1:7" ht="15">
      <c r="A785" s="86" t="s">
        <v>2659</v>
      </c>
      <c r="B785" s="86">
        <v>4</v>
      </c>
      <c r="C785" s="121">
        <v>0.006133950037333913</v>
      </c>
      <c r="D785" s="86" t="s">
        <v>2006</v>
      </c>
      <c r="E785" s="86" t="b">
        <v>0</v>
      </c>
      <c r="F785" s="86" t="b">
        <v>0</v>
      </c>
      <c r="G785" s="86" t="b">
        <v>0</v>
      </c>
    </row>
    <row r="786" spans="1:7" ht="15">
      <c r="A786" s="86" t="s">
        <v>2660</v>
      </c>
      <c r="B786" s="86">
        <v>4</v>
      </c>
      <c r="C786" s="121">
        <v>0.006133950037333913</v>
      </c>
      <c r="D786" s="86" t="s">
        <v>2006</v>
      </c>
      <c r="E786" s="86" t="b">
        <v>1</v>
      </c>
      <c r="F786" s="86" t="b">
        <v>0</v>
      </c>
      <c r="G786" s="86" t="b">
        <v>0</v>
      </c>
    </row>
    <row r="787" spans="1:7" ht="15">
      <c r="A787" s="86" t="s">
        <v>2661</v>
      </c>
      <c r="B787" s="86">
        <v>4</v>
      </c>
      <c r="C787" s="121">
        <v>0.006133950037333913</v>
      </c>
      <c r="D787" s="86" t="s">
        <v>2006</v>
      </c>
      <c r="E787" s="86" t="b">
        <v>0</v>
      </c>
      <c r="F787" s="86" t="b">
        <v>0</v>
      </c>
      <c r="G787" s="86" t="b">
        <v>0</v>
      </c>
    </row>
    <row r="788" spans="1:7" ht="15">
      <c r="A788" s="86" t="s">
        <v>230</v>
      </c>
      <c r="B788" s="86">
        <v>4</v>
      </c>
      <c r="C788" s="121">
        <v>0.006133950037333913</v>
      </c>
      <c r="D788" s="86" t="s">
        <v>2006</v>
      </c>
      <c r="E788" s="86" t="b">
        <v>0</v>
      </c>
      <c r="F788" s="86" t="b">
        <v>0</v>
      </c>
      <c r="G788" s="86" t="b">
        <v>0</v>
      </c>
    </row>
    <row r="789" spans="1:7" ht="15">
      <c r="A789" s="86" t="s">
        <v>2662</v>
      </c>
      <c r="B789" s="86">
        <v>4</v>
      </c>
      <c r="C789" s="121">
        <v>0.006133950037333913</v>
      </c>
      <c r="D789" s="86" t="s">
        <v>2006</v>
      </c>
      <c r="E789" s="86" t="b">
        <v>0</v>
      </c>
      <c r="F789" s="86" t="b">
        <v>0</v>
      </c>
      <c r="G789" s="86" t="b">
        <v>0</v>
      </c>
    </row>
    <row r="790" spans="1:7" ht="15">
      <c r="A790" s="86" t="s">
        <v>2631</v>
      </c>
      <c r="B790" s="86">
        <v>4</v>
      </c>
      <c r="C790" s="121">
        <v>0.006133950037333913</v>
      </c>
      <c r="D790" s="86" t="s">
        <v>2006</v>
      </c>
      <c r="E790" s="86" t="b">
        <v>0</v>
      </c>
      <c r="F790" s="86" t="b">
        <v>0</v>
      </c>
      <c r="G790" s="86" t="b">
        <v>0</v>
      </c>
    </row>
    <row r="791" spans="1:7" ht="15">
      <c r="A791" s="86" t="s">
        <v>2620</v>
      </c>
      <c r="B791" s="86">
        <v>4</v>
      </c>
      <c r="C791" s="121">
        <v>0.006133950037333913</v>
      </c>
      <c r="D791" s="86" t="s">
        <v>2006</v>
      </c>
      <c r="E791" s="86" t="b">
        <v>0</v>
      </c>
      <c r="F791" s="86" t="b">
        <v>0</v>
      </c>
      <c r="G791" s="86" t="b">
        <v>0</v>
      </c>
    </row>
    <row r="792" spans="1:7" ht="15">
      <c r="A792" s="86" t="s">
        <v>2632</v>
      </c>
      <c r="B792" s="86">
        <v>4</v>
      </c>
      <c r="C792" s="121">
        <v>0.006133950037333913</v>
      </c>
      <c r="D792" s="86" t="s">
        <v>2006</v>
      </c>
      <c r="E792" s="86" t="b">
        <v>0</v>
      </c>
      <c r="F792" s="86" t="b">
        <v>0</v>
      </c>
      <c r="G792" s="86" t="b">
        <v>0</v>
      </c>
    </row>
    <row r="793" spans="1:7" ht="15">
      <c r="A793" s="86" t="s">
        <v>2663</v>
      </c>
      <c r="B793" s="86">
        <v>4</v>
      </c>
      <c r="C793" s="121">
        <v>0.006133950037333913</v>
      </c>
      <c r="D793" s="86" t="s">
        <v>2006</v>
      </c>
      <c r="E793" s="86" t="b">
        <v>0</v>
      </c>
      <c r="F793" s="86" t="b">
        <v>0</v>
      </c>
      <c r="G793" s="86" t="b">
        <v>0</v>
      </c>
    </row>
    <row r="794" spans="1:7" ht="15">
      <c r="A794" s="86" t="s">
        <v>2169</v>
      </c>
      <c r="B794" s="86">
        <v>4</v>
      </c>
      <c r="C794" s="121">
        <v>0.006133950037333913</v>
      </c>
      <c r="D794" s="86" t="s">
        <v>2006</v>
      </c>
      <c r="E794" s="86" t="b">
        <v>0</v>
      </c>
      <c r="F794" s="86" t="b">
        <v>0</v>
      </c>
      <c r="G794" s="86" t="b">
        <v>0</v>
      </c>
    </row>
    <row r="795" spans="1:7" ht="15">
      <c r="A795" s="86" t="s">
        <v>2664</v>
      </c>
      <c r="B795" s="86">
        <v>4</v>
      </c>
      <c r="C795" s="121">
        <v>0.006133950037333913</v>
      </c>
      <c r="D795" s="86" t="s">
        <v>2006</v>
      </c>
      <c r="E795" s="86" t="b">
        <v>0</v>
      </c>
      <c r="F795" s="86" t="b">
        <v>0</v>
      </c>
      <c r="G795" s="86" t="b">
        <v>0</v>
      </c>
    </row>
    <row r="796" spans="1:7" ht="15">
      <c r="A796" s="86" t="s">
        <v>2145</v>
      </c>
      <c r="B796" s="86">
        <v>4</v>
      </c>
      <c r="C796" s="121">
        <v>0.006133950037333913</v>
      </c>
      <c r="D796" s="86" t="s">
        <v>2006</v>
      </c>
      <c r="E796" s="86" t="b">
        <v>0</v>
      </c>
      <c r="F796" s="86" t="b">
        <v>0</v>
      </c>
      <c r="G796" s="86" t="b">
        <v>0</v>
      </c>
    </row>
    <row r="797" spans="1:7" ht="15">
      <c r="A797" s="86" t="s">
        <v>2696</v>
      </c>
      <c r="B797" s="86">
        <v>4</v>
      </c>
      <c r="C797" s="121">
        <v>0.006133950037333913</v>
      </c>
      <c r="D797" s="86" t="s">
        <v>2006</v>
      </c>
      <c r="E797" s="86" t="b">
        <v>0</v>
      </c>
      <c r="F797" s="86" t="b">
        <v>0</v>
      </c>
      <c r="G797" s="86" t="b">
        <v>0</v>
      </c>
    </row>
    <row r="798" spans="1:7" ht="15">
      <c r="A798" s="86" t="s">
        <v>2723</v>
      </c>
      <c r="B798" s="86">
        <v>4</v>
      </c>
      <c r="C798" s="121">
        <v>0.006133950037333913</v>
      </c>
      <c r="D798" s="86" t="s">
        <v>2006</v>
      </c>
      <c r="E798" s="86" t="b">
        <v>0</v>
      </c>
      <c r="F798" s="86" t="b">
        <v>0</v>
      </c>
      <c r="G798" s="86" t="b">
        <v>0</v>
      </c>
    </row>
    <row r="799" spans="1:7" ht="15">
      <c r="A799" s="86" t="s">
        <v>2668</v>
      </c>
      <c r="B799" s="86">
        <v>4</v>
      </c>
      <c r="C799" s="121">
        <v>0.006133950037333913</v>
      </c>
      <c r="D799" s="86" t="s">
        <v>2006</v>
      </c>
      <c r="E799" s="86" t="b">
        <v>0</v>
      </c>
      <c r="F799" s="86" t="b">
        <v>0</v>
      </c>
      <c r="G799" s="86" t="b">
        <v>0</v>
      </c>
    </row>
    <row r="800" spans="1:7" ht="15">
      <c r="A800" s="86" t="s">
        <v>2697</v>
      </c>
      <c r="B800" s="86">
        <v>4</v>
      </c>
      <c r="C800" s="121">
        <v>0.006133950037333913</v>
      </c>
      <c r="D800" s="86" t="s">
        <v>2006</v>
      </c>
      <c r="E800" s="86" t="b">
        <v>1</v>
      </c>
      <c r="F800" s="86" t="b">
        <v>0</v>
      </c>
      <c r="G800" s="86" t="b">
        <v>0</v>
      </c>
    </row>
    <row r="801" spans="1:7" ht="15">
      <c r="A801" s="86" t="s">
        <v>2698</v>
      </c>
      <c r="B801" s="86">
        <v>4</v>
      </c>
      <c r="C801" s="121">
        <v>0.006133950037333913</v>
      </c>
      <c r="D801" s="86" t="s">
        <v>2006</v>
      </c>
      <c r="E801" s="86" t="b">
        <v>0</v>
      </c>
      <c r="F801" s="86" t="b">
        <v>0</v>
      </c>
      <c r="G801" s="86" t="b">
        <v>0</v>
      </c>
    </row>
    <row r="802" spans="1:7" ht="15">
      <c r="A802" s="86" t="s">
        <v>2699</v>
      </c>
      <c r="B802" s="86">
        <v>4</v>
      </c>
      <c r="C802" s="121">
        <v>0.006133950037333913</v>
      </c>
      <c r="D802" s="86" t="s">
        <v>2006</v>
      </c>
      <c r="E802" s="86" t="b">
        <v>0</v>
      </c>
      <c r="F802" s="86" t="b">
        <v>0</v>
      </c>
      <c r="G802" s="86" t="b">
        <v>0</v>
      </c>
    </row>
    <row r="803" spans="1:7" ht="15">
      <c r="A803" s="86" t="s">
        <v>2629</v>
      </c>
      <c r="B803" s="86">
        <v>4</v>
      </c>
      <c r="C803" s="121">
        <v>0.006133950037333913</v>
      </c>
      <c r="D803" s="86" t="s">
        <v>2006</v>
      </c>
      <c r="E803" s="86" t="b">
        <v>0</v>
      </c>
      <c r="F803" s="86" t="b">
        <v>0</v>
      </c>
      <c r="G803" s="86" t="b">
        <v>0</v>
      </c>
    </row>
    <row r="804" spans="1:7" ht="15">
      <c r="A804" s="86" t="s">
        <v>2700</v>
      </c>
      <c r="B804" s="86">
        <v>4</v>
      </c>
      <c r="C804" s="121">
        <v>0.006133950037333913</v>
      </c>
      <c r="D804" s="86" t="s">
        <v>2006</v>
      </c>
      <c r="E804" s="86" t="b">
        <v>0</v>
      </c>
      <c r="F804" s="86" t="b">
        <v>0</v>
      </c>
      <c r="G804" s="86" t="b">
        <v>0</v>
      </c>
    </row>
    <row r="805" spans="1:7" ht="15">
      <c r="A805" s="86" t="s">
        <v>2645</v>
      </c>
      <c r="B805" s="86">
        <v>4</v>
      </c>
      <c r="C805" s="121">
        <v>0.006133950037333913</v>
      </c>
      <c r="D805" s="86" t="s">
        <v>2006</v>
      </c>
      <c r="E805" s="86" t="b">
        <v>1</v>
      </c>
      <c r="F805" s="86" t="b">
        <v>0</v>
      </c>
      <c r="G805" s="86" t="b">
        <v>0</v>
      </c>
    </row>
    <row r="806" spans="1:7" ht="15">
      <c r="A806" s="86" t="s">
        <v>312</v>
      </c>
      <c r="B806" s="86">
        <v>4</v>
      </c>
      <c r="C806" s="121">
        <v>0.006133950037333913</v>
      </c>
      <c r="D806" s="86" t="s">
        <v>2006</v>
      </c>
      <c r="E806" s="86" t="b">
        <v>0</v>
      </c>
      <c r="F806" s="86" t="b">
        <v>0</v>
      </c>
      <c r="G806" s="86" t="b">
        <v>0</v>
      </c>
    </row>
    <row r="807" spans="1:7" ht="15">
      <c r="A807" s="86" t="s">
        <v>2733</v>
      </c>
      <c r="B807" s="86">
        <v>3</v>
      </c>
      <c r="C807" s="121">
        <v>0.005322651756950145</v>
      </c>
      <c r="D807" s="86" t="s">
        <v>2006</v>
      </c>
      <c r="E807" s="86" t="b">
        <v>0</v>
      </c>
      <c r="F807" s="86" t="b">
        <v>0</v>
      </c>
      <c r="G807" s="86" t="b">
        <v>0</v>
      </c>
    </row>
    <row r="808" spans="1:7" ht="15">
      <c r="A808" s="86" t="s">
        <v>2734</v>
      </c>
      <c r="B808" s="86">
        <v>3</v>
      </c>
      <c r="C808" s="121">
        <v>0.005322651756950145</v>
      </c>
      <c r="D808" s="86" t="s">
        <v>2006</v>
      </c>
      <c r="E808" s="86" t="b">
        <v>0</v>
      </c>
      <c r="F808" s="86" t="b">
        <v>0</v>
      </c>
      <c r="G808" s="86" t="b">
        <v>0</v>
      </c>
    </row>
    <row r="809" spans="1:7" ht="15">
      <c r="A809" s="86" t="s">
        <v>2219</v>
      </c>
      <c r="B809" s="86">
        <v>3</v>
      </c>
      <c r="C809" s="121">
        <v>0.0063405203064049506</v>
      </c>
      <c r="D809" s="86" t="s">
        <v>2006</v>
      </c>
      <c r="E809" s="86" t="b">
        <v>0</v>
      </c>
      <c r="F809" s="86" t="b">
        <v>0</v>
      </c>
      <c r="G809" s="86" t="b">
        <v>0</v>
      </c>
    </row>
    <row r="810" spans="1:7" ht="15">
      <c r="A810" s="86" t="s">
        <v>2647</v>
      </c>
      <c r="B810" s="86">
        <v>3</v>
      </c>
      <c r="C810" s="121">
        <v>0.005322651756950145</v>
      </c>
      <c r="D810" s="86" t="s">
        <v>2006</v>
      </c>
      <c r="E810" s="86" t="b">
        <v>0</v>
      </c>
      <c r="F810" s="86" t="b">
        <v>0</v>
      </c>
      <c r="G810" s="86" t="b">
        <v>0</v>
      </c>
    </row>
    <row r="811" spans="1:7" ht="15">
      <c r="A811" s="86" t="s">
        <v>2760</v>
      </c>
      <c r="B811" s="86">
        <v>3</v>
      </c>
      <c r="C811" s="121">
        <v>0.005322651756950145</v>
      </c>
      <c r="D811" s="86" t="s">
        <v>2006</v>
      </c>
      <c r="E811" s="86" t="b">
        <v>0</v>
      </c>
      <c r="F811" s="86" t="b">
        <v>0</v>
      </c>
      <c r="G811" s="86" t="b">
        <v>0</v>
      </c>
    </row>
    <row r="812" spans="1:7" ht="15">
      <c r="A812" s="86" t="s">
        <v>2789</v>
      </c>
      <c r="B812" s="86">
        <v>3</v>
      </c>
      <c r="C812" s="121">
        <v>0.005322651756950145</v>
      </c>
      <c r="D812" s="86" t="s">
        <v>2006</v>
      </c>
      <c r="E812" s="86" t="b">
        <v>0</v>
      </c>
      <c r="F812" s="86" t="b">
        <v>0</v>
      </c>
      <c r="G812" s="86" t="b">
        <v>0</v>
      </c>
    </row>
    <row r="813" spans="1:7" ht="15">
      <c r="A813" s="86" t="s">
        <v>2713</v>
      </c>
      <c r="B813" s="86">
        <v>3</v>
      </c>
      <c r="C813" s="121">
        <v>0.005322651756950145</v>
      </c>
      <c r="D813" s="86" t="s">
        <v>2006</v>
      </c>
      <c r="E813" s="86" t="b">
        <v>0</v>
      </c>
      <c r="F813" s="86" t="b">
        <v>0</v>
      </c>
      <c r="G813" s="86" t="b">
        <v>0</v>
      </c>
    </row>
    <row r="814" spans="1:7" ht="15">
      <c r="A814" s="86" t="s">
        <v>284</v>
      </c>
      <c r="B814" s="86">
        <v>3</v>
      </c>
      <c r="C814" s="121">
        <v>0.005322651756950145</v>
      </c>
      <c r="D814" s="86" t="s">
        <v>2006</v>
      </c>
      <c r="E814" s="86" t="b">
        <v>0</v>
      </c>
      <c r="F814" s="86" t="b">
        <v>0</v>
      </c>
      <c r="G814" s="86" t="b">
        <v>0</v>
      </c>
    </row>
    <row r="815" spans="1:7" ht="15">
      <c r="A815" s="86" t="s">
        <v>2790</v>
      </c>
      <c r="B815" s="86">
        <v>3</v>
      </c>
      <c r="C815" s="121">
        <v>0.005322651756950145</v>
      </c>
      <c r="D815" s="86" t="s">
        <v>2006</v>
      </c>
      <c r="E815" s="86" t="b">
        <v>0</v>
      </c>
      <c r="F815" s="86" t="b">
        <v>0</v>
      </c>
      <c r="G815" s="86" t="b">
        <v>0</v>
      </c>
    </row>
    <row r="816" spans="1:7" ht="15">
      <c r="A816" s="86" t="s">
        <v>2791</v>
      </c>
      <c r="B816" s="86">
        <v>3</v>
      </c>
      <c r="C816" s="121">
        <v>0.005322651756950145</v>
      </c>
      <c r="D816" s="86" t="s">
        <v>2006</v>
      </c>
      <c r="E816" s="86" t="b">
        <v>0</v>
      </c>
      <c r="F816" s="86" t="b">
        <v>0</v>
      </c>
      <c r="G816" s="86" t="b">
        <v>0</v>
      </c>
    </row>
    <row r="817" spans="1:7" ht="15">
      <c r="A817" s="86" t="s">
        <v>293</v>
      </c>
      <c r="B817" s="86">
        <v>3</v>
      </c>
      <c r="C817" s="121">
        <v>0.005322651756950145</v>
      </c>
      <c r="D817" s="86" t="s">
        <v>2006</v>
      </c>
      <c r="E817" s="86" t="b">
        <v>0</v>
      </c>
      <c r="F817" s="86" t="b">
        <v>0</v>
      </c>
      <c r="G817" s="86" t="b">
        <v>0</v>
      </c>
    </row>
    <row r="818" spans="1:7" ht="15">
      <c r="A818" s="86" t="s">
        <v>2792</v>
      </c>
      <c r="B818" s="86">
        <v>3</v>
      </c>
      <c r="C818" s="121">
        <v>0.005322651756950145</v>
      </c>
      <c r="D818" s="86" t="s">
        <v>2006</v>
      </c>
      <c r="E818" s="86" t="b">
        <v>0</v>
      </c>
      <c r="F818" s="86" t="b">
        <v>0</v>
      </c>
      <c r="G818" s="86" t="b">
        <v>0</v>
      </c>
    </row>
    <row r="819" spans="1:7" ht="15">
      <c r="A819" s="86" t="s">
        <v>2222</v>
      </c>
      <c r="B819" s="86">
        <v>3</v>
      </c>
      <c r="C819" s="121">
        <v>0.005322651756950145</v>
      </c>
      <c r="D819" s="86" t="s">
        <v>2006</v>
      </c>
      <c r="E819" s="86" t="b">
        <v>0</v>
      </c>
      <c r="F819" s="86" t="b">
        <v>0</v>
      </c>
      <c r="G819" s="86" t="b">
        <v>0</v>
      </c>
    </row>
    <row r="820" spans="1:7" ht="15">
      <c r="A820" s="86" t="s">
        <v>2793</v>
      </c>
      <c r="B820" s="86">
        <v>3</v>
      </c>
      <c r="C820" s="121">
        <v>0.005322651756950145</v>
      </c>
      <c r="D820" s="86" t="s">
        <v>2006</v>
      </c>
      <c r="E820" s="86" t="b">
        <v>0</v>
      </c>
      <c r="F820" s="86" t="b">
        <v>0</v>
      </c>
      <c r="G820" s="86" t="b">
        <v>0</v>
      </c>
    </row>
    <row r="821" spans="1:7" ht="15">
      <c r="A821" s="86" t="s">
        <v>2794</v>
      </c>
      <c r="B821" s="86">
        <v>3</v>
      </c>
      <c r="C821" s="121">
        <v>0.005322651756950145</v>
      </c>
      <c r="D821" s="86" t="s">
        <v>2006</v>
      </c>
      <c r="E821" s="86" t="b">
        <v>1</v>
      </c>
      <c r="F821" s="86" t="b">
        <v>0</v>
      </c>
      <c r="G821" s="86" t="b">
        <v>0</v>
      </c>
    </row>
    <row r="822" spans="1:7" ht="15">
      <c r="A822" s="86" t="s">
        <v>2795</v>
      </c>
      <c r="B822" s="86">
        <v>3</v>
      </c>
      <c r="C822" s="121">
        <v>0.005322651756950145</v>
      </c>
      <c r="D822" s="86" t="s">
        <v>2006</v>
      </c>
      <c r="E822" s="86" t="b">
        <v>0</v>
      </c>
      <c r="F822" s="86" t="b">
        <v>0</v>
      </c>
      <c r="G822" s="86" t="b">
        <v>0</v>
      </c>
    </row>
    <row r="823" spans="1:7" ht="15">
      <c r="A823" s="86" t="s">
        <v>2796</v>
      </c>
      <c r="B823" s="86">
        <v>3</v>
      </c>
      <c r="C823" s="121">
        <v>0.005322651756950145</v>
      </c>
      <c r="D823" s="86" t="s">
        <v>2006</v>
      </c>
      <c r="E823" s="86" t="b">
        <v>0</v>
      </c>
      <c r="F823" s="86" t="b">
        <v>0</v>
      </c>
      <c r="G823" s="86" t="b">
        <v>0</v>
      </c>
    </row>
    <row r="824" spans="1:7" ht="15">
      <c r="A824" s="86" t="s">
        <v>2797</v>
      </c>
      <c r="B824" s="86">
        <v>3</v>
      </c>
      <c r="C824" s="121">
        <v>0.005322651756950145</v>
      </c>
      <c r="D824" s="86" t="s">
        <v>2006</v>
      </c>
      <c r="E824" s="86" t="b">
        <v>0</v>
      </c>
      <c r="F824" s="86" t="b">
        <v>0</v>
      </c>
      <c r="G824" s="86" t="b">
        <v>0</v>
      </c>
    </row>
    <row r="825" spans="1:7" ht="15">
      <c r="A825" s="86" t="s">
        <v>2798</v>
      </c>
      <c r="B825" s="86">
        <v>3</v>
      </c>
      <c r="C825" s="121">
        <v>0.005322651756950145</v>
      </c>
      <c r="D825" s="86" t="s">
        <v>2006</v>
      </c>
      <c r="E825" s="86" t="b">
        <v>0</v>
      </c>
      <c r="F825" s="86" t="b">
        <v>0</v>
      </c>
      <c r="G825" s="86" t="b">
        <v>0</v>
      </c>
    </row>
    <row r="826" spans="1:7" ht="15">
      <c r="A826" s="86" t="s">
        <v>2799</v>
      </c>
      <c r="B826" s="86">
        <v>3</v>
      </c>
      <c r="C826" s="121">
        <v>0.005322651756950145</v>
      </c>
      <c r="D826" s="86" t="s">
        <v>2006</v>
      </c>
      <c r="E826" s="86" t="b">
        <v>0</v>
      </c>
      <c r="F826" s="86" t="b">
        <v>0</v>
      </c>
      <c r="G826" s="86" t="b">
        <v>0</v>
      </c>
    </row>
    <row r="827" spans="1:7" ht="15">
      <c r="A827" s="86" t="s">
        <v>2800</v>
      </c>
      <c r="B827" s="86">
        <v>3</v>
      </c>
      <c r="C827" s="121">
        <v>0.005322651756950145</v>
      </c>
      <c r="D827" s="86" t="s">
        <v>2006</v>
      </c>
      <c r="E827" s="86" t="b">
        <v>0</v>
      </c>
      <c r="F827" s="86" t="b">
        <v>0</v>
      </c>
      <c r="G827" s="86" t="b">
        <v>0</v>
      </c>
    </row>
    <row r="828" spans="1:7" ht="15">
      <c r="A828" s="86" t="s">
        <v>2801</v>
      </c>
      <c r="B828" s="86">
        <v>3</v>
      </c>
      <c r="C828" s="121">
        <v>0.005322651756950145</v>
      </c>
      <c r="D828" s="86" t="s">
        <v>2006</v>
      </c>
      <c r="E828" s="86" t="b">
        <v>0</v>
      </c>
      <c r="F828" s="86" t="b">
        <v>0</v>
      </c>
      <c r="G828" s="86" t="b">
        <v>0</v>
      </c>
    </row>
    <row r="829" spans="1:7" ht="15">
      <c r="A829" s="86" t="s">
        <v>2681</v>
      </c>
      <c r="B829" s="86">
        <v>3</v>
      </c>
      <c r="C829" s="121">
        <v>0.005322651756950145</v>
      </c>
      <c r="D829" s="86" t="s">
        <v>2006</v>
      </c>
      <c r="E829" s="86" t="b">
        <v>0</v>
      </c>
      <c r="F829" s="86" t="b">
        <v>0</v>
      </c>
      <c r="G829" s="86" t="b">
        <v>0</v>
      </c>
    </row>
    <row r="830" spans="1:7" ht="15">
      <c r="A830" s="86" t="s">
        <v>2704</v>
      </c>
      <c r="B830" s="86">
        <v>3</v>
      </c>
      <c r="C830" s="121">
        <v>0.005322651756950145</v>
      </c>
      <c r="D830" s="86" t="s">
        <v>2006</v>
      </c>
      <c r="E830" s="86" t="b">
        <v>0</v>
      </c>
      <c r="F830" s="86" t="b">
        <v>0</v>
      </c>
      <c r="G830" s="86" t="b">
        <v>0</v>
      </c>
    </row>
    <row r="831" spans="1:7" ht="15">
      <c r="A831" s="86" t="s">
        <v>2802</v>
      </c>
      <c r="B831" s="86">
        <v>3</v>
      </c>
      <c r="C831" s="121">
        <v>0.005322651756950145</v>
      </c>
      <c r="D831" s="86" t="s">
        <v>2006</v>
      </c>
      <c r="E831" s="86" t="b">
        <v>0</v>
      </c>
      <c r="F831" s="86" t="b">
        <v>0</v>
      </c>
      <c r="G831" s="86" t="b">
        <v>0</v>
      </c>
    </row>
    <row r="832" spans="1:7" ht="15">
      <c r="A832" s="86" t="s">
        <v>2803</v>
      </c>
      <c r="B832" s="86">
        <v>3</v>
      </c>
      <c r="C832" s="121">
        <v>0.005322651756950145</v>
      </c>
      <c r="D832" s="86" t="s">
        <v>2006</v>
      </c>
      <c r="E832" s="86" t="b">
        <v>0</v>
      </c>
      <c r="F832" s="86" t="b">
        <v>0</v>
      </c>
      <c r="G832" s="86" t="b">
        <v>0</v>
      </c>
    </row>
    <row r="833" spans="1:7" ht="15">
      <c r="A833" s="86" t="s">
        <v>2198</v>
      </c>
      <c r="B833" s="86">
        <v>2</v>
      </c>
      <c r="C833" s="121">
        <v>0.0042270135376033</v>
      </c>
      <c r="D833" s="86" t="s">
        <v>2006</v>
      </c>
      <c r="E833" s="86" t="b">
        <v>0</v>
      </c>
      <c r="F833" s="86" t="b">
        <v>0</v>
      </c>
      <c r="G833" s="86" t="b">
        <v>0</v>
      </c>
    </row>
    <row r="834" spans="1:7" ht="15">
      <c r="A834" s="86" t="s">
        <v>2831</v>
      </c>
      <c r="B834" s="86">
        <v>2</v>
      </c>
      <c r="C834" s="121">
        <v>0.0042270135376033</v>
      </c>
      <c r="D834" s="86" t="s">
        <v>2006</v>
      </c>
      <c r="E834" s="86" t="b">
        <v>0</v>
      </c>
      <c r="F834" s="86" t="b">
        <v>0</v>
      </c>
      <c r="G834" s="86" t="b">
        <v>0</v>
      </c>
    </row>
    <row r="835" spans="1:7" ht="15">
      <c r="A835" s="86" t="s">
        <v>2634</v>
      </c>
      <c r="B835" s="86">
        <v>2</v>
      </c>
      <c r="C835" s="121">
        <v>0.0042270135376033</v>
      </c>
      <c r="D835" s="86" t="s">
        <v>2006</v>
      </c>
      <c r="E835" s="86" t="b">
        <v>0</v>
      </c>
      <c r="F835" s="86" t="b">
        <v>0</v>
      </c>
      <c r="G835" s="86" t="b">
        <v>0</v>
      </c>
    </row>
    <row r="836" spans="1:7" ht="15">
      <c r="A836" s="86" t="s">
        <v>2832</v>
      </c>
      <c r="B836" s="86">
        <v>2</v>
      </c>
      <c r="C836" s="121">
        <v>0.0042270135376033</v>
      </c>
      <c r="D836" s="86" t="s">
        <v>2006</v>
      </c>
      <c r="E836" s="86" t="b">
        <v>0</v>
      </c>
      <c r="F836" s="86" t="b">
        <v>0</v>
      </c>
      <c r="G836" s="86" t="b">
        <v>0</v>
      </c>
    </row>
    <row r="837" spans="1:7" ht="15">
      <c r="A837" s="86" t="s">
        <v>2833</v>
      </c>
      <c r="B837" s="86">
        <v>2</v>
      </c>
      <c r="C837" s="121">
        <v>0.0042270135376033</v>
      </c>
      <c r="D837" s="86" t="s">
        <v>2006</v>
      </c>
      <c r="E837" s="86" t="b">
        <v>0</v>
      </c>
      <c r="F837" s="86" t="b">
        <v>0</v>
      </c>
      <c r="G837" s="86" t="b">
        <v>0</v>
      </c>
    </row>
    <row r="838" spans="1:7" ht="15">
      <c r="A838" s="86" t="s">
        <v>2834</v>
      </c>
      <c r="B838" s="86">
        <v>2</v>
      </c>
      <c r="C838" s="121">
        <v>0.0042270135376033</v>
      </c>
      <c r="D838" s="86" t="s">
        <v>2006</v>
      </c>
      <c r="E838" s="86" t="b">
        <v>0</v>
      </c>
      <c r="F838" s="86" t="b">
        <v>0</v>
      </c>
      <c r="G838" s="86" t="b">
        <v>0</v>
      </c>
    </row>
    <row r="839" spans="1:7" ht="15">
      <c r="A839" s="86" t="s">
        <v>2835</v>
      </c>
      <c r="B839" s="86">
        <v>2</v>
      </c>
      <c r="C839" s="121">
        <v>0.0042270135376033</v>
      </c>
      <c r="D839" s="86" t="s">
        <v>2006</v>
      </c>
      <c r="E839" s="86" t="b">
        <v>0</v>
      </c>
      <c r="F839" s="86" t="b">
        <v>0</v>
      </c>
      <c r="G839" s="86" t="b">
        <v>0</v>
      </c>
    </row>
    <row r="840" spans="1:7" ht="15">
      <c r="A840" s="86" t="s">
        <v>2836</v>
      </c>
      <c r="B840" s="86">
        <v>2</v>
      </c>
      <c r="C840" s="121">
        <v>0.0042270135376033</v>
      </c>
      <c r="D840" s="86" t="s">
        <v>2006</v>
      </c>
      <c r="E840" s="86" t="b">
        <v>0</v>
      </c>
      <c r="F840" s="86" t="b">
        <v>0</v>
      </c>
      <c r="G840" s="86" t="b">
        <v>0</v>
      </c>
    </row>
    <row r="841" spans="1:7" ht="15">
      <c r="A841" s="86" t="s">
        <v>313</v>
      </c>
      <c r="B841" s="86">
        <v>2</v>
      </c>
      <c r="C841" s="121">
        <v>0.0042270135376033</v>
      </c>
      <c r="D841" s="86" t="s">
        <v>2006</v>
      </c>
      <c r="E841" s="86" t="b">
        <v>0</v>
      </c>
      <c r="F841" s="86" t="b">
        <v>0</v>
      </c>
      <c r="G841" s="86" t="b">
        <v>0</v>
      </c>
    </row>
    <row r="842" spans="1:7" ht="15">
      <c r="A842" s="86" t="s">
        <v>2837</v>
      </c>
      <c r="B842" s="86">
        <v>2</v>
      </c>
      <c r="C842" s="121">
        <v>0.0042270135376033</v>
      </c>
      <c r="D842" s="86" t="s">
        <v>2006</v>
      </c>
      <c r="E842" s="86" t="b">
        <v>0</v>
      </c>
      <c r="F842" s="86" t="b">
        <v>0</v>
      </c>
      <c r="G842" s="86" t="b">
        <v>0</v>
      </c>
    </row>
    <row r="843" spans="1:7" ht="15">
      <c r="A843" s="86" t="s">
        <v>2838</v>
      </c>
      <c r="B843" s="86">
        <v>2</v>
      </c>
      <c r="C843" s="121">
        <v>0.0042270135376033</v>
      </c>
      <c r="D843" s="86" t="s">
        <v>2006</v>
      </c>
      <c r="E843" s="86" t="b">
        <v>0</v>
      </c>
      <c r="F843" s="86" t="b">
        <v>0</v>
      </c>
      <c r="G843" s="86" t="b">
        <v>0</v>
      </c>
    </row>
    <row r="844" spans="1:7" ht="15">
      <c r="A844" s="86" t="s">
        <v>2839</v>
      </c>
      <c r="B844" s="86">
        <v>2</v>
      </c>
      <c r="C844" s="121">
        <v>0.0042270135376033</v>
      </c>
      <c r="D844" s="86" t="s">
        <v>2006</v>
      </c>
      <c r="E844" s="86" t="b">
        <v>0</v>
      </c>
      <c r="F844" s="86" t="b">
        <v>0</v>
      </c>
      <c r="G844" s="86" t="b">
        <v>0</v>
      </c>
    </row>
    <row r="845" spans="1:7" ht="15">
      <c r="A845" s="86" t="s">
        <v>2904</v>
      </c>
      <c r="B845" s="86">
        <v>2</v>
      </c>
      <c r="C845" s="121">
        <v>0.0042270135376033</v>
      </c>
      <c r="D845" s="86" t="s">
        <v>2006</v>
      </c>
      <c r="E845" s="86" t="b">
        <v>0</v>
      </c>
      <c r="F845" s="86" t="b">
        <v>0</v>
      </c>
      <c r="G845" s="86" t="b">
        <v>0</v>
      </c>
    </row>
    <row r="846" spans="1:7" ht="15">
      <c r="A846" s="86" t="s">
        <v>2903</v>
      </c>
      <c r="B846" s="86">
        <v>2</v>
      </c>
      <c r="C846" s="121">
        <v>0.0042270135376033</v>
      </c>
      <c r="D846" s="86" t="s">
        <v>2006</v>
      </c>
      <c r="E846" s="86" t="b">
        <v>0</v>
      </c>
      <c r="F846" s="86" t="b">
        <v>0</v>
      </c>
      <c r="G846" s="86" t="b">
        <v>0</v>
      </c>
    </row>
    <row r="847" spans="1:7" ht="15">
      <c r="A847" s="86" t="s">
        <v>2695</v>
      </c>
      <c r="B847" s="86">
        <v>2</v>
      </c>
      <c r="C847" s="121">
        <v>0.0042270135376033</v>
      </c>
      <c r="D847" s="86" t="s">
        <v>2006</v>
      </c>
      <c r="E847" s="86" t="b">
        <v>0</v>
      </c>
      <c r="F847" s="86" t="b">
        <v>0</v>
      </c>
      <c r="G847" s="86" t="b">
        <v>0</v>
      </c>
    </row>
    <row r="848" spans="1:7" ht="15">
      <c r="A848" s="86" t="s">
        <v>2905</v>
      </c>
      <c r="B848" s="86">
        <v>2</v>
      </c>
      <c r="C848" s="121">
        <v>0.0042270135376033</v>
      </c>
      <c r="D848" s="86" t="s">
        <v>2006</v>
      </c>
      <c r="E848" s="86" t="b">
        <v>0</v>
      </c>
      <c r="F848" s="86" t="b">
        <v>0</v>
      </c>
      <c r="G848" s="86" t="b">
        <v>0</v>
      </c>
    </row>
    <row r="849" spans="1:7" ht="15">
      <c r="A849" s="86" t="s">
        <v>2646</v>
      </c>
      <c r="B849" s="86">
        <v>2</v>
      </c>
      <c r="C849" s="121">
        <v>0.0042270135376033</v>
      </c>
      <c r="D849" s="86" t="s">
        <v>2006</v>
      </c>
      <c r="E849" s="86" t="b">
        <v>0</v>
      </c>
      <c r="F849" s="86" t="b">
        <v>0</v>
      </c>
      <c r="G849" s="86" t="b">
        <v>0</v>
      </c>
    </row>
    <row r="850" spans="1:7" ht="15">
      <c r="A850" s="86" t="s">
        <v>2906</v>
      </c>
      <c r="B850" s="86">
        <v>2</v>
      </c>
      <c r="C850" s="121">
        <v>0.0042270135376033</v>
      </c>
      <c r="D850" s="86" t="s">
        <v>2006</v>
      </c>
      <c r="E850" s="86" t="b">
        <v>1</v>
      </c>
      <c r="F850" s="86" t="b">
        <v>0</v>
      </c>
      <c r="G850" s="86" t="b">
        <v>0</v>
      </c>
    </row>
    <row r="851" spans="1:7" ht="15">
      <c r="A851" s="86" t="s">
        <v>2907</v>
      </c>
      <c r="B851" s="86">
        <v>2</v>
      </c>
      <c r="C851" s="121">
        <v>0.0042270135376033</v>
      </c>
      <c r="D851" s="86" t="s">
        <v>2006</v>
      </c>
      <c r="E851" s="86" t="b">
        <v>0</v>
      </c>
      <c r="F851" s="86" t="b">
        <v>0</v>
      </c>
      <c r="G851" s="86" t="b">
        <v>0</v>
      </c>
    </row>
    <row r="852" spans="1:7" ht="15">
      <c r="A852" s="86" t="s">
        <v>2908</v>
      </c>
      <c r="B852" s="86">
        <v>2</v>
      </c>
      <c r="C852" s="121">
        <v>0.0042270135376033</v>
      </c>
      <c r="D852" s="86" t="s">
        <v>2006</v>
      </c>
      <c r="E852" s="86" t="b">
        <v>0</v>
      </c>
      <c r="F852" s="86" t="b">
        <v>0</v>
      </c>
      <c r="G852" s="86" t="b">
        <v>0</v>
      </c>
    </row>
    <row r="853" spans="1:7" ht="15">
      <c r="A853" s="86" t="s">
        <v>2635</v>
      </c>
      <c r="B853" s="86">
        <v>2</v>
      </c>
      <c r="C853" s="121">
        <v>0.0042270135376033</v>
      </c>
      <c r="D853" s="86" t="s">
        <v>2006</v>
      </c>
      <c r="E853" s="86" t="b">
        <v>0</v>
      </c>
      <c r="F853" s="86" t="b">
        <v>0</v>
      </c>
      <c r="G853" s="86" t="b">
        <v>0</v>
      </c>
    </row>
    <row r="854" spans="1:7" ht="15">
      <c r="A854" s="86" t="s">
        <v>2230</v>
      </c>
      <c r="B854" s="86">
        <v>2</v>
      </c>
      <c r="C854" s="121">
        <v>0.0042270135376033</v>
      </c>
      <c r="D854" s="86" t="s">
        <v>2006</v>
      </c>
      <c r="E854" s="86" t="b">
        <v>0</v>
      </c>
      <c r="F854" s="86" t="b">
        <v>0</v>
      </c>
      <c r="G854" s="86" t="b">
        <v>0</v>
      </c>
    </row>
    <row r="855" spans="1:7" ht="15">
      <c r="A855" s="86" t="s">
        <v>2703</v>
      </c>
      <c r="B855" s="86">
        <v>2</v>
      </c>
      <c r="C855" s="121">
        <v>0.0042270135376033</v>
      </c>
      <c r="D855" s="86" t="s">
        <v>2006</v>
      </c>
      <c r="E855" s="86" t="b">
        <v>0</v>
      </c>
      <c r="F855" s="86" t="b">
        <v>0</v>
      </c>
      <c r="G855" s="86" t="b">
        <v>0</v>
      </c>
    </row>
    <row r="856" spans="1:7" ht="15">
      <c r="A856" s="86" t="s">
        <v>2909</v>
      </c>
      <c r="B856" s="86">
        <v>2</v>
      </c>
      <c r="C856" s="121">
        <v>0.0042270135376033</v>
      </c>
      <c r="D856" s="86" t="s">
        <v>2006</v>
      </c>
      <c r="E856" s="86" t="b">
        <v>1</v>
      </c>
      <c r="F856" s="86" t="b">
        <v>0</v>
      </c>
      <c r="G856" s="86" t="b">
        <v>0</v>
      </c>
    </row>
    <row r="857" spans="1:7" ht="15">
      <c r="A857" s="86" t="s">
        <v>2910</v>
      </c>
      <c r="B857" s="86">
        <v>2</v>
      </c>
      <c r="C857" s="121">
        <v>0.0042270135376033</v>
      </c>
      <c r="D857" s="86" t="s">
        <v>2006</v>
      </c>
      <c r="E857" s="86" t="b">
        <v>0</v>
      </c>
      <c r="F857" s="86" t="b">
        <v>0</v>
      </c>
      <c r="G857" s="86" t="b">
        <v>0</v>
      </c>
    </row>
    <row r="858" spans="1:7" ht="15">
      <c r="A858" s="86" t="s">
        <v>2667</v>
      </c>
      <c r="B858" s="86">
        <v>2</v>
      </c>
      <c r="C858" s="121">
        <v>0.0042270135376033</v>
      </c>
      <c r="D858" s="86" t="s">
        <v>2006</v>
      </c>
      <c r="E858" s="86" t="b">
        <v>0</v>
      </c>
      <c r="F858" s="86" t="b">
        <v>0</v>
      </c>
      <c r="G858" s="86" t="b">
        <v>0</v>
      </c>
    </row>
    <row r="859" spans="1:7" ht="15">
      <c r="A859" s="86" t="s">
        <v>2902</v>
      </c>
      <c r="B859" s="86">
        <v>2</v>
      </c>
      <c r="C859" s="121">
        <v>0.0042270135376033</v>
      </c>
      <c r="D859" s="86" t="s">
        <v>2006</v>
      </c>
      <c r="E859" s="86" t="b">
        <v>1</v>
      </c>
      <c r="F859" s="86" t="b">
        <v>0</v>
      </c>
      <c r="G859" s="86" t="b">
        <v>0</v>
      </c>
    </row>
    <row r="860" spans="1:7" ht="15">
      <c r="A860" s="86" t="s">
        <v>2742</v>
      </c>
      <c r="B860" s="86">
        <v>2</v>
      </c>
      <c r="C860" s="121">
        <v>0.0042270135376033</v>
      </c>
      <c r="D860" s="86" t="s">
        <v>2006</v>
      </c>
      <c r="E860" s="86" t="b">
        <v>0</v>
      </c>
      <c r="F860" s="86" t="b">
        <v>0</v>
      </c>
      <c r="G860" s="86" t="b">
        <v>0</v>
      </c>
    </row>
    <row r="861" spans="1:7" ht="15">
      <c r="A861" s="86" t="s">
        <v>2666</v>
      </c>
      <c r="B861" s="86">
        <v>2</v>
      </c>
      <c r="C861" s="121">
        <v>0.0042270135376033</v>
      </c>
      <c r="D861" s="86" t="s">
        <v>2006</v>
      </c>
      <c r="E861" s="86" t="b">
        <v>0</v>
      </c>
      <c r="F861" s="86" t="b">
        <v>0</v>
      </c>
      <c r="G861" s="86" t="b">
        <v>0</v>
      </c>
    </row>
    <row r="862" spans="1:7" ht="15">
      <c r="A862" s="86" t="s">
        <v>2844</v>
      </c>
      <c r="B862" s="86">
        <v>2</v>
      </c>
      <c r="C862" s="121">
        <v>0.0042270135376033</v>
      </c>
      <c r="D862" s="86" t="s">
        <v>2006</v>
      </c>
      <c r="E862" s="86" t="b">
        <v>0</v>
      </c>
      <c r="F862" s="86" t="b">
        <v>0</v>
      </c>
      <c r="G862" s="86" t="b">
        <v>0</v>
      </c>
    </row>
    <row r="863" spans="1:7" ht="15">
      <c r="A863" s="86" t="s">
        <v>2840</v>
      </c>
      <c r="B863" s="86">
        <v>2</v>
      </c>
      <c r="C863" s="121">
        <v>0.0042270135376033</v>
      </c>
      <c r="D863" s="86" t="s">
        <v>2006</v>
      </c>
      <c r="E863" s="86" t="b">
        <v>1</v>
      </c>
      <c r="F863" s="86" t="b">
        <v>0</v>
      </c>
      <c r="G863" s="86" t="b">
        <v>0</v>
      </c>
    </row>
    <row r="864" spans="1:7" ht="15">
      <c r="A864" s="86" t="s">
        <v>2841</v>
      </c>
      <c r="B864" s="86">
        <v>2</v>
      </c>
      <c r="C864" s="121">
        <v>0.0042270135376033</v>
      </c>
      <c r="D864" s="86" t="s">
        <v>2006</v>
      </c>
      <c r="E864" s="86" t="b">
        <v>1</v>
      </c>
      <c r="F864" s="86" t="b">
        <v>0</v>
      </c>
      <c r="G864" s="86" t="b">
        <v>0</v>
      </c>
    </row>
    <row r="865" spans="1:7" ht="15">
      <c r="A865" s="86" t="s">
        <v>2842</v>
      </c>
      <c r="B865" s="86">
        <v>2</v>
      </c>
      <c r="C865" s="121">
        <v>0.0042270135376033</v>
      </c>
      <c r="D865" s="86" t="s">
        <v>2006</v>
      </c>
      <c r="E865" s="86" t="b">
        <v>0</v>
      </c>
      <c r="F865" s="86" t="b">
        <v>0</v>
      </c>
      <c r="G865" s="86" t="b">
        <v>0</v>
      </c>
    </row>
    <row r="866" spans="1:7" ht="15">
      <c r="A866" s="86" t="s">
        <v>2615</v>
      </c>
      <c r="B866" s="86">
        <v>2</v>
      </c>
      <c r="C866" s="121">
        <v>0.0042270135376033</v>
      </c>
      <c r="D866" s="86" t="s">
        <v>2006</v>
      </c>
      <c r="E866" s="86" t="b">
        <v>0</v>
      </c>
      <c r="F866" s="86" t="b">
        <v>0</v>
      </c>
      <c r="G866" s="86" t="b">
        <v>0</v>
      </c>
    </row>
    <row r="867" spans="1:7" ht="15">
      <c r="A867" s="86" t="s">
        <v>2843</v>
      </c>
      <c r="B867" s="86">
        <v>2</v>
      </c>
      <c r="C867" s="121">
        <v>0.0042270135376033</v>
      </c>
      <c r="D867" s="86" t="s">
        <v>2006</v>
      </c>
      <c r="E867" s="86" t="b">
        <v>0</v>
      </c>
      <c r="F867" s="86" t="b">
        <v>0</v>
      </c>
      <c r="G867" s="86" t="b">
        <v>0</v>
      </c>
    </row>
    <row r="868" spans="1:7" ht="15">
      <c r="A868" s="86" t="s">
        <v>2194</v>
      </c>
      <c r="B868" s="86">
        <v>7</v>
      </c>
      <c r="C868" s="121">
        <v>0</v>
      </c>
      <c r="D868" s="86" t="s">
        <v>2007</v>
      </c>
      <c r="E868" s="86" t="b">
        <v>0</v>
      </c>
      <c r="F868" s="86" t="b">
        <v>0</v>
      </c>
      <c r="G868" s="86" t="b">
        <v>0</v>
      </c>
    </row>
    <row r="869" spans="1:7" ht="15">
      <c r="A869" s="86" t="s">
        <v>2167</v>
      </c>
      <c r="B869" s="86">
        <v>7</v>
      </c>
      <c r="C869" s="121">
        <v>0</v>
      </c>
      <c r="D869" s="86" t="s">
        <v>2007</v>
      </c>
      <c r="E869" s="86" t="b">
        <v>0</v>
      </c>
      <c r="F869" s="86" t="b">
        <v>0</v>
      </c>
      <c r="G869" s="86" t="b">
        <v>0</v>
      </c>
    </row>
    <row r="870" spans="1:7" ht="15">
      <c r="A870" s="86" t="s">
        <v>2195</v>
      </c>
      <c r="B870" s="86">
        <v>6</v>
      </c>
      <c r="C870" s="121">
        <v>0.01966511003675695</v>
      </c>
      <c r="D870" s="86" t="s">
        <v>2007</v>
      </c>
      <c r="E870" s="86" t="b">
        <v>0</v>
      </c>
      <c r="F870" s="86" t="b">
        <v>0</v>
      </c>
      <c r="G870" s="86" t="b">
        <v>0</v>
      </c>
    </row>
    <row r="871" spans="1:7" ht="15">
      <c r="A871" s="86" t="s">
        <v>2196</v>
      </c>
      <c r="B871" s="86">
        <v>4</v>
      </c>
      <c r="C871" s="121">
        <v>0.01311007335783797</v>
      </c>
      <c r="D871" s="86" t="s">
        <v>2007</v>
      </c>
      <c r="E871" s="86" t="b">
        <v>0</v>
      </c>
      <c r="F871" s="86" t="b">
        <v>0</v>
      </c>
      <c r="G871" s="86" t="b">
        <v>0</v>
      </c>
    </row>
    <row r="872" spans="1:7" ht="15">
      <c r="A872" s="86" t="s">
        <v>2197</v>
      </c>
      <c r="B872" s="86">
        <v>4</v>
      </c>
      <c r="C872" s="121">
        <v>0.01311007335783797</v>
      </c>
      <c r="D872" s="86" t="s">
        <v>2007</v>
      </c>
      <c r="E872" s="86" t="b">
        <v>0</v>
      </c>
      <c r="F872" s="86" t="b">
        <v>0</v>
      </c>
      <c r="G872" s="86" t="b">
        <v>0</v>
      </c>
    </row>
    <row r="873" spans="1:7" ht="15">
      <c r="A873" s="86" t="s">
        <v>2198</v>
      </c>
      <c r="B873" s="86">
        <v>4</v>
      </c>
      <c r="C873" s="121">
        <v>0.008866910489026372</v>
      </c>
      <c r="D873" s="86" t="s">
        <v>2007</v>
      </c>
      <c r="E873" s="86" t="b">
        <v>0</v>
      </c>
      <c r="F873" s="86" t="b">
        <v>0</v>
      </c>
      <c r="G873" s="86" t="b">
        <v>0</v>
      </c>
    </row>
    <row r="874" spans="1:7" ht="15">
      <c r="A874" s="86" t="s">
        <v>2199</v>
      </c>
      <c r="B874" s="86">
        <v>3</v>
      </c>
      <c r="C874" s="121">
        <v>0.0066501828667697785</v>
      </c>
      <c r="D874" s="86" t="s">
        <v>2007</v>
      </c>
      <c r="E874" s="86" t="b">
        <v>0</v>
      </c>
      <c r="F874" s="86" t="b">
        <v>0</v>
      </c>
      <c r="G874" s="86" t="b">
        <v>0</v>
      </c>
    </row>
    <row r="875" spans="1:7" ht="15">
      <c r="A875" s="86" t="s">
        <v>283</v>
      </c>
      <c r="B875" s="86">
        <v>3</v>
      </c>
      <c r="C875" s="121">
        <v>0.0066501828667697785</v>
      </c>
      <c r="D875" s="86" t="s">
        <v>2007</v>
      </c>
      <c r="E875" s="86" t="b">
        <v>0</v>
      </c>
      <c r="F875" s="86" t="b">
        <v>0</v>
      </c>
      <c r="G875" s="86" t="b">
        <v>0</v>
      </c>
    </row>
    <row r="876" spans="1:7" ht="15">
      <c r="A876" s="86" t="s">
        <v>2126</v>
      </c>
      <c r="B876" s="86">
        <v>3</v>
      </c>
      <c r="C876" s="121">
        <v>0.0066501828667697785</v>
      </c>
      <c r="D876" s="86" t="s">
        <v>2007</v>
      </c>
      <c r="E876" s="86" t="b">
        <v>0</v>
      </c>
      <c r="F876" s="86" t="b">
        <v>0</v>
      </c>
      <c r="G876" s="86" t="b">
        <v>0</v>
      </c>
    </row>
    <row r="877" spans="1:7" ht="15">
      <c r="A877" s="86" t="s">
        <v>2200</v>
      </c>
      <c r="B877" s="86">
        <v>2</v>
      </c>
      <c r="C877" s="121">
        <v>0.006555036678918985</v>
      </c>
      <c r="D877" s="86" t="s">
        <v>2007</v>
      </c>
      <c r="E877" s="86" t="b">
        <v>1</v>
      </c>
      <c r="F877" s="86" t="b">
        <v>0</v>
      </c>
      <c r="G877" s="86" t="b">
        <v>0</v>
      </c>
    </row>
    <row r="878" spans="1:7" ht="15">
      <c r="A878" s="86" t="s">
        <v>2866</v>
      </c>
      <c r="B878" s="86">
        <v>2</v>
      </c>
      <c r="C878" s="121">
        <v>0.006555036678918985</v>
      </c>
      <c r="D878" s="86" t="s">
        <v>2007</v>
      </c>
      <c r="E878" s="86" t="b">
        <v>0</v>
      </c>
      <c r="F878" s="86" t="b">
        <v>1</v>
      </c>
      <c r="G878" s="86" t="b">
        <v>0</v>
      </c>
    </row>
    <row r="879" spans="1:7" ht="15">
      <c r="A879" s="86" t="s">
        <v>2629</v>
      </c>
      <c r="B879" s="86">
        <v>2</v>
      </c>
      <c r="C879" s="121">
        <v>0.006555036678918985</v>
      </c>
      <c r="D879" s="86" t="s">
        <v>2007</v>
      </c>
      <c r="E879" s="86" t="b">
        <v>0</v>
      </c>
      <c r="F879" s="86" t="b">
        <v>0</v>
      </c>
      <c r="G879" s="86" t="b">
        <v>0</v>
      </c>
    </row>
    <row r="880" spans="1:7" ht="15">
      <c r="A880" s="86" t="s">
        <v>2867</v>
      </c>
      <c r="B880" s="86">
        <v>2</v>
      </c>
      <c r="C880" s="121">
        <v>0.006555036678918985</v>
      </c>
      <c r="D880" s="86" t="s">
        <v>2007</v>
      </c>
      <c r="E880" s="86" t="b">
        <v>0</v>
      </c>
      <c r="F880" s="86" t="b">
        <v>0</v>
      </c>
      <c r="G880" s="86" t="b">
        <v>0</v>
      </c>
    </row>
    <row r="881" spans="1:7" ht="15">
      <c r="A881" s="86" t="s">
        <v>2693</v>
      </c>
      <c r="B881" s="86">
        <v>2</v>
      </c>
      <c r="C881" s="121">
        <v>0.006555036678918985</v>
      </c>
      <c r="D881" s="86" t="s">
        <v>2007</v>
      </c>
      <c r="E881" s="86" t="b">
        <v>0</v>
      </c>
      <c r="F881" s="86" t="b">
        <v>0</v>
      </c>
      <c r="G881" s="86" t="b">
        <v>0</v>
      </c>
    </row>
    <row r="882" spans="1:7" ht="15">
      <c r="A882" s="86" t="s">
        <v>2868</v>
      </c>
      <c r="B882" s="86">
        <v>2</v>
      </c>
      <c r="C882" s="121">
        <v>0.006555036678918985</v>
      </c>
      <c r="D882" s="86" t="s">
        <v>2007</v>
      </c>
      <c r="E882" s="86" t="b">
        <v>0</v>
      </c>
      <c r="F882" s="86" t="b">
        <v>0</v>
      </c>
      <c r="G882" s="86" t="b">
        <v>0</v>
      </c>
    </row>
    <row r="883" spans="1:7" ht="15">
      <c r="A883" s="86" t="s">
        <v>2869</v>
      </c>
      <c r="B883" s="86">
        <v>2</v>
      </c>
      <c r="C883" s="121">
        <v>0.006555036678918985</v>
      </c>
      <c r="D883" s="86" t="s">
        <v>2007</v>
      </c>
      <c r="E883" s="86" t="b">
        <v>0</v>
      </c>
      <c r="F883" s="86" t="b">
        <v>0</v>
      </c>
      <c r="G883" s="86" t="b">
        <v>0</v>
      </c>
    </row>
    <row r="884" spans="1:7" ht="15">
      <c r="A884" s="86" t="s">
        <v>2870</v>
      </c>
      <c r="B884" s="86">
        <v>2</v>
      </c>
      <c r="C884" s="121">
        <v>0.006555036678918985</v>
      </c>
      <c r="D884" s="86" t="s">
        <v>2007</v>
      </c>
      <c r="E884" s="86" t="b">
        <v>0</v>
      </c>
      <c r="F884" s="86" t="b">
        <v>0</v>
      </c>
      <c r="G884" s="86" t="b">
        <v>0</v>
      </c>
    </row>
    <row r="885" spans="1:7" ht="15">
      <c r="A885" s="86" t="s">
        <v>2871</v>
      </c>
      <c r="B885" s="86">
        <v>2</v>
      </c>
      <c r="C885" s="121">
        <v>0.006555036678918985</v>
      </c>
      <c r="D885" s="86" t="s">
        <v>2007</v>
      </c>
      <c r="E885" s="86" t="b">
        <v>0</v>
      </c>
      <c r="F885" s="86" t="b">
        <v>0</v>
      </c>
      <c r="G885" s="86" t="b">
        <v>0</v>
      </c>
    </row>
    <row r="886" spans="1:7" ht="15">
      <c r="A886" s="86" t="s">
        <v>2872</v>
      </c>
      <c r="B886" s="86">
        <v>2</v>
      </c>
      <c r="C886" s="121">
        <v>0.006555036678918985</v>
      </c>
      <c r="D886" s="86" t="s">
        <v>2007</v>
      </c>
      <c r="E886" s="86" t="b">
        <v>0</v>
      </c>
      <c r="F886" s="86" t="b">
        <v>0</v>
      </c>
      <c r="G886" s="86" t="b">
        <v>0</v>
      </c>
    </row>
    <row r="887" spans="1:7" ht="15">
      <c r="A887" s="86" t="s">
        <v>2873</v>
      </c>
      <c r="B887" s="86">
        <v>2</v>
      </c>
      <c r="C887" s="121">
        <v>0.006555036678918985</v>
      </c>
      <c r="D887" s="86" t="s">
        <v>2007</v>
      </c>
      <c r="E887" s="86" t="b">
        <v>0</v>
      </c>
      <c r="F887" s="86" t="b">
        <v>0</v>
      </c>
      <c r="G887" s="86" t="b">
        <v>0</v>
      </c>
    </row>
    <row r="888" spans="1:7" ht="15">
      <c r="A888" s="86" t="s">
        <v>2874</v>
      </c>
      <c r="B888" s="86">
        <v>2</v>
      </c>
      <c r="C888" s="121">
        <v>0.006555036678918985</v>
      </c>
      <c r="D888" s="86" t="s">
        <v>2007</v>
      </c>
      <c r="E888" s="86" t="b">
        <v>0</v>
      </c>
      <c r="F888" s="86" t="b">
        <v>0</v>
      </c>
      <c r="G888" s="86" t="b">
        <v>0</v>
      </c>
    </row>
    <row r="889" spans="1:7" ht="15">
      <c r="A889" s="86" t="s">
        <v>2875</v>
      </c>
      <c r="B889" s="86">
        <v>2</v>
      </c>
      <c r="C889" s="121">
        <v>0.006555036678918985</v>
      </c>
      <c r="D889" s="86" t="s">
        <v>2007</v>
      </c>
      <c r="E889" s="86" t="b">
        <v>0</v>
      </c>
      <c r="F889" s="86" t="b">
        <v>0</v>
      </c>
      <c r="G889" s="86" t="b">
        <v>0</v>
      </c>
    </row>
    <row r="890" spans="1:7" ht="15">
      <c r="A890" s="86" t="s">
        <v>2876</v>
      </c>
      <c r="B890" s="86">
        <v>2</v>
      </c>
      <c r="C890" s="121">
        <v>0.006555036678918985</v>
      </c>
      <c r="D890" s="86" t="s">
        <v>2007</v>
      </c>
      <c r="E890" s="86" t="b">
        <v>0</v>
      </c>
      <c r="F890" s="86" t="b">
        <v>0</v>
      </c>
      <c r="G890" s="86" t="b">
        <v>0</v>
      </c>
    </row>
    <row r="891" spans="1:7" ht="15">
      <c r="A891" s="86" t="s">
        <v>2877</v>
      </c>
      <c r="B891" s="86">
        <v>2</v>
      </c>
      <c r="C891" s="121">
        <v>0.006555036678918985</v>
      </c>
      <c r="D891" s="86" t="s">
        <v>2007</v>
      </c>
      <c r="E891" s="86" t="b">
        <v>0</v>
      </c>
      <c r="F891" s="86" t="b">
        <v>0</v>
      </c>
      <c r="G891" s="86" t="b">
        <v>0</v>
      </c>
    </row>
    <row r="892" spans="1:7" ht="15">
      <c r="A892" s="86" t="s">
        <v>2878</v>
      </c>
      <c r="B892" s="86">
        <v>2</v>
      </c>
      <c r="C892" s="121">
        <v>0.006555036678918985</v>
      </c>
      <c r="D892" s="86" t="s">
        <v>2007</v>
      </c>
      <c r="E892" s="86" t="b">
        <v>0</v>
      </c>
      <c r="F892" s="86" t="b">
        <v>0</v>
      </c>
      <c r="G892" s="86" t="b">
        <v>0</v>
      </c>
    </row>
    <row r="893" spans="1:7" ht="15">
      <c r="A893" s="86" t="s">
        <v>2879</v>
      </c>
      <c r="B893" s="86">
        <v>2</v>
      </c>
      <c r="C893" s="121">
        <v>0.006555036678918985</v>
      </c>
      <c r="D893" s="86" t="s">
        <v>2007</v>
      </c>
      <c r="E893" s="86" t="b">
        <v>0</v>
      </c>
      <c r="F893" s="86" t="b">
        <v>0</v>
      </c>
      <c r="G893" s="86" t="b">
        <v>0</v>
      </c>
    </row>
    <row r="894" spans="1:7" ht="15">
      <c r="A894" s="86" t="s">
        <v>2880</v>
      </c>
      <c r="B894" s="86">
        <v>2</v>
      </c>
      <c r="C894" s="121">
        <v>0.006555036678918985</v>
      </c>
      <c r="D894" s="86" t="s">
        <v>2007</v>
      </c>
      <c r="E894" s="86" t="b">
        <v>0</v>
      </c>
      <c r="F894" s="86" t="b">
        <v>0</v>
      </c>
      <c r="G894" s="86" t="b">
        <v>0</v>
      </c>
    </row>
    <row r="895" spans="1:7" ht="15">
      <c r="A895" s="86" t="s">
        <v>2881</v>
      </c>
      <c r="B895" s="86">
        <v>2</v>
      </c>
      <c r="C895" s="121">
        <v>0.006555036678918985</v>
      </c>
      <c r="D895" s="86" t="s">
        <v>2007</v>
      </c>
      <c r="E895" s="86" t="b">
        <v>1</v>
      </c>
      <c r="F895" s="86" t="b">
        <v>0</v>
      </c>
      <c r="G895" s="86" t="b">
        <v>0</v>
      </c>
    </row>
    <row r="896" spans="1:7" ht="15">
      <c r="A896" s="86" t="s">
        <v>2882</v>
      </c>
      <c r="B896" s="86">
        <v>2</v>
      </c>
      <c r="C896" s="121">
        <v>0.006555036678918985</v>
      </c>
      <c r="D896" s="86" t="s">
        <v>2007</v>
      </c>
      <c r="E896" s="86" t="b">
        <v>0</v>
      </c>
      <c r="F896" s="86" t="b">
        <v>0</v>
      </c>
      <c r="G896" s="86" t="b">
        <v>0</v>
      </c>
    </row>
    <row r="897" spans="1:7" ht="15">
      <c r="A897" s="86" t="s">
        <v>2883</v>
      </c>
      <c r="B897" s="86">
        <v>2</v>
      </c>
      <c r="C897" s="121">
        <v>0.006555036678918985</v>
      </c>
      <c r="D897" s="86" t="s">
        <v>2007</v>
      </c>
      <c r="E897" s="86" t="b">
        <v>0</v>
      </c>
      <c r="F897" s="86" t="b">
        <v>0</v>
      </c>
      <c r="G897" s="86" t="b">
        <v>0</v>
      </c>
    </row>
    <row r="898" spans="1:7" ht="15">
      <c r="A898" s="86" t="s">
        <v>2884</v>
      </c>
      <c r="B898" s="86">
        <v>2</v>
      </c>
      <c r="C898" s="121">
        <v>0.006555036678918985</v>
      </c>
      <c r="D898" s="86" t="s">
        <v>2007</v>
      </c>
      <c r="E898" s="86" t="b">
        <v>0</v>
      </c>
      <c r="F898" s="86" t="b">
        <v>0</v>
      </c>
      <c r="G898" s="86" t="b">
        <v>0</v>
      </c>
    </row>
    <row r="899" spans="1:7" ht="15">
      <c r="A899" s="86" t="s">
        <v>2885</v>
      </c>
      <c r="B899" s="86">
        <v>2</v>
      </c>
      <c r="C899" s="121">
        <v>0.006555036678918985</v>
      </c>
      <c r="D899" s="86" t="s">
        <v>2007</v>
      </c>
      <c r="E899" s="86" t="b">
        <v>0</v>
      </c>
      <c r="F899" s="86" t="b">
        <v>0</v>
      </c>
      <c r="G899" s="86" t="b">
        <v>0</v>
      </c>
    </row>
    <row r="900" spans="1:7" ht="15">
      <c r="A900" s="86" t="s">
        <v>2886</v>
      </c>
      <c r="B900" s="86">
        <v>2</v>
      </c>
      <c r="C900" s="121">
        <v>0.006555036678918985</v>
      </c>
      <c r="D900" s="86" t="s">
        <v>2007</v>
      </c>
      <c r="E900" s="86" t="b">
        <v>0</v>
      </c>
      <c r="F900" s="86" t="b">
        <v>0</v>
      </c>
      <c r="G900" s="86" t="b">
        <v>0</v>
      </c>
    </row>
    <row r="901" spans="1:7" ht="15">
      <c r="A901" s="86" t="s">
        <v>2887</v>
      </c>
      <c r="B901" s="86">
        <v>2</v>
      </c>
      <c r="C901" s="121">
        <v>0.006555036678918985</v>
      </c>
      <c r="D901" s="86" t="s">
        <v>2007</v>
      </c>
      <c r="E901" s="86" t="b">
        <v>0</v>
      </c>
      <c r="F901" s="86" t="b">
        <v>0</v>
      </c>
      <c r="G901" s="86" t="b">
        <v>0</v>
      </c>
    </row>
    <row r="902" spans="1:7" ht="15">
      <c r="A902" s="86" t="s">
        <v>2888</v>
      </c>
      <c r="B902" s="86">
        <v>2</v>
      </c>
      <c r="C902" s="121">
        <v>0.006555036678918985</v>
      </c>
      <c r="D902" s="86" t="s">
        <v>2007</v>
      </c>
      <c r="E902" s="86" t="b">
        <v>0</v>
      </c>
      <c r="F902" s="86" t="b">
        <v>0</v>
      </c>
      <c r="G902" s="86" t="b">
        <v>0</v>
      </c>
    </row>
    <row r="903" spans="1:7" ht="15">
      <c r="A903" s="86" t="s">
        <v>2889</v>
      </c>
      <c r="B903" s="86">
        <v>2</v>
      </c>
      <c r="C903" s="121">
        <v>0.006555036678918985</v>
      </c>
      <c r="D903" s="86" t="s">
        <v>2007</v>
      </c>
      <c r="E903" s="86" t="b">
        <v>0</v>
      </c>
      <c r="F903" s="86" t="b">
        <v>0</v>
      </c>
      <c r="G903" s="86" t="b">
        <v>0</v>
      </c>
    </row>
    <row r="904" spans="1:7" ht="15">
      <c r="A904" s="86" t="s">
        <v>289</v>
      </c>
      <c r="B904" s="86">
        <v>2</v>
      </c>
      <c r="C904" s="121">
        <v>0.006555036678918985</v>
      </c>
      <c r="D904" s="86" t="s">
        <v>2007</v>
      </c>
      <c r="E904" s="86" t="b">
        <v>0</v>
      </c>
      <c r="F904" s="86" t="b">
        <v>0</v>
      </c>
      <c r="G904" s="86" t="b">
        <v>0</v>
      </c>
    </row>
    <row r="905" spans="1:7" ht="15">
      <c r="A905" s="86" t="s">
        <v>2724</v>
      </c>
      <c r="B905" s="86">
        <v>2</v>
      </c>
      <c r="C905" s="121">
        <v>0.006555036678918985</v>
      </c>
      <c r="D905" s="86" t="s">
        <v>2007</v>
      </c>
      <c r="E905" s="86" t="b">
        <v>0</v>
      </c>
      <c r="F905" s="86" t="b">
        <v>0</v>
      </c>
      <c r="G905" s="86" t="b">
        <v>0</v>
      </c>
    </row>
    <row r="906" spans="1:7" ht="15">
      <c r="A906" s="86" t="s">
        <v>2669</v>
      </c>
      <c r="B906" s="86">
        <v>2</v>
      </c>
      <c r="C906" s="121">
        <v>0.006555036678918985</v>
      </c>
      <c r="D906" s="86" t="s">
        <v>2007</v>
      </c>
      <c r="E906" s="86" t="b">
        <v>0</v>
      </c>
      <c r="F906" s="86" t="b">
        <v>0</v>
      </c>
      <c r="G906" s="86" t="b">
        <v>0</v>
      </c>
    </row>
    <row r="907" spans="1:7" ht="15">
      <c r="A907" s="86" t="s">
        <v>2628</v>
      </c>
      <c r="B907" s="86">
        <v>2</v>
      </c>
      <c r="C907" s="121">
        <v>0.006555036678918985</v>
      </c>
      <c r="D907" s="86" t="s">
        <v>2007</v>
      </c>
      <c r="E907" s="86" t="b">
        <v>0</v>
      </c>
      <c r="F907" s="86" t="b">
        <v>0</v>
      </c>
      <c r="G907" s="86" t="b">
        <v>0</v>
      </c>
    </row>
    <row r="908" spans="1:7" ht="15">
      <c r="A908" s="86" t="s">
        <v>2229</v>
      </c>
      <c r="B908" s="86">
        <v>2</v>
      </c>
      <c r="C908" s="121">
        <v>0.006555036678918985</v>
      </c>
      <c r="D908" s="86" t="s">
        <v>2007</v>
      </c>
      <c r="E908" s="86" t="b">
        <v>0</v>
      </c>
      <c r="F908" s="86" t="b">
        <v>0</v>
      </c>
      <c r="G908" s="86" t="b">
        <v>0</v>
      </c>
    </row>
    <row r="909" spans="1:7" ht="15">
      <c r="A909" s="86" t="s">
        <v>2977</v>
      </c>
      <c r="B909" s="86">
        <v>2</v>
      </c>
      <c r="C909" s="121">
        <v>0.006555036678918985</v>
      </c>
      <c r="D909" s="86" t="s">
        <v>2007</v>
      </c>
      <c r="E909" s="86" t="b">
        <v>0</v>
      </c>
      <c r="F909" s="86" t="b">
        <v>0</v>
      </c>
      <c r="G909" s="86" t="b">
        <v>0</v>
      </c>
    </row>
    <row r="910" spans="1:7" ht="15">
      <c r="A910" s="86" t="s">
        <v>2203</v>
      </c>
      <c r="B910" s="86">
        <v>2</v>
      </c>
      <c r="C910" s="121">
        <v>0.006555036678918985</v>
      </c>
      <c r="D910" s="86" t="s">
        <v>2007</v>
      </c>
      <c r="E910" s="86" t="b">
        <v>0</v>
      </c>
      <c r="F910" s="86" t="b">
        <v>0</v>
      </c>
      <c r="G910" s="86" t="b">
        <v>0</v>
      </c>
    </row>
    <row r="911" spans="1:7" ht="15">
      <c r="A911" s="86" t="s">
        <v>2978</v>
      </c>
      <c r="B911" s="86">
        <v>2</v>
      </c>
      <c r="C911" s="121">
        <v>0.006555036678918985</v>
      </c>
      <c r="D911" s="86" t="s">
        <v>2007</v>
      </c>
      <c r="E911" s="86" t="b">
        <v>0</v>
      </c>
      <c r="F911" s="86" t="b">
        <v>0</v>
      </c>
      <c r="G911" s="86" t="b">
        <v>0</v>
      </c>
    </row>
    <row r="912" spans="1:7" ht="15">
      <c r="A912" s="86" t="s">
        <v>2979</v>
      </c>
      <c r="B912" s="86">
        <v>2</v>
      </c>
      <c r="C912" s="121">
        <v>0.006555036678918985</v>
      </c>
      <c r="D912" s="86" t="s">
        <v>2007</v>
      </c>
      <c r="E912" s="86" t="b">
        <v>0</v>
      </c>
      <c r="F912" s="86" t="b">
        <v>0</v>
      </c>
      <c r="G912" s="86" t="b">
        <v>0</v>
      </c>
    </row>
    <row r="913" spans="1:7" ht="15">
      <c r="A913" s="86" t="s">
        <v>2980</v>
      </c>
      <c r="B913" s="86">
        <v>2</v>
      </c>
      <c r="C913" s="121">
        <v>0.006555036678918985</v>
      </c>
      <c r="D913" s="86" t="s">
        <v>2007</v>
      </c>
      <c r="E913" s="86" t="b">
        <v>0</v>
      </c>
      <c r="F913" s="86" t="b">
        <v>0</v>
      </c>
      <c r="G913" s="86" t="b">
        <v>0</v>
      </c>
    </row>
    <row r="914" spans="1:7" ht="15">
      <c r="A914" s="86" t="s">
        <v>2981</v>
      </c>
      <c r="B914" s="86">
        <v>2</v>
      </c>
      <c r="C914" s="121">
        <v>0.006555036678918985</v>
      </c>
      <c r="D914" s="86" t="s">
        <v>2007</v>
      </c>
      <c r="E914" s="86" t="b">
        <v>0</v>
      </c>
      <c r="F914" s="86" t="b">
        <v>0</v>
      </c>
      <c r="G914" s="86" t="b">
        <v>0</v>
      </c>
    </row>
    <row r="915" spans="1:7" ht="15">
      <c r="A915" s="86" t="s">
        <v>288</v>
      </c>
      <c r="B915" s="86">
        <v>2</v>
      </c>
      <c r="C915" s="121">
        <v>0.006555036678918985</v>
      </c>
      <c r="D915" s="86" t="s">
        <v>2007</v>
      </c>
      <c r="E915" s="86" t="b">
        <v>0</v>
      </c>
      <c r="F915" s="86" t="b">
        <v>0</v>
      </c>
      <c r="G915" s="86" t="b">
        <v>0</v>
      </c>
    </row>
    <row r="916" spans="1:7" ht="15">
      <c r="A916" s="86" t="s">
        <v>2615</v>
      </c>
      <c r="B916" s="86">
        <v>2</v>
      </c>
      <c r="C916" s="121">
        <v>0.010181904096557311</v>
      </c>
      <c r="D916" s="86" t="s">
        <v>2007</v>
      </c>
      <c r="E916" s="86" t="b">
        <v>0</v>
      </c>
      <c r="F916" s="86" t="b">
        <v>0</v>
      </c>
      <c r="G916" s="86" t="b">
        <v>0</v>
      </c>
    </row>
    <row r="917" spans="1:7" ht="15">
      <c r="A917" s="86" t="s">
        <v>2167</v>
      </c>
      <c r="B917" s="86">
        <v>23</v>
      </c>
      <c r="C917" s="121">
        <v>0</v>
      </c>
      <c r="D917" s="86" t="s">
        <v>2008</v>
      </c>
      <c r="E917" s="86" t="b">
        <v>0</v>
      </c>
      <c r="F917" s="86" t="b">
        <v>0</v>
      </c>
      <c r="G917" s="86" t="b">
        <v>0</v>
      </c>
    </row>
    <row r="918" spans="1:7" ht="15">
      <c r="A918" s="86" t="s">
        <v>2178</v>
      </c>
      <c r="B918" s="86">
        <v>9</v>
      </c>
      <c r="C918" s="121">
        <v>0.013433582194887956</v>
      </c>
      <c r="D918" s="86" t="s">
        <v>2008</v>
      </c>
      <c r="E918" s="86" t="b">
        <v>0</v>
      </c>
      <c r="F918" s="86" t="b">
        <v>0</v>
      </c>
      <c r="G918" s="86" t="b">
        <v>0</v>
      </c>
    </row>
    <row r="919" spans="1:7" ht="15">
      <c r="A919" s="86" t="s">
        <v>2202</v>
      </c>
      <c r="B919" s="86">
        <v>7</v>
      </c>
      <c r="C919" s="121">
        <v>0.013246917846239385</v>
      </c>
      <c r="D919" s="86" t="s">
        <v>2008</v>
      </c>
      <c r="E919" s="86" t="b">
        <v>0</v>
      </c>
      <c r="F919" s="86" t="b">
        <v>0</v>
      </c>
      <c r="G919" s="86" t="b">
        <v>0</v>
      </c>
    </row>
    <row r="920" spans="1:7" ht="15">
      <c r="A920" s="86" t="s">
        <v>2203</v>
      </c>
      <c r="B920" s="86">
        <v>6</v>
      </c>
      <c r="C920" s="121">
        <v>0.012825859024921964</v>
      </c>
      <c r="D920" s="86" t="s">
        <v>2008</v>
      </c>
      <c r="E920" s="86" t="b">
        <v>0</v>
      </c>
      <c r="F920" s="86" t="b">
        <v>0</v>
      </c>
      <c r="G920" s="86" t="b">
        <v>0</v>
      </c>
    </row>
    <row r="921" spans="1:7" ht="15">
      <c r="A921" s="86" t="s">
        <v>2204</v>
      </c>
      <c r="B921" s="86">
        <v>5</v>
      </c>
      <c r="C921" s="121">
        <v>0.012138421825669855</v>
      </c>
      <c r="D921" s="86" t="s">
        <v>2008</v>
      </c>
      <c r="E921" s="86" t="b">
        <v>0</v>
      </c>
      <c r="F921" s="86" t="b">
        <v>0</v>
      </c>
      <c r="G921" s="86" t="b">
        <v>0</v>
      </c>
    </row>
    <row r="922" spans="1:7" ht="15">
      <c r="A922" s="86" t="s">
        <v>2205</v>
      </c>
      <c r="B922" s="86">
        <v>4</v>
      </c>
      <c r="C922" s="121">
        <v>0.011130664391056855</v>
      </c>
      <c r="D922" s="86" t="s">
        <v>2008</v>
      </c>
      <c r="E922" s="86" t="b">
        <v>0</v>
      </c>
      <c r="F922" s="86" t="b">
        <v>0</v>
      </c>
      <c r="G922" s="86" t="b">
        <v>0</v>
      </c>
    </row>
    <row r="923" spans="1:7" ht="15">
      <c r="A923" s="86" t="s">
        <v>2206</v>
      </c>
      <c r="B923" s="86">
        <v>4</v>
      </c>
      <c r="C923" s="121">
        <v>0.011130664391056855</v>
      </c>
      <c r="D923" s="86" t="s">
        <v>2008</v>
      </c>
      <c r="E923" s="86" t="b">
        <v>0</v>
      </c>
      <c r="F923" s="86" t="b">
        <v>0</v>
      </c>
      <c r="G923" s="86" t="b">
        <v>0</v>
      </c>
    </row>
    <row r="924" spans="1:7" ht="15">
      <c r="A924" s="86" t="s">
        <v>2207</v>
      </c>
      <c r="B924" s="86">
        <v>4</v>
      </c>
      <c r="C924" s="121">
        <v>0.011130664391056855</v>
      </c>
      <c r="D924" s="86" t="s">
        <v>2008</v>
      </c>
      <c r="E924" s="86" t="b">
        <v>0</v>
      </c>
      <c r="F924" s="86" t="b">
        <v>0</v>
      </c>
      <c r="G924" s="86" t="b">
        <v>0</v>
      </c>
    </row>
    <row r="925" spans="1:7" ht="15">
      <c r="A925" s="86" t="s">
        <v>2208</v>
      </c>
      <c r="B925" s="86">
        <v>4</v>
      </c>
      <c r="C925" s="121">
        <v>0.011130664391056855</v>
      </c>
      <c r="D925" s="86" t="s">
        <v>2008</v>
      </c>
      <c r="E925" s="86" t="b">
        <v>0</v>
      </c>
      <c r="F925" s="86" t="b">
        <v>0</v>
      </c>
      <c r="G925" s="86" t="b">
        <v>0</v>
      </c>
    </row>
    <row r="926" spans="1:7" ht="15">
      <c r="A926" s="86" t="s">
        <v>2209</v>
      </c>
      <c r="B926" s="86">
        <v>4</v>
      </c>
      <c r="C926" s="121">
        <v>0.011130664391056855</v>
      </c>
      <c r="D926" s="86" t="s">
        <v>2008</v>
      </c>
      <c r="E926" s="86" t="b">
        <v>0</v>
      </c>
      <c r="F926" s="86" t="b">
        <v>1</v>
      </c>
      <c r="G926" s="86" t="b">
        <v>0</v>
      </c>
    </row>
    <row r="927" spans="1:7" ht="15">
      <c r="A927" s="86" t="s">
        <v>2682</v>
      </c>
      <c r="B927" s="86">
        <v>4</v>
      </c>
      <c r="C927" s="121">
        <v>0.011130664391056855</v>
      </c>
      <c r="D927" s="86" t="s">
        <v>2008</v>
      </c>
      <c r="E927" s="86" t="b">
        <v>0</v>
      </c>
      <c r="F927" s="86" t="b">
        <v>0</v>
      </c>
      <c r="G927" s="86" t="b">
        <v>0</v>
      </c>
    </row>
    <row r="928" spans="1:7" ht="15">
      <c r="A928" s="86" t="s">
        <v>2683</v>
      </c>
      <c r="B928" s="86">
        <v>4</v>
      </c>
      <c r="C928" s="121">
        <v>0.011130664391056855</v>
      </c>
      <c r="D928" s="86" t="s">
        <v>2008</v>
      </c>
      <c r="E928" s="86" t="b">
        <v>0</v>
      </c>
      <c r="F928" s="86" t="b">
        <v>0</v>
      </c>
      <c r="G928" s="86" t="b">
        <v>0</v>
      </c>
    </row>
    <row r="929" spans="1:7" ht="15">
      <c r="A929" s="86" t="s">
        <v>2684</v>
      </c>
      <c r="B929" s="86">
        <v>4</v>
      </c>
      <c r="C929" s="121">
        <v>0.011130664391056855</v>
      </c>
      <c r="D929" s="86" t="s">
        <v>2008</v>
      </c>
      <c r="E929" s="86" t="b">
        <v>0</v>
      </c>
      <c r="F929" s="86" t="b">
        <v>0</v>
      </c>
      <c r="G929" s="86" t="b">
        <v>0</v>
      </c>
    </row>
    <row r="930" spans="1:7" ht="15">
      <c r="A930" s="86" t="s">
        <v>2685</v>
      </c>
      <c r="B930" s="86">
        <v>4</v>
      </c>
      <c r="C930" s="121">
        <v>0.011130664391056855</v>
      </c>
      <c r="D930" s="86" t="s">
        <v>2008</v>
      </c>
      <c r="E930" s="86" t="b">
        <v>0</v>
      </c>
      <c r="F930" s="86" t="b">
        <v>0</v>
      </c>
      <c r="G930" s="86" t="b">
        <v>0</v>
      </c>
    </row>
    <row r="931" spans="1:7" ht="15">
      <c r="A931" s="86" t="s">
        <v>2686</v>
      </c>
      <c r="B931" s="86">
        <v>4</v>
      </c>
      <c r="C931" s="121">
        <v>0.011130664391056855</v>
      </c>
      <c r="D931" s="86" t="s">
        <v>2008</v>
      </c>
      <c r="E931" s="86" t="b">
        <v>0</v>
      </c>
      <c r="F931" s="86" t="b">
        <v>0</v>
      </c>
      <c r="G931" s="86" t="b">
        <v>0</v>
      </c>
    </row>
    <row r="932" spans="1:7" ht="15">
      <c r="A932" s="86" t="s">
        <v>2687</v>
      </c>
      <c r="B932" s="86">
        <v>4</v>
      </c>
      <c r="C932" s="121">
        <v>0.011130664391056855</v>
      </c>
      <c r="D932" s="86" t="s">
        <v>2008</v>
      </c>
      <c r="E932" s="86" t="b">
        <v>0</v>
      </c>
      <c r="F932" s="86" t="b">
        <v>1</v>
      </c>
      <c r="G932" s="86" t="b">
        <v>0</v>
      </c>
    </row>
    <row r="933" spans="1:7" ht="15">
      <c r="A933" s="86" t="s">
        <v>2688</v>
      </c>
      <c r="B933" s="86">
        <v>4</v>
      </c>
      <c r="C933" s="121">
        <v>0.011130664391056855</v>
      </c>
      <c r="D933" s="86" t="s">
        <v>2008</v>
      </c>
      <c r="E933" s="86" t="b">
        <v>0</v>
      </c>
      <c r="F933" s="86" t="b">
        <v>0</v>
      </c>
      <c r="G933" s="86" t="b">
        <v>0</v>
      </c>
    </row>
    <row r="934" spans="1:7" ht="15">
      <c r="A934" s="86" t="s">
        <v>2182</v>
      </c>
      <c r="B934" s="86">
        <v>4</v>
      </c>
      <c r="C934" s="121">
        <v>0.011130664391056855</v>
      </c>
      <c r="D934" s="86" t="s">
        <v>2008</v>
      </c>
      <c r="E934" s="86" t="b">
        <v>0</v>
      </c>
      <c r="F934" s="86" t="b">
        <v>0</v>
      </c>
      <c r="G934" s="86" t="b">
        <v>0</v>
      </c>
    </row>
    <row r="935" spans="1:7" ht="15">
      <c r="A935" s="86" t="s">
        <v>2727</v>
      </c>
      <c r="B935" s="86">
        <v>3</v>
      </c>
      <c r="C935" s="121">
        <v>0.009720951442834401</v>
      </c>
      <c r="D935" s="86" t="s">
        <v>2008</v>
      </c>
      <c r="E935" s="86" t="b">
        <v>0</v>
      </c>
      <c r="F935" s="86" t="b">
        <v>0</v>
      </c>
      <c r="G935" s="86" t="b">
        <v>0</v>
      </c>
    </row>
    <row r="936" spans="1:7" ht="15">
      <c r="A936" s="86" t="s">
        <v>2630</v>
      </c>
      <c r="B936" s="86">
        <v>3</v>
      </c>
      <c r="C936" s="121">
        <v>0.009720951442834401</v>
      </c>
      <c r="D936" s="86" t="s">
        <v>2008</v>
      </c>
      <c r="E936" s="86" t="b">
        <v>0</v>
      </c>
      <c r="F936" s="86" t="b">
        <v>0</v>
      </c>
      <c r="G936" s="86" t="b">
        <v>0</v>
      </c>
    </row>
    <row r="937" spans="1:7" ht="15">
      <c r="A937" s="86" t="s">
        <v>2728</v>
      </c>
      <c r="B937" s="86">
        <v>3</v>
      </c>
      <c r="C937" s="121">
        <v>0.009720951442834401</v>
      </c>
      <c r="D937" s="86" t="s">
        <v>2008</v>
      </c>
      <c r="E937" s="86" t="b">
        <v>0</v>
      </c>
      <c r="F937" s="86" t="b">
        <v>1</v>
      </c>
      <c r="G937" s="86" t="b">
        <v>0</v>
      </c>
    </row>
    <row r="938" spans="1:7" ht="15">
      <c r="A938" s="86" t="s">
        <v>2729</v>
      </c>
      <c r="B938" s="86">
        <v>3</v>
      </c>
      <c r="C938" s="121">
        <v>0.009720951442834401</v>
      </c>
      <c r="D938" s="86" t="s">
        <v>2008</v>
      </c>
      <c r="E938" s="86" t="b">
        <v>0</v>
      </c>
      <c r="F938" s="86" t="b">
        <v>0</v>
      </c>
      <c r="G938" s="86" t="b">
        <v>0</v>
      </c>
    </row>
    <row r="939" spans="1:7" ht="15">
      <c r="A939" s="86" t="s">
        <v>2730</v>
      </c>
      <c r="B939" s="86">
        <v>3</v>
      </c>
      <c r="C939" s="121">
        <v>0.009720951442834401</v>
      </c>
      <c r="D939" s="86" t="s">
        <v>2008</v>
      </c>
      <c r="E939" s="86" t="b">
        <v>0</v>
      </c>
      <c r="F939" s="86" t="b">
        <v>1</v>
      </c>
      <c r="G939" s="86" t="b">
        <v>0</v>
      </c>
    </row>
    <row r="940" spans="1:7" ht="15">
      <c r="A940" s="86" t="s">
        <v>2731</v>
      </c>
      <c r="B940" s="86">
        <v>3</v>
      </c>
      <c r="C940" s="121">
        <v>0.009720951442834401</v>
      </c>
      <c r="D940" s="86" t="s">
        <v>2008</v>
      </c>
      <c r="E940" s="86" t="b">
        <v>0</v>
      </c>
      <c r="F940" s="86" t="b">
        <v>0</v>
      </c>
      <c r="G940" s="86" t="b">
        <v>0</v>
      </c>
    </row>
    <row r="941" spans="1:7" ht="15">
      <c r="A941" s="86" t="s">
        <v>2732</v>
      </c>
      <c r="B941" s="86">
        <v>3</v>
      </c>
      <c r="C941" s="121">
        <v>0.009720951442834401</v>
      </c>
      <c r="D941" s="86" t="s">
        <v>2008</v>
      </c>
      <c r="E941" s="86" t="b">
        <v>0</v>
      </c>
      <c r="F941" s="86" t="b">
        <v>1</v>
      </c>
      <c r="G941" s="86" t="b">
        <v>0</v>
      </c>
    </row>
    <row r="942" spans="1:7" ht="15">
      <c r="A942" s="86" t="s">
        <v>2126</v>
      </c>
      <c r="B942" s="86">
        <v>3</v>
      </c>
      <c r="C942" s="121">
        <v>0.009720951442834401</v>
      </c>
      <c r="D942" s="86" t="s">
        <v>2008</v>
      </c>
      <c r="E942" s="86" t="b">
        <v>0</v>
      </c>
      <c r="F942" s="86" t="b">
        <v>0</v>
      </c>
      <c r="G942" s="86" t="b">
        <v>0</v>
      </c>
    </row>
    <row r="943" spans="1:7" ht="15">
      <c r="A943" s="86" t="s">
        <v>2674</v>
      </c>
      <c r="B943" s="86">
        <v>3</v>
      </c>
      <c r="C943" s="121">
        <v>0.009720951442834401</v>
      </c>
      <c r="D943" s="86" t="s">
        <v>2008</v>
      </c>
      <c r="E943" s="86" t="b">
        <v>0</v>
      </c>
      <c r="F943" s="86" t="b">
        <v>0</v>
      </c>
      <c r="G943" s="86" t="b">
        <v>0</v>
      </c>
    </row>
    <row r="944" spans="1:7" ht="15">
      <c r="A944" s="86" t="s">
        <v>2675</v>
      </c>
      <c r="B944" s="86">
        <v>3</v>
      </c>
      <c r="C944" s="121">
        <v>0.009720951442834401</v>
      </c>
      <c r="D944" s="86" t="s">
        <v>2008</v>
      </c>
      <c r="E944" s="86" t="b">
        <v>0</v>
      </c>
      <c r="F944" s="86" t="b">
        <v>0</v>
      </c>
      <c r="G944" s="86" t="b">
        <v>0</v>
      </c>
    </row>
    <row r="945" spans="1:7" ht="15">
      <c r="A945" s="86" t="s">
        <v>2676</v>
      </c>
      <c r="B945" s="86">
        <v>3</v>
      </c>
      <c r="C945" s="121">
        <v>0.009720951442834401</v>
      </c>
      <c r="D945" s="86" t="s">
        <v>2008</v>
      </c>
      <c r="E945" s="86" t="b">
        <v>1</v>
      </c>
      <c r="F945" s="86" t="b">
        <v>0</v>
      </c>
      <c r="G945" s="86" t="b">
        <v>0</v>
      </c>
    </row>
    <row r="946" spans="1:7" ht="15">
      <c r="A946" s="86" t="s">
        <v>2677</v>
      </c>
      <c r="B946" s="86">
        <v>3</v>
      </c>
      <c r="C946" s="121">
        <v>0.009720951442834401</v>
      </c>
      <c r="D946" s="86" t="s">
        <v>2008</v>
      </c>
      <c r="E946" s="86" t="b">
        <v>0</v>
      </c>
      <c r="F946" s="86" t="b">
        <v>0</v>
      </c>
      <c r="G946" s="86" t="b">
        <v>0</v>
      </c>
    </row>
    <row r="947" spans="1:7" ht="15">
      <c r="A947" s="86" t="s">
        <v>2678</v>
      </c>
      <c r="B947" s="86">
        <v>3</v>
      </c>
      <c r="C947" s="121">
        <v>0.009720951442834401</v>
      </c>
      <c r="D947" s="86" t="s">
        <v>2008</v>
      </c>
      <c r="E947" s="86" t="b">
        <v>0</v>
      </c>
      <c r="F947" s="86" t="b">
        <v>0</v>
      </c>
      <c r="G947" s="86" t="b">
        <v>0</v>
      </c>
    </row>
    <row r="948" spans="1:7" ht="15">
      <c r="A948" s="86" t="s">
        <v>2679</v>
      </c>
      <c r="B948" s="86">
        <v>3</v>
      </c>
      <c r="C948" s="121">
        <v>0.009720951442834401</v>
      </c>
      <c r="D948" s="86" t="s">
        <v>2008</v>
      </c>
      <c r="E948" s="86" t="b">
        <v>0</v>
      </c>
      <c r="F948" s="86" t="b">
        <v>1</v>
      </c>
      <c r="G948" s="86" t="b">
        <v>0</v>
      </c>
    </row>
    <row r="949" spans="1:7" ht="15">
      <c r="A949" s="86" t="s">
        <v>2680</v>
      </c>
      <c r="B949" s="86">
        <v>3</v>
      </c>
      <c r="C949" s="121">
        <v>0.009720951442834401</v>
      </c>
      <c r="D949" s="86" t="s">
        <v>2008</v>
      </c>
      <c r="E949" s="86" t="b">
        <v>0</v>
      </c>
      <c r="F949" s="86" t="b">
        <v>0</v>
      </c>
      <c r="G949" s="86" t="b">
        <v>0</v>
      </c>
    </row>
    <row r="950" spans="1:7" ht="15">
      <c r="A950" s="86" t="s">
        <v>2783</v>
      </c>
      <c r="B950" s="86">
        <v>3</v>
      </c>
      <c r="C950" s="121">
        <v>0.011656020223666063</v>
      </c>
      <c r="D950" s="86" t="s">
        <v>2008</v>
      </c>
      <c r="E950" s="86" t="b">
        <v>0</v>
      </c>
      <c r="F950" s="86" t="b">
        <v>0</v>
      </c>
      <c r="G950" s="86" t="b">
        <v>0</v>
      </c>
    </row>
    <row r="951" spans="1:7" ht="15">
      <c r="A951" s="86" t="s">
        <v>2759</v>
      </c>
      <c r="B951" s="86">
        <v>3</v>
      </c>
      <c r="C951" s="121">
        <v>0.009720951442834401</v>
      </c>
      <c r="D951" s="86" t="s">
        <v>2008</v>
      </c>
      <c r="E951" s="86" t="b">
        <v>0</v>
      </c>
      <c r="F951" s="86" t="b">
        <v>0</v>
      </c>
      <c r="G951" s="86" t="b">
        <v>0</v>
      </c>
    </row>
    <row r="952" spans="1:7" ht="15">
      <c r="A952" s="86" t="s">
        <v>2184</v>
      </c>
      <c r="B952" s="86">
        <v>2</v>
      </c>
      <c r="C952" s="121">
        <v>0.007770680149110708</v>
      </c>
      <c r="D952" s="86" t="s">
        <v>2008</v>
      </c>
      <c r="E952" s="86" t="b">
        <v>1</v>
      </c>
      <c r="F952" s="86" t="b">
        <v>0</v>
      </c>
      <c r="G952" s="86" t="b">
        <v>0</v>
      </c>
    </row>
    <row r="953" spans="1:7" ht="15">
      <c r="A953" s="86" t="s">
        <v>2957</v>
      </c>
      <c r="B953" s="86">
        <v>2</v>
      </c>
      <c r="C953" s="121">
        <v>0.007770680149110708</v>
      </c>
      <c r="D953" s="86" t="s">
        <v>2008</v>
      </c>
      <c r="E953" s="86" t="b">
        <v>1</v>
      </c>
      <c r="F953" s="86" t="b">
        <v>0</v>
      </c>
      <c r="G953" s="86" t="b">
        <v>0</v>
      </c>
    </row>
    <row r="954" spans="1:7" ht="15">
      <c r="A954" s="86" t="s">
        <v>2958</v>
      </c>
      <c r="B954" s="86">
        <v>2</v>
      </c>
      <c r="C954" s="121">
        <v>0.007770680149110708</v>
      </c>
      <c r="D954" s="86" t="s">
        <v>2008</v>
      </c>
      <c r="E954" s="86" t="b">
        <v>0</v>
      </c>
      <c r="F954" s="86" t="b">
        <v>0</v>
      </c>
      <c r="G954" s="86" t="b">
        <v>0</v>
      </c>
    </row>
    <row r="955" spans="1:7" ht="15">
      <c r="A955" s="86" t="s">
        <v>2959</v>
      </c>
      <c r="B955" s="86">
        <v>2</v>
      </c>
      <c r="C955" s="121">
        <v>0.007770680149110708</v>
      </c>
      <c r="D955" s="86" t="s">
        <v>2008</v>
      </c>
      <c r="E955" s="86" t="b">
        <v>0</v>
      </c>
      <c r="F955" s="86" t="b">
        <v>0</v>
      </c>
      <c r="G955" s="86" t="b">
        <v>0</v>
      </c>
    </row>
    <row r="956" spans="1:7" ht="15">
      <c r="A956" s="86" t="s">
        <v>2238</v>
      </c>
      <c r="B956" s="86">
        <v>2</v>
      </c>
      <c r="C956" s="121">
        <v>0.007770680149110708</v>
      </c>
      <c r="D956" s="86" t="s">
        <v>2008</v>
      </c>
      <c r="E956" s="86" t="b">
        <v>0</v>
      </c>
      <c r="F956" s="86" t="b">
        <v>0</v>
      </c>
      <c r="G956" s="86" t="b">
        <v>0</v>
      </c>
    </row>
    <row r="957" spans="1:7" ht="15">
      <c r="A957" s="86" t="s">
        <v>2631</v>
      </c>
      <c r="B957" s="86">
        <v>2</v>
      </c>
      <c r="C957" s="121">
        <v>0.007770680149110708</v>
      </c>
      <c r="D957" s="86" t="s">
        <v>2008</v>
      </c>
      <c r="E957" s="86" t="b">
        <v>0</v>
      </c>
      <c r="F957" s="86" t="b">
        <v>0</v>
      </c>
      <c r="G957" s="86" t="b">
        <v>0</v>
      </c>
    </row>
    <row r="958" spans="1:7" ht="15">
      <c r="A958" s="86" t="s">
        <v>268</v>
      </c>
      <c r="B958" s="86">
        <v>2</v>
      </c>
      <c r="C958" s="121">
        <v>0.007770680149110708</v>
      </c>
      <c r="D958" s="86" t="s">
        <v>2008</v>
      </c>
      <c r="E958" s="86" t="b">
        <v>0</v>
      </c>
      <c r="F958" s="86" t="b">
        <v>0</v>
      </c>
      <c r="G958" s="86" t="b">
        <v>0</v>
      </c>
    </row>
    <row r="959" spans="1:7" ht="15">
      <c r="A959" s="86" t="s">
        <v>2901</v>
      </c>
      <c r="B959" s="86">
        <v>2</v>
      </c>
      <c r="C959" s="121">
        <v>0.009976028102692987</v>
      </c>
      <c r="D959" s="86" t="s">
        <v>2008</v>
      </c>
      <c r="E959" s="86" t="b">
        <v>0</v>
      </c>
      <c r="F959" s="86" t="b">
        <v>0</v>
      </c>
      <c r="G959" s="86" t="b">
        <v>0</v>
      </c>
    </row>
    <row r="960" spans="1:7" ht="15">
      <c r="A960" s="86" t="s">
        <v>2187</v>
      </c>
      <c r="B960" s="86">
        <v>2</v>
      </c>
      <c r="C960" s="121">
        <v>0.007770680149110708</v>
      </c>
      <c r="D960" s="86" t="s">
        <v>2008</v>
      </c>
      <c r="E960" s="86" t="b">
        <v>0</v>
      </c>
      <c r="F960" s="86" t="b">
        <v>0</v>
      </c>
      <c r="G960" s="86" t="b">
        <v>0</v>
      </c>
    </row>
    <row r="961" spans="1:7" ht="15">
      <c r="A961" s="86" t="s">
        <v>2960</v>
      </c>
      <c r="B961" s="86">
        <v>2</v>
      </c>
      <c r="C961" s="121">
        <v>0.007770680149110708</v>
      </c>
      <c r="D961" s="86" t="s">
        <v>2008</v>
      </c>
      <c r="E961" s="86" t="b">
        <v>0</v>
      </c>
      <c r="F961" s="86" t="b">
        <v>0</v>
      </c>
      <c r="G961" s="86" t="b">
        <v>0</v>
      </c>
    </row>
    <row r="962" spans="1:7" ht="15">
      <c r="A962" s="86" t="s">
        <v>2961</v>
      </c>
      <c r="B962" s="86">
        <v>2</v>
      </c>
      <c r="C962" s="121">
        <v>0.007770680149110708</v>
      </c>
      <c r="D962" s="86" t="s">
        <v>2008</v>
      </c>
      <c r="E962" s="86" t="b">
        <v>0</v>
      </c>
      <c r="F962" s="86" t="b">
        <v>0</v>
      </c>
      <c r="G962" s="86" t="b">
        <v>0</v>
      </c>
    </row>
    <row r="963" spans="1:7" ht="15">
      <c r="A963" s="86" t="s">
        <v>2962</v>
      </c>
      <c r="B963" s="86">
        <v>2</v>
      </c>
      <c r="C963" s="121">
        <v>0.007770680149110708</v>
      </c>
      <c r="D963" s="86" t="s">
        <v>2008</v>
      </c>
      <c r="E963" s="86" t="b">
        <v>0</v>
      </c>
      <c r="F963" s="86" t="b">
        <v>0</v>
      </c>
      <c r="G963" s="86" t="b">
        <v>0</v>
      </c>
    </row>
    <row r="964" spans="1:7" ht="15">
      <c r="A964" s="86" t="s">
        <v>2743</v>
      </c>
      <c r="B964" s="86">
        <v>2</v>
      </c>
      <c r="C964" s="121">
        <v>0.007770680149110708</v>
      </c>
      <c r="D964" s="86" t="s">
        <v>2008</v>
      </c>
      <c r="E964" s="86" t="b">
        <v>0</v>
      </c>
      <c r="F964" s="86" t="b">
        <v>0</v>
      </c>
      <c r="G964" s="86" t="b">
        <v>0</v>
      </c>
    </row>
    <row r="965" spans="1:7" ht="15">
      <c r="A965" s="86" t="s">
        <v>2632</v>
      </c>
      <c r="B965" s="86">
        <v>2</v>
      </c>
      <c r="C965" s="121">
        <v>0.007770680149110708</v>
      </c>
      <c r="D965" s="86" t="s">
        <v>2008</v>
      </c>
      <c r="E965" s="86" t="b">
        <v>0</v>
      </c>
      <c r="F965" s="86" t="b">
        <v>0</v>
      </c>
      <c r="G965" s="86" t="b">
        <v>0</v>
      </c>
    </row>
    <row r="966" spans="1:7" ht="15">
      <c r="A966" s="86" t="s">
        <v>233</v>
      </c>
      <c r="B966" s="86">
        <v>2</v>
      </c>
      <c r="C966" s="121">
        <v>0.007770680149110708</v>
      </c>
      <c r="D966" s="86" t="s">
        <v>2008</v>
      </c>
      <c r="E966" s="86" t="b">
        <v>0</v>
      </c>
      <c r="F966" s="86" t="b">
        <v>0</v>
      </c>
      <c r="G966" s="86" t="b">
        <v>0</v>
      </c>
    </row>
    <row r="967" spans="1:7" ht="15">
      <c r="A967" s="86" t="s">
        <v>2963</v>
      </c>
      <c r="B967" s="86">
        <v>2</v>
      </c>
      <c r="C967" s="121">
        <v>0.007770680149110708</v>
      </c>
      <c r="D967" s="86" t="s">
        <v>2008</v>
      </c>
      <c r="E967" s="86" t="b">
        <v>0</v>
      </c>
      <c r="F967" s="86" t="b">
        <v>0</v>
      </c>
      <c r="G967" s="86" t="b">
        <v>0</v>
      </c>
    </row>
    <row r="968" spans="1:7" ht="15">
      <c r="A968" s="86" t="s">
        <v>2964</v>
      </c>
      <c r="B968" s="86">
        <v>2</v>
      </c>
      <c r="C968" s="121">
        <v>0.007770680149110708</v>
      </c>
      <c r="D968" s="86" t="s">
        <v>2008</v>
      </c>
      <c r="E968" s="86" t="b">
        <v>0</v>
      </c>
      <c r="F968" s="86" t="b">
        <v>0</v>
      </c>
      <c r="G968" s="86" t="b">
        <v>0</v>
      </c>
    </row>
    <row r="969" spans="1:7" ht="15">
      <c r="A969" s="86" t="s">
        <v>2212</v>
      </c>
      <c r="B969" s="86">
        <v>8</v>
      </c>
      <c r="C969" s="121">
        <v>0.008260412337738839</v>
      </c>
      <c r="D969" s="86" t="s">
        <v>2010</v>
      </c>
      <c r="E969" s="86" t="b">
        <v>0</v>
      </c>
      <c r="F969" s="86" t="b">
        <v>0</v>
      </c>
      <c r="G969" s="86" t="b">
        <v>0</v>
      </c>
    </row>
    <row r="970" spans="1:7" ht="15">
      <c r="A970" s="86" t="s">
        <v>2186</v>
      </c>
      <c r="B970" s="86">
        <v>8</v>
      </c>
      <c r="C970" s="121">
        <v>0</v>
      </c>
      <c r="D970" s="86" t="s">
        <v>2010</v>
      </c>
      <c r="E970" s="86" t="b">
        <v>0</v>
      </c>
      <c r="F970" s="86" t="b">
        <v>0</v>
      </c>
      <c r="G970" s="86" t="b">
        <v>0</v>
      </c>
    </row>
    <row r="971" spans="1:7" ht="15">
      <c r="A971" s="86" t="s">
        <v>2167</v>
      </c>
      <c r="B971" s="86">
        <v>8</v>
      </c>
      <c r="C971" s="121">
        <v>0</v>
      </c>
      <c r="D971" s="86" t="s">
        <v>2010</v>
      </c>
      <c r="E971" s="86" t="b">
        <v>0</v>
      </c>
      <c r="F971" s="86" t="b">
        <v>0</v>
      </c>
      <c r="G971" s="86" t="b">
        <v>0</v>
      </c>
    </row>
    <row r="972" spans="1:7" ht="15">
      <c r="A972" s="86" t="s">
        <v>2213</v>
      </c>
      <c r="B972" s="86">
        <v>4</v>
      </c>
      <c r="C972" s="121">
        <v>0.009951404815338221</v>
      </c>
      <c r="D972" s="86" t="s">
        <v>2010</v>
      </c>
      <c r="E972" s="86" t="b">
        <v>0</v>
      </c>
      <c r="F972" s="86" t="b">
        <v>0</v>
      </c>
      <c r="G972" s="86" t="b">
        <v>0</v>
      </c>
    </row>
    <row r="973" spans="1:7" ht="15">
      <c r="A973" s="86" t="s">
        <v>2214</v>
      </c>
      <c r="B973" s="86">
        <v>4</v>
      </c>
      <c r="C973" s="121">
        <v>0.009951404815338221</v>
      </c>
      <c r="D973" s="86" t="s">
        <v>2010</v>
      </c>
      <c r="E973" s="86" t="b">
        <v>0</v>
      </c>
      <c r="F973" s="86" t="b">
        <v>0</v>
      </c>
      <c r="G973" s="86" t="b">
        <v>0</v>
      </c>
    </row>
    <row r="974" spans="1:7" ht="15">
      <c r="A974" s="86" t="s">
        <v>2188</v>
      </c>
      <c r="B974" s="86">
        <v>4</v>
      </c>
      <c r="C974" s="121">
        <v>0.009951404815338221</v>
      </c>
      <c r="D974" s="86" t="s">
        <v>2010</v>
      </c>
      <c r="E974" s="86" t="b">
        <v>0</v>
      </c>
      <c r="F974" s="86" t="b">
        <v>0</v>
      </c>
      <c r="G974" s="86" t="b">
        <v>0</v>
      </c>
    </row>
    <row r="975" spans="1:7" ht="15">
      <c r="A975" s="86" t="s">
        <v>2169</v>
      </c>
      <c r="B975" s="86">
        <v>4</v>
      </c>
      <c r="C975" s="121">
        <v>0.009951404815338221</v>
      </c>
      <c r="D975" s="86" t="s">
        <v>2010</v>
      </c>
      <c r="E975" s="86" t="b">
        <v>0</v>
      </c>
      <c r="F975" s="86" t="b">
        <v>0</v>
      </c>
      <c r="G975" s="86" t="b">
        <v>0</v>
      </c>
    </row>
    <row r="976" spans="1:7" ht="15">
      <c r="A976" s="86" t="s">
        <v>2215</v>
      </c>
      <c r="B976" s="86">
        <v>3</v>
      </c>
      <c r="C976" s="121">
        <v>0.01056120823815573</v>
      </c>
      <c r="D976" s="86" t="s">
        <v>2010</v>
      </c>
      <c r="E976" s="86" t="b">
        <v>0</v>
      </c>
      <c r="F976" s="86" t="b">
        <v>0</v>
      </c>
      <c r="G976" s="86" t="b">
        <v>0</v>
      </c>
    </row>
    <row r="977" spans="1:7" ht="15">
      <c r="A977" s="86" t="s">
        <v>2216</v>
      </c>
      <c r="B977" s="86">
        <v>3</v>
      </c>
      <c r="C977" s="121">
        <v>0.01056120823815573</v>
      </c>
      <c r="D977" s="86" t="s">
        <v>2010</v>
      </c>
      <c r="E977" s="86" t="b">
        <v>0</v>
      </c>
      <c r="F977" s="86" t="b">
        <v>0</v>
      </c>
      <c r="G977" s="86" t="b">
        <v>0</v>
      </c>
    </row>
    <row r="978" spans="1:7" ht="15">
      <c r="A978" s="86" t="s">
        <v>2217</v>
      </c>
      <c r="B978" s="86">
        <v>3</v>
      </c>
      <c r="C978" s="121">
        <v>0.01056120823815573</v>
      </c>
      <c r="D978" s="86" t="s">
        <v>2010</v>
      </c>
      <c r="E978" s="86" t="b">
        <v>0</v>
      </c>
      <c r="F978" s="86" t="b">
        <v>0</v>
      </c>
      <c r="G978" s="86" t="b">
        <v>0</v>
      </c>
    </row>
    <row r="979" spans="1:7" ht="15">
      <c r="A979" s="86" t="s">
        <v>2737</v>
      </c>
      <c r="B979" s="86">
        <v>3</v>
      </c>
      <c r="C979" s="121">
        <v>0.01056120823815573</v>
      </c>
      <c r="D979" s="86" t="s">
        <v>2010</v>
      </c>
      <c r="E979" s="86" t="b">
        <v>0</v>
      </c>
      <c r="F979" s="86" t="b">
        <v>0</v>
      </c>
      <c r="G979" s="86" t="b">
        <v>0</v>
      </c>
    </row>
    <row r="980" spans="1:7" ht="15">
      <c r="A980" s="86" t="s">
        <v>2666</v>
      </c>
      <c r="B980" s="86">
        <v>3</v>
      </c>
      <c r="C980" s="121">
        <v>0.01056120823815573</v>
      </c>
      <c r="D980" s="86" t="s">
        <v>2010</v>
      </c>
      <c r="E980" s="86" t="b">
        <v>0</v>
      </c>
      <c r="F980" s="86" t="b">
        <v>0</v>
      </c>
      <c r="G980" s="86" t="b">
        <v>0</v>
      </c>
    </row>
    <row r="981" spans="1:7" ht="15">
      <c r="A981" s="86" t="s">
        <v>304</v>
      </c>
      <c r="B981" s="86">
        <v>3</v>
      </c>
      <c r="C981" s="121">
        <v>0.01056120823815573</v>
      </c>
      <c r="D981" s="86" t="s">
        <v>2010</v>
      </c>
      <c r="E981" s="86" t="b">
        <v>0</v>
      </c>
      <c r="F981" s="86" t="b">
        <v>0</v>
      </c>
      <c r="G981" s="86" t="b">
        <v>0</v>
      </c>
    </row>
    <row r="982" spans="1:7" ht="15">
      <c r="A982" s="86" t="s">
        <v>303</v>
      </c>
      <c r="B982" s="86">
        <v>3</v>
      </c>
      <c r="C982" s="121">
        <v>0.01056120823815573</v>
      </c>
      <c r="D982" s="86" t="s">
        <v>2010</v>
      </c>
      <c r="E982" s="86" t="b">
        <v>0</v>
      </c>
      <c r="F982" s="86" t="b">
        <v>0</v>
      </c>
      <c r="G982" s="86" t="b">
        <v>0</v>
      </c>
    </row>
    <row r="983" spans="1:7" ht="15">
      <c r="A983" s="86" t="s">
        <v>2628</v>
      </c>
      <c r="B983" s="86">
        <v>3</v>
      </c>
      <c r="C983" s="121">
        <v>0.01056120823815573</v>
      </c>
      <c r="D983" s="86" t="s">
        <v>2010</v>
      </c>
      <c r="E983" s="86" t="b">
        <v>0</v>
      </c>
      <c r="F983" s="86" t="b">
        <v>0</v>
      </c>
      <c r="G983" s="86" t="b">
        <v>0</v>
      </c>
    </row>
    <row r="984" spans="1:7" ht="15">
      <c r="A984" s="86" t="s">
        <v>2738</v>
      </c>
      <c r="B984" s="86">
        <v>3</v>
      </c>
      <c r="C984" s="121">
        <v>0.01056120823815573</v>
      </c>
      <c r="D984" s="86" t="s">
        <v>2010</v>
      </c>
      <c r="E984" s="86" t="b">
        <v>1</v>
      </c>
      <c r="F984" s="86" t="b">
        <v>0</v>
      </c>
      <c r="G984" s="86" t="b">
        <v>0</v>
      </c>
    </row>
    <row r="985" spans="1:7" ht="15">
      <c r="A985" s="86" t="s">
        <v>2739</v>
      </c>
      <c r="B985" s="86">
        <v>3</v>
      </c>
      <c r="C985" s="121">
        <v>0.01056120823815573</v>
      </c>
      <c r="D985" s="86" t="s">
        <v>2010</v>
      </c>
      <c r="E985" s="86" t="b">
        <v>0</v>
      </c>
      <c r="F985" s="86" t="b">
        <v>0</v>
      </c>
      <c r="G985" s="86" t="b">
        <v>0</v>
      </c>
    </row>
    <row r="986" spans="1:7" ht="15">
      <c r="A986" s="86" t="s">
        <v>2667</v>
      </c>
      <c r="B986" s="86">
        <v>3</v>
      </c>
      <c r="C986" s="121">
        <v>0.01056120823815573</v>
      </c>
      <c r="D986" s="86" t="s">
        <v>2010</v>
      </c>
      <c r="E986" s="86" t="b">
        <v>0</v>
      </c>
      <c r="F986" s="86" t="b">
        <v>0</v>
      </c>
      <c r="G986" s="86" t="b">
        <v>0</v>
      </c>
    </row>
    <row r="987" spans="1:7" ht="15">
      <c r="A987" s="86" t="s">
        <v>2233</v>
      </c>
      <c r="B987" s="86">
        <v>3</v>
      </c>
      <c r="C987" s="121">
        <v>0.01056120823815573</v>
      </c>
      <c r="D987" s="86" t="s">
        <v>2010</v>
      </c>
      <c r="E987" s="86" t="b">
        <v>0</v>
      </c>
      <c r="F987" s="86" t="b">
        <v>0</v>
      </c>
      <c r="G987" s="86" t="b">
        <v>0</v>
      </c>
    </row>
    <row r="988" spans="1:7" ht="15">
      <c r="A988" s="86" t="s">
        <v>2762</v>
      </c>
      <c r="B988" s="86">
        <v>3</v>
      </c>
      <c r="C988" s="121">
        <v>0.01056120823815573</v>
      </c>
      <c r="D988" s="86" t="s">
        <v>2010</v>
      </c>
      <c r="E988" s="86" t="b">
        <v>0</v>
      </c>
      <c r="F988" s="86" t="b">
        <v>0</v>
      </c>
      <c r="G988" s="86" t="b">
        <v>0</v>
      </c>
    </row>
    <row r="989" spans="1:7" ht="15">
      <c r="A989" s="86" t="s">
        <v>2179</v>
      </c>
      <c r="B989" s="86">
        <v>3</v>
      </c>
      <c r="C989" s="121">
        <v>0.022390660834510998</v>
      </c>
      <c r="D989" s="86" t="s">
        <v>2010</v>
      </c>
      <c r="E989" s="86" t="b">
        <v>0</v>
      </c>
      <c r="F989" s="86" t="b">
        <v>0</v>
      </c>
      <c r="G989" s="86" t="b">
        <v>0</v>
      </c>
    </row>
    <row r="990" spans="1:7" ht="15">
      <c r="A990" s="86" t="s">
        <v>2911</v>
      </c>
      <c r="B990" s="86">
        <v>2</v>
      </c>
      <c r="C990" s="121">
        <v>0.009951404815338221</v>
      </c>
      <c r="D990" s="86" t="s">
        <v>2010</v>
      </c>
      <c r="E990" s="86" t="b">
        <v>0</v>
      </c>
      <c r="F990" s="86" t="b">
        <v>0</v>
      </c>
      <c r="G990" s="86" t="b">
        <v>0</v>
      </c>
    </row>
    <row r="991" spans="1:7" ht="15">
      <c r="A991" s="86" t="s">
        <v>2181</v>
      </c>
      <c r="B991" s="86">
        <v>2</v>
      </c>
      <c r="C991" s="121">
        <v>0.009951404815338221</v>
      </c>
      <c r="D991" s="86" t="s">
        <v>2010</v>
      </c>
      <c r="E991" s="86" t="b">
        <v>0</v>
      </c>
      <c r="F991" s="86" t="b">
        <v>0</v>
      </c>
      <c r="G991" s="86" t="b">
        <v>0</v>
      </c>
    </row>
    <row r="992" spans="1:7" ht="15">
      <c r="A992" s="86" t="s">
        <v>2761</v>
      </c>
      <c r="B992" s="86">
        <v>2</v>
      </c>
      <c r="C992" s="121">
        <v>0.009951404815338221</v>
      </c>
      <c r="D992" s="86" t="s">
        <v>2010</v>
      </c>
      <c r="E992" s="86" t="b">
        <v>0</v>
      </c>
      <c r="F992" s="86" t="b">
        <v>0</v>
      </c>
      <c r="G992" s="86" t="b">
        <v>0</v>
      </c>
    </row>
    <row r="993" spans="1:7" ht="15">
      <c r="A993" s="86" t="s">
        <v>2182</v>
      </c>
      <c r="B993" s="86">
        <v>2</v>
      </c>
      <c r="C993" s="121">
        <v>0.009951404815338221</v>
      </c>
      <c r="D993" s="86" t="s">
        <v>2010</v>
      </c>
      <c r="E993" s="86" t="b">
        <v>0</v>
      </c>
      <c r="F993" s="86" t="b">
        <v>0</v>
      </c>
      <c r="G993" s="86" t="b">
        <v>0</v>
      </c>
    </row>
    <row r="994" spans="1:7" ht="15">
      <c r="A994" s="86" t="s">
        <v>2167</v>
      </c>
      <c r="B994" s="86">
        <v>5</v>
      </c>
      <c r="C994" s="121">
        <v>0</v>
      </c>
      <c r="D994" s="86" t="s">
        <v>2011</v>
      </c>
      <c r="E994" s="86" t="b">
        <v>0</v>
      </c>
      <c r="F994" s="86" t="b">
        <v>0</v>
      </c>
      <c r="G994" s="86" t="b">
        <v>0</v>
      </c>
    </row>
    <row r="995" spans="1:7" ht="15">
      <c r="A995" s="86" t="s">
        <v>2219</v>
      </c>
      <c r="B995" s="86">
        <v>3</v>
      </c>
      <c r="C995" s="121">
        <v>0.009243697900681516</v>
      </c>
      <c r="D995" s="86" t="s">
        <v>2011</v>
      </c>
      <c r="E995" s="86" t="b">
        <v>0</v>
      </c>
      <c r="F995" s="86" t="b">
        <v>0</v>
      </c>
      <c r="G995" s="86" t="b">
        <v>0</v>
      </c>
    </row>
    <row r="996" spans="1:7" ht="15">
      <c r="A996" s="86" t="s">
        <v>2220</v>
      </c>
      <c r="B996" s="86">
        <v>3</v>
      </c>
      <c r="C996" s="121">
        <v>0.009243697900681516</v>
      </c>
      <c r="D996" s="86" t="s">
        <v>2011</v>
      </c>
      <c r="E996" s="86" t="b">
        <v>0</v>
      </c>
      <c r="F996" s="86" t="b">
        <v>0</v>
      </c>
      <c r="G996" s="86" t="b">
        <v>0</v>
      </c>
    </row>
    <row r="997" spans="1:7" ht="15">
      <c r="A997" s="86" t="s">
        <v>2221</v>
      </c>
      <c r="B997" s="86">
        <v>3</v>
      </c>
      <c r="C997" s="121">
        <v>0.009243697900681516</v>
      </c>
      <c r="D997" s="86" t="s">
        <v>2011</v>
      </c>
      <c r="E997" s="86" t="b">
        <v>0</v>
      </c>
      <c r="F997" s="86" t="b">
        <v>0</v>
      </c>
      <c r="G997" s="86" t="b">
        <v>0</v>
      </c>
    </row>
    <row r="998" spans="1:7" ht="15">
      <c r="A998" s="86" t="s">
        <v>309</v>
      </c>
      <c r="B998" s="86">
        <v>3</v>
      </c>
      <c r="C998" s="121">
        <v>0.009243697900681516</v>
      </c>
      <c r="D998" s="86" t="s">
        <v>2011</v>
      </c>
      <c r="E998" s="86" t="b">
        <v>0</v>
      </c>
      <c r="F998" s="86" t="b">
        <v>0</v>
      </c>
      <c r="G998" s="86" t="b">
        <v>0</v>
      </c>
    </row>
    <row r="999" spans="1:7" ht="15">
      <c r="A999" s="86" t="s">
        <v>2222</v>
      </c>
      <c r="B999" s="86">
        <v>2</v>
      </c>
      <c r="C999" s="121">
        <v>0.011053889129778822</v>
      </c>
      <c r="D999" s="86" t="s">
        <v>2011</v>
      </c>
      <c r="E999" s="86" t="b">
        <v>0</v>
      </c>
      <c r="F999" s="86" t="b">
        <v>0</v>
      </c>
      <c r="G999" s="86" t="b">
        <v>0</v>
      </c>
    </row>
    <row r="1000" spans="1:7" ht="15">
      <c r="A1000" s="86" t="s">
        <v>2223</v>
      </c>
      <c r="B1000" s="86">
        <v>2</v>
      </c>
      <c r="C1000" s="121">
        <v>0.011053889129778822</v>
      </c>
      <c r="D1000" s="86" t="s">
        <v>2011</v>
      </c>
      <c r="E1000" s="86" t="b">
        <v>0</v>
      </c>
      <c r="F1000" s="86" t="b">
        <v>1</v>
      </c>
      <c r="G1000" s="86" t="b">
        <v>0</v>
      </c>
    </row>
    <row r="1001" spans="1:7" ht="15">
      <c r="A1001" s="86" t="s">
        <v>2141</v>
      </c>
      <c r="B1001" s="86">
        <v>2</v>
      </c>
      <c r="C1001" s="121">
        <v>0.011053889129778822</v>
      </c>
      <c r="D1001" s="86" t="s">
        <v>2011</v>
      </c>
      <c r="E1001" s="86" t="b">
        <v>0</v>
      </c>
      <c r="F1001" s="86" t="b">
        <v>0</v>
      </c>
      <c r="G1001" s="86" t="b">
        <v>0</v>
      </c>
    </row>
    <row r="1002" spans="1:7" ht="15">
      <c r="A1002" s="86" t="s">
        <v>2224</v>
      </c>
      <c r="B1002" s="86">
        <v>2</v>
      </c>
      <c r="C1002" s="121">
        <v>0.011053889129778822</v>
      </c>
      <c r="D1002" s="86" t="s">
        <v>2011</v>
      </c>
      <c r="E1002" s="86" t="b">
        <v>0</v>
      </c>
      <c r="F1002" s="86" t="b">
        <v>0</v>
      </c>
      <c r="G1002" s="86" t="b">
        <v>0</v>
      </c>
    </row>
    <row r="1003" spans="1:7" ht="15">
      <c r="A1003" s="86" t="s">
        <v>311</v>
      </c>
      <c r="B1003" s="86">
        <v>2</v>
      </c>
      <c r="C1003" s="121">
        <v>0.011053889129778822</v>
      </c>
      <c r="D1003" s="86" t="s">
        <v>2011</v>
      </c>
      <c r="E1003" s="86" t="b">
        <v>0</v>
      </c>
      <c r="F1003" s="86" t="b">
        <v>0</v>
      </c>
      <c r="G1003" s="86" t="b">
        <v>0</v>
      </c>
    </row>
    <row r="1004" spans="1:7" ht="15">
      <c r="A1004" s="86" t="s">
        <v>2741</v>
      </c>
      <c r="B1004" s="86">
        <v>2</v>
      </c>
      <c r="C1004" s="121">
        <v>0.011053889129778822</v>
      </c>
      <c r="D1004" s="86" t="s">
        <v>2011</v>
      </c>
      <c r="E1004" s="86" t="b">
        <v>0</v>
      </c>
      <c r="F1004" s="86" t="b">
        <v>0</v>
      </c>
      <c r="G1004" s="86" t="b">
        <v>0</v>
      </c>
    </row>
    <row r="1005" spans="1:7" ht="15">
      <c r="A1005" s="86" t="s">
        <v>310</v>
      </c>
      <c r="B1005" s="86">
        <v>2</v>
      </c>
      <c r="C1005" s="121">
        <v>0.011053889129778822</v>
      </c>
      <c r="D1005" s="86" t="s">
        <v>2011</v>
      </c>
      <c r="E1005" s="86" t="b">
        <v>0</v>
      </c>
      <c r="F1005" s="86" t="b">
        <v>0</v>
      </c>
      <c r="G1005" s="86" t="b">
        <v>0</v>
      </c>
    </row>
    <row r="1006" spans="1:7" ht="15">
      <c r="A1006" s="86" t="s">
        <v>2188</v>
      </c>
      <c r="B1006" s="86">
        <v>2</v>
      </c>
      <c r="C1006" s="121">
        <v>0.011053889129778822</v>
      </c>
      <c r="D1006" s="86" t="s">
        <v>2011</v>
      </c>
      <c r="E1006" s="86" t="b">
        <v>0</v>
      </c>
      <c r="F1006" s="86" t="b">
        <v>0</v>
      </c>
      <c r="G1006" s="86" t="b">
        <v>0</v>
      </c>
    </row>
    <row r="1007" spans="1:7" ht="15">
      <c r="A1007" s="86" t="s">
        <v>2860</v>
      </c>
      <c r="B1007" s="86">
        <v>2</v>
      </c>
      <c r="C1007" s="121">
        <v>0.011053889129778822</v>
      </c>
      <c r="D1007" s="86" t="s">
        <v>2011</v>
      </c>
      <c r="E1007" s="86" t="b">
        <v>0</v>
      </c>
      <c r="F1007" s="86" t="b">
        <v>0</v>
      </c>
      <c r="G1007" s="86" t="b">
        <v>0</v>
      </c>
    </row>
    <row r="1008" spans="1:7" ht="15">
      <c r="A1008" s="86" t="s">
        <v>2167</v>
      </c>
      <c r="B1008" s="86">
        <v>6</v>
      </c>
      <c r="C1008" s="121">
        <v>0</v>
      </c>
      <c r="D1008" s="86" t="s">
        <v>2012</v>
      </c>
      <c r="E1008" s="86" t="b">
        <v>0</v>
      </c>
      <c r="F1008" s="86" t="b">
        <v>0</v>
      </c>
      <c r="G1008" s="86" t="b">
        <v>0</v>
      </c>
    </row>
    <row r="1009" spans="1:7" ht="15">
      <c r="A1009" s="86" t="s">
        <v>2219</v>
      </c>
      <c r="B1009" s="86">
        <v>3</v>
      </c>
      <c r="C1009" s="121">
        <v>0.015066986991147235</v>
      </c>
      <c r="D1009" s="86" t="s">
        <v>2012</v>
      </c>
      <c r="E1009" s="86" t="b">
        <v>0</v>
      </c>
      <c r="F1009" s="86" t="b">
        <v>0</v>
      </c>
      <c r="G1009" s="86" t="b">
        <v>0</v>
      </c>
    </row>
    <row r="1010" spans="1:7" ht="15">
      <c r="A1010" s="86" t="s">
        <v>2226</v>
      </c>
      <c r="B1010" s="86">
        <v>3</v>
      </c>
      <c r="C1010" s="121">
        <v>0.00950621038938888</v>
      </c>
      <c r="D1010" s="86" t="s">
        <v>2012</v>
      </c>
      <c r="E1010" s="86" t="b">
        <v>0</v>
      </c>
      <c r="F1010" s="86" t="b">
        <v>0</v>
      </c>
      <c r="G1010" s="86" t="b">
        <v>0</v>
      </c>
    </row>
    <row r="1011" spans="1:7" ht="15">
      <c r="A1011" s="86" t="s">
        <v>2188</v>
      </c>
      <c r="B1011" s="86">
        <v>2</v>
      </c>
      <c r="C1011" s="121">
        <v>0.010044657994098156</v>
      </c>
      <c r="D1011" s="86" t="s">
        <v>2012</v>
      </c>
      <c r="E1011" s="86" t="b">
        <v>0</v>
      </c>
      <c r="F1011" s="86" t="b">
        <v>0</v>
      </c>
      <c r="G1011" s="86" t="b">
        <v>0</v>
      </c>
    </row>
    <row r="1012" spans="1:7" ht="15">
      <c r="A1012" s="86" t="s">
        <v>2227</v>
      </c>
      <c r="B1012" s="86">
        <v>2</v>
      </c>
      <c r="C1012" s="121">
        <v>0.010044657994098156</v>
      </c>
      <c r="D1012" s="86" t="s">
        <v>2012</v>
      </c>
      <c r="E1012" s="86" t="b">
        <v>0</v>
      </c>
      <c r="F1012" s="86" t="b">
        <v>0</v>
      </c>
      <c r="G1012" s="86" t="b">
        <v>0</v>
      </c>
    </row>
    <row r="1013" spans="1:7" ht="15">
      <c r="A1013" s="86" t="s">
        <v>2228</v>
      </c>
      <c r="B1013" s="86">
        <v>2</v>
      </c>
      <c r="C1013" s="121">
        <v>0.010044657994098156</v>
      </c>
      <c r="D1013" s="86" t="s">
        <v>2012</v>
      </c>
      <c r="E1013" s="86" t="b">
        <v>1</v>
      </c>
      <c r="F1013" s="86" t="b">
        <v>0</v>
      </c>
      <c r="G1013" s="86" t="b">
        <v>0</v>
      </c>
    </row>
    <row r="1014" spans="1:7" ht="15">
      <c r="A1014" s="86" t="s">
        <v>2145</v>
      </c>
      <c r="B1014" s="86">
        <v>2</v>
      </c>
      <c r="C1014" s="121">
        <v>0.010044657994098156</v>
      </c>
      <c r="D1014" s="86" t="s">
        <v>2012</v>
      </c>
      <c r="E1014" s="86" t="b">
        <v>0</v>
      </c>
      <c r="F1014" s="86" t="b">
        <v>0</v>
      </c>
      <c r="G1014" s="86" t="b">
        <v>0</v>
      </c>
    </row>
    <row r="1015" spans="1:7" ht="15">
      <c r="A1015" s="86" t="s">
        <v>2229</v>
      </c>
      <c r="B1015" s="86">
        <v>2</v>
      </c>
      <c r="C1015" s="121">
        <v>0.010044657994098156</v>
      </c>
      <c r="D1015" s="86" t="s">
        <v>2012</v>
      </c>
      <c r="E1015" s="86" t="b">
        <v>0</v>
      </c>
      <c r="F1015" s="86" t="b">
        <v>0</v>
      </c>
      <c r="G1015" s="86" t="b">
        <v>0</v>
      </c>
    </row>
    <row r="1016" spans="1:7" ht="15">
      <c r="A1016" s="86" t="s">
        <v>2230</v>
      </c>
      <c r="B1016" s="86">
        <v>2</v>
      </c>
      <c r="C1016" s="121">
        <v>0.010044657994098156</v>
      </c>
      <c r="D1016" s="86" t="s">
        <v>2012</v>
      </c>
      <c r="E1016" s="86" t="b">
        <v>0</v>
      </c>
      <c r="F1016" s="86" t="b">
        <v>0</v>
      </c>
      <c r="G1016" s="86" t="b">
        <v>0</v>
      </c>
    </row>
    <row r="1017" spans="1:7" ht="15">
      <c r="A1017" s="86" t="s">
        <v>2231</v>
      </c>
      <c r="B1017" s="86">
        <v>2</v>
      </c>
      <c r="C1017" s="121">
        <v>0.010044657994098156</v>
      </c>
      <c r="D1017" s="86" t="s">
        <v>2012</v>
      </c>
      <c r="E1017" s="86" t="b">
        <v>1</v>
      </c>
      <c r="F1017" s="86" t="b">
        <v>0</v>
      </c>
      <c r="G1017" s="86" t="b">
        <v>0</v>
      </c>
    </row>
    <row r="1018" spans="1:7" ht="15">
      <c r="A1018" s="86" t="s">
        <v>2916</v>
      </c>
      <c r="B1018" s="86">
        <v>2</v>
      </c>
      <c r="C1018" s="121">
        <v>0.010044657994098156</v>
      </c>
      <c r="D1018" s="86" t="s">
        <v>2012</v>
      </c>
      <c r="E1018" s="86" t="b">
        <v>0</v>
      </c>
      <c r="F1018" s="86" t="b">
        <v>0</v>
      </c>
      <c r="G1018" s="86" t="b">
        <v>0</v>
      </c>
    </row>
    <row r="1019" spans="1:7" ht="15">
      <c r="A1019" s="86" t="s">
        <v>2204</v>
      </c>
      <c r="B1019" s="86">
        <v>2</v>
      </c>
      <c r="C1019" s="121">
        <v>0.010044657994098156</v>
      </c>
      <c r="D1019" s="86" t="s">
        <v>2012</v>
      </c>
      <c r="E1019" s="86" t="b">
        <v>0</v>
      </c>
      <c r="F1019" s="86" t="b">
        <v>0</v>
      </c>
      <c r="G1019" s="86" t="b">
        <v>0</v>
      </c>
    </row>
    <row r="1020" spans="1:7" ht="15">
      <c r="A1020" s="86" t="s">
        <v>2917</v>
      </c>
      <c r="B1020" s="86">
        <v>2</v>
      </c>
      <c r="C1020" s="121">
        <v>0.010044657994098156</v>
      </c>
      <c r="D1020" s="86" t="s">
        <v>2012</v>
      </c>
      <c r="E1020" s="86" t="b">
        <v>0</v>
      </c>
      <c r="F1020" s="86" t="b">
        <v>0</v>
      </c>
      <c r="G1020" s="86" t="b">
        <v>0</v>
      </c>
    </row>
    <row r="1021" spans="1:7" ht="15">
      <c r="A1021" s="86" t="s">
        <v>2918</v>
      </c>
      <c r="B1021" s="86">
        <v>2</v>
      </c>
      <c r="C1021" s="121">
        <v>0.010044657994098156</v>
      </c>
      <c r="D1021" s="86" t="s">
        <v>2012</v>
      </c>
      <c r="E1021" s="86" t="b">
        <v>1</v>
      </c>
      <c r="F1021" s="86" t="b">
        <v>0</v>
      </c>
      <c r="G1021" s="86" t="b">
        <v>0</v>
      </c>
    </row>
    <row r="1022" spans="1:7" ht="15">
      <c r="A1022" s="86" t="s">
        <v>2764</v>
      </c>
      <c r="B1022" s="86">
        <v>2</v>
      </c>
      <c r="C1022" s="121">
        <v>0.010044657994098156</v>
      </c>
      <c r="D1022" s="86" t="s">
        <v>2012</v>
      </c>
      <c r="E1022" s="86" t="b">
        <v>0</v>
      </c>
      <c r="F1022" s="86" t="b">
        <v>0</v>
      </c>
      <c r="G1022" s="86" t="b">
        <v>0</v>
      </c>
    </row>
    <row r="1023" spans="1:7" ht="15">
      <c r="A1023" s="86" t="s">
        <v>2919</v>
      </c>
      <c r="B1023" s="86">
        <v>2</v>
      </c>
      <c r="C1023" s="121">
        <v>0.010044657994098156</v>
      </c>
      <c r="D1023" s="86" t="s">
        <v>2012</v>
      </c>
      <c r="E1023" s="86" t="b">
        <v>0</v>
      </c>
      <c r="F1023" s="86" t="b">
        <v>0</v>
      </c>
      <c r="G1023" s="86" t="b">
        <v>0</v>
      </c>
    </row>
    <row r="1024" spans="1:7" ht="15">
      <c r="A1024" s="86" t="s">
        <v>2920</v>
      </c>
      <c r="B1024" s="86">
        <v>2</v>
      </c>
      <c r="C1024" s="121">
        <v>0.010044657994098156</v>
      </c>
      <c r="D1024" s="86" t="s">
        <v>2012</v>
      </c>
      <c r="E1024" s="86" t="b">
        <v>1</v>
      </c>
      <c r="F1024" s="86" t="b">
        <v>0</v>
      </c>
      <c r="G1024" s="86" t="b">
        <v>0</v>
      </c>
    </row>
    <row r="1025" spans="1:7" ht="15">
      <c r="A1025" s="86" t="s">
        <v>2921</v>
      </c>
      <c r="B1025" s="86">
        <v>2</v>
      </c>
      <c r="C1025" s="121">
        <v>0.010044657994098156</v>
      </c>
      <c r="D1025" s="86" t="s">
        <v>2012</v>
      </c>
      <c r="E1025" s="86" t="b">
        <v>0</v>
      </c>
      <c r="F1025" s="86" t="b">
        <v>0</v>
      </c>
      <c r="G1025" s="86" t="b">
        <v>0</v>
      </c>
    </row>
    <row r="1026" spans="1:7" ht="15">
      <c r="A1026" s="86" t="s">
        <v>2922</v>
      </c>
      <c r="B1026" s="86">
        <v>2</v>
      </c>
      <c r="C1026" s="121">
        <v>0.010044657994098156</v>
      </c>
      <c r="D1026" s="86" t="s">
        <v>2012</v>
      </c>
      <c r="E1026" s="86" t="b">
        <v>0</v>
      </c>
      <c r="F1026" s="86" t="b">
        <v>0</v>
      </c>
      <c r="G1026" s="86" t="b">
        <v>0</v>
      </c>
    </row>
    <row r="1027" spans="1:7" ht="15">
      <c r="A1027" s="86" t="s">
        <v>2923</v>
      </c>
      <c r="B1027" s="86">
        <v>2</v>
      </c>
      <c r="C1027" s="121">
        <v>0.010044657994098156</v>
      </c>
      <c r="D1027" s="86" t="s">
        <v>2012</v>
      </c>
      <c r="E1027" s="86" t="b">
        <v>0</v>
      </c>
      <c r="F1027" s="86" t="b">
        <v>0</v>
      </c>
      <c r="G1027" s="86" t="b">
        <v>0</v>
      </c>
    </row>
    <row r="1028" spans="1:7" ht="15">
      <c r="A1028" s="86" t="s">
        <v>2924</v>
      </c>
      <c r="B1028" s="86">
        <v>2</v>
      </c>
      <c r="C1028" s="121">
        <v>0.010044657994098156</v>
      </c>
      <c r="D1028" s="86" t="s">
        <v>2012</v>
      </c>
      <c r="E1028" s="86" t="b">
        <v>0</v>
      </c>
      <c r="F1028" s="86" t="b">
        <v>0</v>
      </c>
      <c r="G1028" s="86" t="b">
        <v>0</v>
      </c>
    </row>
    <row r="1029" spans="1:7" ht="15">
      <c r="A1029" s="86" t="s">
        <v>2925</v>
      </c>
      <c r="B1029" s="86">
        <v>2</v>
      </c>
      <c r="C1029" s="121">
        <v>0.010044657994098156</v>
      </c>
      <c r="D1029" s="86" t="s">
        <v>2012</v>
      </c>
      <c r="E1029" s="86" t="b">
        <v>0</v>
      </c>
      <c r="F1029" s="86" t="b">
        <v>0</v>
      </c>
      <c r="G1029" s="86" t="b">
        <v>0</v>
      </c>
    </row>
    <row r="1030" spans="1:7" ht="15">
      <c r="A1030" s="86" t="s">
        <v>2926</v>
      </c>
      <c r="B1030" s="86">
        <v>2</v>
      </c>
      <c r="C1030" s="121">
        <v>0.010044657994098156</v>
      </c>
      <c r="D1030" s="86" t="s">
        <v>2012</v>
      </c>
      <c r="E1030" s="86" t="b">
        <v>0</v>
      </c>
      <c r="F1030" s="86" t="b">
        <v>0</v>
      </c>
      <c r="G1030" s="86" t="b">
        <v>0</v>
      </c>
    </row>
    <row r="1031" spans="1:7" ht="15">
      <c r="A1031" s="86" t="s">
        <v>2233</v>
      </c>
      <c r="B1031" s="86">
        <v>4</v>
      </c>
      <c r="C1031" s="121">
        <v>0</v>
      </c>
      <c r="D1031" s="86" t="s">
        <v>2013</v>
      </c>
      <c r="E1031" s="86" t="b">
        <v>0</v>
      </c>
      <c r="F1031" s="86" t="b">
        <v>0</v>
      </c>
      <c r="G1031" s="86" t="b">
        <v>0</v>
      </c>
    </row>
    <row r="1032" spans="1:7" ht="15">
      <c r="A1032" s="86" t="s">
        <v>2234</v>
      </c>
      <c r="B1032" s="86">
        <v>4</v>
      </c>
      <c r="C1032" s="121">
        <v>0</v>
      </c>
      <c r="D1032" s="86" t="s">
        <v>2013</v>
      </c>
      <c r="E1032" s="86" t="b">
        <v>0</v>
      </c>
      <c r="F1032" s="86" t="b">
        <v>0</v>
      </c>
      <c r="G1032" s="86" t="b">
        <v>0</v>
      </c>
    </row>
    <row r="1033" spans="1:7" ht="15">
      <c r="A1033" s="86" t="s">
        <v>2235</v>
      </c>
      <c r="B1033" s="86">
        <v>2</v>
      </c>
      <c r="C1033" s="121">
        <v>0</v>
      </c>
      <c r="D1033" s="86" t="s">
        <v>2013</v>
      </c>
      <c r="E1033" s="86" t="b">
        <v>1</v>
      </c>
      <c r="F1033" s="86" t="b">
        <v>0</v>
      </c>
      <c r="G1033" s="86" t="b">
        <v>0</v>
      </c>
    </row>
    <row r="1034" spans="1:7" ht="15">
      <c r="A1034" s="86" t="s">
        <v>2236</v>
      </c>
      <c r="B1034" s="86">
        <v>2</v>
      </c>
      <c r="C1034" s="121">
        <v>0</v>
      </c>
      <c r="D1034" s="86" t="s">
        <v>2013</v>
      </c>
      <c r="E1034" s="86" t="b">
        <v>0</v>
      </c>
      <c r="F1034" s="86" t="b">
        <v>0</v>
      </c>
      <c r="G1034" s="86" t="b">
        <v>0</v>
      </c>
    </row>
    <row r="1035" spans="1:7" ht="15">
      <c r="A1035" s="86" t="s">
        <v>2229</v>
      </c>
      <c r="B1035" s="86">
        <v>2</v>
      </c>
      <c r="C1035" s="121">
        <v>0</v>
      </c>
      <c r="D1035" s="86" t="s">
        <v>2013</v>
      </c>
      <c r="E1035" s="86" t="b">
        <v>0</v>
      </c>
      <c r="F1035" s="86" t="b">
        <v>0</v>
      </c>
      <c r="G1035" s="86" t="b">
        <v>0</v>
      </c>
    </row>
    <row r="1036" spans="1:7" ht="15">
      <c r="A1036" s="86" t="s">
        <v>2237</v>
      </c>
      <c r="B1036" s="86">
        <v>2</v>
      </c>
      <c r="C1036" s="121">
        <v>0</v>
      </c>
      <c r="D1036" s="86" t="s">
        <v>2013</v>
      </c>
      <c r="E1036" s="86" t="b">
        <v>0</v>
      </c>
      <c r="F1036" s="86" t="b">
        <v>0</v>
      </c>
      <c r="G1036" s="86" t="b">
        <v>0</v>
      </c>
    </row>
    <row r="1037" spans="1:7" ht="15">
      <c r="A1037" s="86" t="s">
        <v>2238</v>
      </c>
      <c r="B1037" s="86">
        <v>2</v>
      </c>
      <c r="C1037" s="121">
        <v>0</v>
      </c>
      <c r="D1037" s="86" t="s">
        <v>2013</v>
      </c>
      <c r="E1037" s="86" t="b">
        <v>0</v>
      </c>
      <c r="F1037" s="86" t="b">
        <v>0</v>
      </c>
      <c r="G1037" s="86" t="b">
        <v>0</v>
      </c>
    </row>
    <row r="1038" spans="1:7" ht="15">
      <c r="A1038" s="86" t="s">
        <v>2239</v>
      </c>
      <c r="B1038" s="86">
        <v>2</v>
      </c>
      <c r="C1038" s="121">
        <v>0</v>
      </c>
      <c r="D1038" s="86" t="s">
        <v>2013</v>
      </c>
      <c r="E1038" s="86" t="b">
        <v>0</v>
      </c>
      <c r="F1038" s="86" t="b">
        <v>0</v>
      </c>
      <c r="G1038" s="86" t="b">
        <v>0</v>
      </c>
    </row>
    <row r="1039" spans="1:7" ht="15">
      <c r="A1039" s="86" t="s">
        <v>2240</v>
      </c>
      <c r="B1039" s="86">
        <v>2</v>
      </c>
      <c r="C1039" s="121">
        <v>0</v>
      </c>
      <c r="D1039" s="86" t="s">
        <v>2013</v>
      </c>
      <c r="E1039" s="86" t="b">
        <v>0</v>
      </c>
      <c r="F1039" s="86" t="b">
        <v>0</v>
      </c>
      <c r="G1039" s="86" t="b">
        <v>0</v>
      </c>
    </row>
    <row r="1040" spans="1:7" ht="15">
      <c r="A1040" s="86" t="s">
        <v>2241</v>
      </c>
      <c r="B1040" s="86">
        <v>2</v>
      </c>
      <c r="C1040" s="121">
        <v>0</v>
      </c>
      <c r="D1040" s="86" t="s">
        <v>2013</v>
      </c>
      <c r="E1040" s="86" t="b">
        <v>0</v>
      </c>
      <c r="F1040" s="86" t="b">
        <v>0</v>
      </c>
      <c r="G1040" s="86" t="b">
        <v>0</v>
      </c>
    </row>
    <row r="1041" spans="1:7" ht="15">
      <c r="A1041" s="86" t="s">
        <v>2971</v>
      </c>
      <c r="B1041" s="86">
        <v>2</v>
      </c>
      <c r="C1041" s="121">
        <v>0</v>
      </c>
      <c r="D1041" s="86" t="s">
        <v>2013</v>
      </c>
      <c r="E1041" s="86" t="b">
        <v>0</v>
      </c>
      <c r="F1041" s="86" t="b">
        <v>0</v>
      </c>
      <c r="G1041" s="86" t="b">
        <v>0</v>
      </c>
    </row>
    <row r="1042" spans="1:7" ht="15">
      <c r="A1042" s="86" t="s">
        <v>2972</v>
      </c>
      <c r="B1042" s="86">
        <v>2</v>
      </c>
      <c r="C1042" s="121">
        <v>0</v>
      </c>
      <c r="D1042" s="86" t="s">
        <v>2013</v>
      </c>
      <c r="E1042" s="86" t="b">
        <v>0</v>
      </c>
      <c r="F1042" s="86" t="b">
        <v>0</v>
      </c>
      <c r="G1042" s="86" t="b">
        <v>0</v>
      </c>
    </row>
    <row r="1043" spans="1:7" ht="15">
      <c r="A1043" s="86" t="s">
        <v>2973</v>
      </c>
      <c r="B1043" s="86">
        <v>2</v>
      </c>
      <c r="C1043" s="121">
        <v>0</v>
      </c>
      <c r="D1043" s="86" t="s">
        <v>2013</v>
      </c>
      <c r="E1043" s="86" t="b">
        <v>0</v>
      </c>
      <c r="F1043" s="86" t="b">
        <v>0</v>
      </c>
      <c r="G1043" s="86" t="b">
        <v>0</v>
      </c>
    </row>
    <row r="1044" spans="1:7" ht="15">
      <c r="A1044" s="86" t="s">
        <v>2974</v>
      </c>
      <c r="B1044" s="86">
        <v>2</v>
      </c>
      <c r="C1044" s="121">
        <v>0</v>
      </c>
      <c r="D1044" s="86" t="s">
        <v>2013</v>
      </c>
      <c r="E1044" s="86" t="b">
        <v>0</v>
      </c>
      <c r="F1044" s="86" t="b">
        <v>0</v>
      </c>
      <c r="G1044" s="86" t="b">
        <v>0</v>
      </c>
    </row>
    <row r="1045" spans="1:7" ht="15">
      <c r="A1045" s="86" t="s">
        <v>2975</v>
      </c>
      <c r="B1045" s="86">
        <v>2</v>
      </c>
      <c r="C1045" s="121">
        <v>0</v>
      </c>
      <c r="D1045" s="86" t="s">
        <v>2013</v>
      </c>
      <c r="E1045" s="86" t="b">
        <v>0</v>
      </c>
      <c r="F1045" s="86" t="b">
        <v>0</v>
      </c>
      <c r="G1045" s="86" t="b">
        <v>0</v>
      </c>
    </row>
    <row r="1046" spans="1:7" ht="15">
      <c r="A1046" s="86" t="s">
        <v>2117</v>
      </c>
      <c r="B1046" s="86">
        <v>2</v>
      </c>
      <c r="C1046" s="121">
        <v>0</v>
      </c>
      <c r="D1046" s="86" t="s">
        <v>2013</v>
      </c>
      <c r="E1046" s="86" t="b">
        <v>0</v>
      </c>
      <c r="F1046" s="86" t="b">
        <v>0</v>
      </c>
      <c r="G1046" s="86" t="b">
        <v>0</v>
      </c>
    </row>
    <row r="1047" spans="1:7" ht="15">
      <c r="A1047" s="86" t="s">
        <v>291</v>
      </c>
      <c r="B1047" s="86">
        <v>2</v>
      </c>
      <c r="C1047" s="121">
        <v>0</v>
      </c>
      <c r="D1047" s="86" t="s">
        <v>2013</v>
      </c>
      <c r="E1047" s="86" t="b">
        <v>0</v>
      </c>
      <c r="F1047" s="86" t="b">
        <v>0</v>
      </c>
      <c r="G1047" s="86" t="b">
        <v>0</v>
      </c>
    </row>
    <row r="1048" spans="1:7" ht="15">
      <c r="A1048" s="86" t="s">
        <v>2976</v>
      </c>
      <c r="B1048" s="86">
        <v>2</v>
      </c>
      <c r="C1048" s="121">
        <v>0</v>
      </c>
      <c r="D1048" s="86" t="s">
        <v>2013</v>
      </c>
      <c r="E1048" s="86" t="b">
        <v>0</v>
      </c>
      <c r="F1048" s="86" t="b">
        <v>0</v>
      </c>
      <c r="G1048" s="86" t="b">
        <v>0</v>
      </c>
    </row>
    <row r="1049" spans="1:7" ht="15">
      <c r="A1049" s="86" t="s">
        <v>2186</v>
      </c>
      <c r="B1049" s="86">
        <v>2</v>
      </c>
      <c r="C1049" s="121">
        <v>0</v>
      </c>
      <c r="D1049" s="86" t="s">
        <v>2013</v>
      </c>
      <c r="E1049" s="86" t="b">
        <v>0</v>
      </c>
      <c r="F1049" s="86" t="b">
        <v>0</v>
      </c>
      <c r="G1049" s="86" t="b">
        <v>0</v>
      </c>
    </row>
    <row r="1050" spans="1:7" ht="15">
      <c r="A1050" s="86" t="s">
        <v>2167</v>
      </c>
      <c r="B1050" s="86">
        <v>2</v>
      </c>
      <c r="C1050" s="121">
        <v>0</v>
      </c>
      <c r="D1050" s="86" t="s">
        <v>2013</v>
      </c>
      <c r="E1050" s="86" t="b">
        <v>0</v>
      </c>
      <c r="F1050" s="86" t="b">
        <v>0</v>
      </c>
      <c r="G1050" s="86" t="b">
        <v>0</v>
      </c>
    </row>
    <row r="1051" spans="1:7" ht="15">
      <c r="A1051" s="86" t="s">
        <v>290</v>
      </c>
      <c r="B1051" s="86">
        <v>2</v>
      </c>
      <c r="C1051" s="121">
        <v>0</v>
      </c>
      <c r="D1051" s="86" t="s">
        <v>2013</v>
      </c>
      <c r="E1051" s="86" t="b">
        <v>0</v>
      </c>
      <c r="F1051" s="86" t="b">
        <v>0</v>
      </c>
      <c r="G1051" s="86" t="b">
        <v>0</v>
      </c>
    </row>
    <row r="1052" spans="1:7" ht="15">
      <c r="A1052" s="86" t="s">
        <v>2745</v>
      </c>
      <c r="B1052" s="86">
        <v>3</v>
      </c>
      <c r="C1052" s="121">
        <v>0</v>
      </c>
      <c r="D1052" s="86" t="s">
        <v>2014</v>
      </c>
      <c r="E1052" s="86" t="b">
        <v>0</v>
      </c>
      <c r="F1052" s="86" t="b">
        <v>0</v>
      </c>
      <c r="G1052" s="86" t="b">
        <v>0</v>
      </c>
    </row>
    <row r="1053" spans="1:7" ht="15">
      <c r="A1053" s="86" t="s">
        <v>2098</v>
      </c>
      <c r="B1053" s="86">
        <v>3</v>
      </c>
      <c r="C1053" s="121">
        <v>0</v>
      </c>
      <c r="D1053" s="86" t="s">
        <v>2014</v>
      </c>
      <c r="E1053" s="86" t="b">
        <v>0</v>
      </c>
      <c r="F1053" s="86" t="b">
        <v>1</v>
      </c>
      <c r="G1053" s="86" t="b">
        <v>0</v>
      </c>
    </row>
    <row r="1054" spans="1:7" ht="15">
      <c r="A1054" s="86" t="s">
        <v>2647</v>
      </c>
      <c r="B1054" s="86">
        <v>3</v>
      </c>
      <c r="C1054" s="121">
        <v>0</v>
      </c>
      <c r="D1054" s="86" t="s">
        <v>2014</v>
      </c>
      <c r="E1054" s="86" t="b">
        <v>0</v>
      </c>
      <c r="F1054" s="86" t="b">
        <v>0</v>
      </c>
      <c r="G1054" s="86" t="b">
        <v>0</v>
      </c>
    </row>
    <row r="1055" spans="1:7" ht="15">
      <c r="A1055" s="86" t="s">
        <v>2646</v>
      </c>
      <c r="B1055" s="86">
        <v>3</v>
      </c>
      <c r="C1055" s="121">
        <v>0</v>
      </c>
      <c r="D1055" s="86" t="s">
        <v>2014</v>
      </c>
      <c r="E1055" s="86" t="b">
        <v>0</v>
      </c>
      <c r="F1055" s="86" t="b">
        <v>0</v>
      </c>
      <c r="G1055" s="86" t="b">
        <v>0</v>
      </c>
    </row>
    <row r="1056" spans="1:7" ht="15">
      <c r="A1056" s="86" t="s">
        <v>2746</v>
      </c>
      <c r="B1056" s="86">
        <v>3</v>
      </c>
      <c r="C1056" s="121">
        <v>0</v>
      </c>
      <c r="D1056" s="86" t="s">
        <v>2014</v>
      </c>
      <c r="E1056" s="86" t="b">
        <v>0</v>
      </c>
      <c r="F1056" s="86" t="b">
        <v>0</v>
      </c>
      <c r="G1056" s="86" t="b">
        <v>0</v>
      </c>
    </row>
    <row r="1057" spans="1:7" ht="15">
      <c r="A1057" s="86" t="s">
        <v>2747</v>
      </c>
      <c r="B1057" s="86">
        <v>3</v>
      </c>
      <c r="C1057" s="121">
        <v>0</v>
      </c>
      <c r="D1057" s="86" t="s">
        <v>2014</v>
      </c>
      <c r="E1057" s="86" t="b">
        <v>1</v>
      </c>
      <c r="F1057" s="86" t="b">
        <v>0</v>
      </c>
      <c r="G1057" s="86" t="b">
        <v>0</v>
      </c>
    </row>
    <row r="1058" spans="1:7" ht="15">
      <c r="A1058" s="86" t="s">
        <v>2748</v>
      </c>
      <c r="B1058" s="86">
        <v>3</v>
      </c>
      <c r="C1058" s="121">
        <v>0</v>
      </c>
      <c r="D1058" s="86" t="s">
        <v>2014</v>
      </c>
      <c r="E1058" s="86" t="b">
        <v>0</v>
      </c>
      <c r="F1058" s="86" t="b">
        <v>0</v>
      </c>
      <c r="G1058" s="86" t="b">
        <v>0</v>
      </c>
    </row>
    <row r="1059" spans="1:7" ht="15">
      <c r="A1059" s="86" t="s">
        <v>2749</v>
      </c>
      <c r="B1059" s="86">
        <v>3</v>
      </c>
      <c r="C1059" s="121">
        <v>0</v>
      </c>
      <c r="D1059" s="86" t="s">
        <v>2014</v>
      </c>
      <c r="E1059" s="86" t="b">
        <v>1</v>
      </c>
      <c r="F1059" s="86" t="b">
        <v>0</v>
      </c>
      <c r="G1059" s="86" t="b">
        <v>0</v>
      </c>
    </row>
    <row r="1060" spans="1:7" ht="15">
      <c r="A1060" s="86" t="s">
        <v>2750</v>
      </c>
      <c r="B1060" s="86">
        <v>3</v>
      </c>
      <c r="C1060" s="121">
        <v>0</v>
      </c>
      <c r="D1060" s="86" t="s">
        <v>2014</v>
      </c>
      <c r="E1060" s="86" t="b">
        <v>0</v>
      </c>
      <c r="F1060" s="86" t="b">
        <v>0</v>
      </c>
      <c r="G1060" s="86" t="b">
        <v>0</v>
      </c>
    </row>
    <row r="1061" spans="1:7" ht="15">
      <c r="A1061" s="86" t="s">
        <v>2751</v>
      </c>
      <c r="B1061" s="86">
        <v>3</v>
      </c>
      <c r="C1061" s="121">
        <v>0</v>
      </c>
      <c r="D1061" s="86" t="s">
        <v>2014</v>
      </c>
      <c r="E1061" s="86" t="b">
        <v>0</v>
      </c>
      <c r="F1061" s="86" t="b">
        <v>0</v>
      </c>
      <c r="G1061" s="86" t="b">
        <v>0</v>
      </c>
    </row>
    <row r="1062" spans="1:7" ht="15">
      <c r="A1062" s="86" t="s">
        <v>2752</v>
      </c>
      <c r="B1062" s="86">
        <v>3</v>
      </c>
      <c r="C1062" s="121">
        <v>0</v>
      </c>
      <c r="D1062" s="86" t="s">
        <v>2014</v>
      </c>
      <c r="E1062" s="86" t="b">
        <v>0</v>
      </c>
      <c r="F1062" s="86" t="b">
        <v>0</v>
      </c>
      <c r="G1062" s="86" t="b">
        <v>0</v>
      </c>
    </row>
    <row r="1063" spans="1:7" ht="15">
      <c r="A1063" s="86" t="s">
        <v>2188</v>
      </c>
      <c r="B1063" s="86">
        <v>3</v>
      </c>
      <c r="C1063" s="121">
        <v>0</v>
      </c>
      <c r="D1063" s="86" t="s">
        <v>2014</v>
      </c>
      <c r="E1063" s="86" t="b">
        <v>0</v>
      </c>
      <c r="F1063" s="86" t="b">
        <v>0</v>
      </c>
      <c r="G1063" s="86" t="b">
        <v>0</v>
      </c>
    </row>
    <row r="1064" spans="1:7" ht="15">
      <c r="A1064" s="86" t="s">
        <v>2186</v>
      </c>
      <c r="B1064" s="86">
        <v>3</v>
      </c>
      <c r="C1064" s="121">
        <v>0</v>
      </c>
      <c r="D1064" s="86" t="s">
        <v>2014</v>
      </c>
      <c r="E1064" s="86" t="b">
        <v>0</v>
      </c>
      <c r="F1064" s="86" t="b">
        <v>0</v>
      </c>
      <c r="G1064" s="86" t="b">
        <v>0</v>
      </c>
    </row>
    <row r="1065" spans="1:7" ht="15">
      <c r="A1065" s="86" t="s">
        <v>2167</v>
      </c>
      <c r="B1065" s="86">
        <v>3</v>
      </c>
      <c r="C1065" s="121">
        <v>0</v>
      </c>
      <c r="D1065" s="86" t="s">
        <v>2014</v>
      </c>
      <c r="E1065" s="86" t="b">
        <v>0</v>
      </c>
      <c r="F1065" s="86" t="b">
        <v>0</v>
      </c>
      <c r="G1065" s="86" t="b">
        <v>0</v>
      </c>
    </row>
    <row r="1066" spans="1:7" ht="15">
      <c r="A1066" s="86" t="s">
        <v>2753</v>
      </c>
      <c r="B1066" s="86">
        <v>3</v>
      </c>
      <c r="C1066" s="121">
        <v>0</v>
      </c>
      <c r="D1066" s="86" t="s">
        <v>2014</v>
      </c>
      <c r="E1066" s="86" t="b">
        <v>0</v>
      </c>
      <c r="F1066" s="86" t="b">
        <v>0</v>
      </c>
      <c r="G1066" s="86" t="b">
        <v>0</v>
      </c>
    </row>
    <row r="1067" spans="1:7" ht="15">
      <c r="A1067" s="86" t="s">
        <v>2701</v>
      </c>
      <c r="B1067" s="86">
        <v>3</v>
      </c>
      <c r="C1067" s="121">
        <v>0</v>
      </c>
      <c r="D1067" s="86" t="s">
        <v>2014</v>
      </c>
      <c r="E1067" s="86" t="b">
        <v>0</v>
      </c>
      <c r="F1067" s="86" t="b">
        <v>0</v>
      </c>
      <c r="G1067" s="86" t="b">
        <v>0</v>
      </c>
    </row>
    <row r="1068" spans="1:7" ht="15">
      <c r="A1068" s="86" t="s">
        <v>2702</v>
      </c>
      <c r="B1068" s="86">
        <v>3</v>
      </c>
      <c r="C1068" s="121">
        <v>0</v>
      </c>
      <c r="D1068" s="86" t="s">
        <v>2014</v>
      </c>
      <c r="E1068" s="86" t="b">
        <v>0</v>
      </c>
      <c r="F1068" s="86" t="b">
        <v>0</v>
      </c>
      <c r="G1068" s="86" t="b">
        <v>0</v>
      </c>
    </row>
    <row r="1069" spans="1:7" ht="15">
      <c r="A1069" s="86" t="s">
        <v>2191</v>
      </c>
      <c r="B1069" s="86">
        <v>3</v>
      </c>
      <c r="C1069" s="121">
        <v>0</v>
      </c>
      <c r="D1069" s="86" t="s">
        <v>2014</v>
      </c>
      <c r="E1069" s="86" t="b">
        <v>0</v>
      </c>
      <c r="F1069" s="86" t="b">
        <v>0</v>
      </c>
      <c r="G1069" s="86" t="b">
        <v>0</v>
      </c>
    </row>
    <row r="1070" spans="1:7" ht="15">
      <c r="A1070" s="86" t="s">
        <v>2725</v>
      </c>
      <c r="B1070" s="86">
        <v>4</v>
      </c>
      <c r="C1070" s="121">
        <v>0</v>
      </c>
      <c r="D1070" s="86" t="s">
        <v>2015</v>
      </c>
      <c r="E1070" s="86" t="b">
        <v>0</v>
      </c>
      <c r="F1070" s="86" t="b">
        <v>0</v>
      </c>
      <c r="G1070" s="86" t="b">
        <v>0</v>
      </c>
    </row>
    <row r="1071" spans="1:7" ht="15">
      <c r="A1071" s="86" t="s">
        <v>2167</v>
      </c>
      <c r="B1071" s="86">
        <v>4</v>
      </c>
      <c r="C1071" s="121">
        <v>0</v>
      </c>
      <c r="D1071" s="86" t="s">
        <v>2015</v>
      </c>
      <c r="E1071" s="86" t="b">
        <v>0</v>
      </c>
      <c r="F1071" s="86" t="b">
        <v>0</v>
      </c>
      <c r="G1071" s="86" t="b">
        <v>0</v>
      </c>
    </row>
    <row r="1072" spans="1:7" ht="15">
      <c r="A1072" s="86" t="s">
        <v>2726</v>
      </c>
      <c r="B1072" s="86">
        <v>4</v>
      </c>
      <c r="C1072" s="121">
        <v>0</v>
      </c>
      <c r="D1072" s="86" t="s">
        <v>2015</v>
      </c>
      <c r="E1072" s="86" t="b">
        <v>0</v>
      </c>
      <c r="F1072" s="86" t="b">
        <v>0</v>
      </c>
      <c r="G1072" s="86" t="b">
        <v>0</v>
      </c>
    </row>
    <row r="1073" spans="1:7" ht="15">
      <c r="A1073" s="86" t="s">
        <v>2986</v>
      </c>
      <c r="B1073" s="86">
        <v>2</v>
      </c>
      <c r="C1073" s="121">
        <v>0.00860085701897089</v>
      </c>
      <c r="D1073" s="86" t="s">
        <v>2015</v>
      </c>
      <c r="E1073" s="86" t="b">
        <v>0</v>
      </c>
      <c r="F1073" s="86" t="b">
        <v>0</v>
      </c>
      <c r="G1073" s="86" t="b">
        <v>0</v>
      </c>
    </row>
    <row r="1074" spans="1:7" ht="15">
      <c r="A1074" s="86" t="s">
        <v>2987</v>
      </c>
      <c r="B1074" s="86">
        <v>2</v>
      </c>
      <c r="C1074" s="121">
        <v>0.00860085701897089</v>
      </c>
      <c r="D1074" s="86" t="s">
        <v>2015</v>
      </c>
      <c r="E1074" s="86" t="b">
        <v>0</v>
      </c>
      <c r="F1074" s="86" t="b">
        <v>0</v>
      </c>
      <c r="G1074" s="86" t="b">
        <v>0</v>
      </c>
    </row>
    <row r="1075" spans="1:7" ht="15">
      <c r="A1075" s="86" t="s">
        <v>2988</v>
      </c>
      <c r="B1075" s="86">
        <v>2</v>
      </c>
      <c r="C1075" s="121">
        <v>0.00860085701897089</v>
      </c>
      <c r="D1075" s="86" t="s">
        <v>2015</v>
      </c>
      <c r="E1075" s="86" t="b">
        <v>0</v>
      </c>
      <c r="F1075" s="86" t="b">
        <v>0</v>
      </c>
      <c r="G1075" s="86" t="b">
        <v>0</v>
      </c>
    </row>
    <row r="1076" spans="1:7" ht="15">
      <c r="A1076" s="86" t="s">
        <v>2672</v>
      </c>
      <c r="B1076" s="86">
        <v>2</v>
      </c>
      <c r="C1076" s="121">
        <v>0.00860085701897089</v>
      </c>
      <c r="D1076" s="86" t="s">
        <v>2015</v>
      </c>
      <c r="E1076" s="86" t="b">
        <v>0</v>
      </c>
      <c r="F1076" s="86" t="b">
        <v>0</v>
      </c>
      <c r="G1076" s="86" t="b">
        <v>0</v>
      </c>
    </row>
    <row r="1077" spans="1:7" ht="15">
      <c r="A1077" s="86" t="s">
        <v>2203</v>
      </c>
      <c r="B1077" s="86">
        <v>2</v>
      </c>
      <c r="C1077" s="121">
        <v>0.00860085701897089</v>
      </c>
      <c r="D1077" s="86" t="s">
        <v>2015</v>
      </c>
      <c r="E1077" s="86" t="b">
        <v>0</v>
      </c>
      <c r="F1077" s="86" t="b">
        <v>0</v>
      </c>
      <c r="G1077" s="86" t="b">
        <v>0</v>
      </c>
    </row>
    <row r="1078" spans="1:7" ht="15">
      <c r="A1078" s="86" t="s">
        <v>2235</v>
      </c>
      <c r="B1078" s="86">
        <v>2</v>
      </c>
      <c r="C1078" s="121">
        <v>0.00860085701897089</v>
      </c>
      <c r="D1078" s="86" t="s">
        <v>2015</v>
      </c>
      <c r="E1078" s="86" t="b">
        <v>1</v>
      </c>
      <c r="F1078" s="86" t="b">
        <v>0</v>
      </c>
      <c r="G1078" s="86" t="b">
        <v>0</v>
      </c>
    </row>
    <row r="1079" spans="1:7" ht="15">
      <c r="A1079" s="86" t="s">
        <v>2989</v>
      </c>
      <c r="B1079" s="86">
        <v>2</v>
      </c>
      <c r="C1079" s="121">
        <v>0.00860085701897089</v>
      </c>
      <c r="D1079" s="86" t="s">
        <v>2015</v>
      </c>
      <c r="E1079" s="86" t="b">
        <v>0</v>
      </c>
      <c r="F1079" s="86" t="b">
        <v>0</v>
      </c>
      <c r="G1079" s="86" t="b">
        <v>0</v>
      </c>
    </row>
    <row r="1080" spans="1:7" ht="15">
      <c r="A1080" s="86" t="s">
        <v>2990</v>
      </c>
      <c r="B1080" s="86">
        <v>2</v>
      </c>
      <c r="C1080" s="121">
        <v>0.00860085701897089</v>
      </c>
      <c r="D1080" s="86" t="s">
        <v>2015</v>
      </c>
      <c r="E1080" s="86" t="b">
        <v>0</v>
      </c>
      <c r="F1080" s="86" t="b">
        <v>0</v>
      </c>
      <c r="G1080" s="86" t="b">
        <v>0</v>
      </c>
    </row>
    <row r="1081" spans="1:7" ht="15">
      <c r="A1081" s="86" t="s">
        <v>2991</v>
      </c>
      <c r="B1081" s="86">
        <v>2</v>
      </c>
      <c r="C1081" s="121">
        <v>0.00860085701897089</v>
      </c>
      <c r="D1081" s="86" t="s">
        <v>2015</v>
      </c>
      <c r="E1081" s="86" t="b">
        <v>0</v>
      </c>
      <c r="F1081" s="86" t="b">
        <v>0</v>
      </c>
      <c r="G1081" s="86" t="b">
        <v>0</v>
      </c>
    </row>
    <row r="1082" spans="1:7" ht="15">
      <c r="A1082" s="86" t="s">
        <v>2992</v>
      </c>
      <c r="B1082" s="86">
        <v>2</v>
      </c>
      <c r="C1082" s="121">
        <v>0.00860085701897089</v>
      </c>
      <c r="D1082" s="86" t="s">
        <v>2015</v>
      </c>
      <c r="E1082" s="86" t="b">
        <v>0</v>
      </c>
      <c r="F1082" s="86" t="b">
        <v>0</v>
      </c>
      <c r="G1082" s="86" t="b">
        <v>0</v>
      </c>
    </row>
    <row r="1083" spans="1:7" ht="15">
      <c r="A1083" s="86" t="s">
        <v>2993</v>
      </c>
      <c r="B1083" s="86">
        <v>2</v>
      </c>
      <c r="C1083" s="121">
        <v>0.00860085701897089</v>
      </c>
      <c r="D1083" s="86" t="s">
        <v>2015</v>
      </c>
      <c r="E1083" s="86" t="b">
        <v>0</v>
      </c>
      <c r="F1083" s="86" t="b">
        <v>0</v>
      </c>
      <c r="G1083" s="86" t="b">
        <v>0</v>
      </c>
    </row>
    <row r="1084" spans="1:7" ht="15">
      <c r="A1084" s="86" t="s">
        <v>2994</v>
      </c>
      <c r="B1084" s="86">
        <v>2</v>
      </c>
      <c r="C1084" s="121">
        <v>0.00860085701897089</v>
      </c>
      <c r="D1084" s="86" t="s">
        <v>2015</v>
      </c>
      <c r="E1084" s="86" t="b">
        <v>0</v>
      </c>
      <c r="F1084" s="86" t="b">
        <v>0</v>
      </c>
      <c r="G1084" s="86" t="b">
        <v>0</v>
      </c>
    </row>
    <row r="1085" spans="1:7" ht="15">
      <c r="A1085" s="86" t="s">
        <v>2995</v>
      </c>
      <c r="B1085" s="86">
        <v>2</v>
      </c>
      <c r="C1085" s="121">
        <v>0.00860085701897089</v>
      </c>
      <c r="D1085" s="86" t="s">
        <v>2015</v>
      </c>
      <c r="E1085" s="86" t="b">
        <v>0</v>
      </c>
      <c r="F1085" s="86" t="b">
        <v>0</v>
      </c>
      <c r="G1085" s="86" t="b">
        <v>0</v>
      </c>
    </row>
    <row r="1086" spans="1:7" ht="15">
      <c r="A1086" s="86" t="s">
        <v>2996</v>
      </c>
      <c r="B1086" s="86">
        <v>2</v>
      </c>
      <c r="C1086" s="121">
        <v>0.00860085701897089</v>
      </c>
      <c r="D1086" s="86" t="s">
        <v>2015</v>
      </c>
      <c r="E1086" s="86" t="b">
        <v>0</v>
      </c>
      <c r="F1086" s="86" t="b">
        <v>0</v>
      </c>
      <c r="G1086" s="86" t="b">
        <v>0</v>
      </c>
    </row>
    <row r="1087" spans="1:7" ht="15">
      <c r="A1087" s="86" t="s">
        <v>2997</v>
      </c>
      <c r="B1087" s="86">
        <v>2</v>
      </c>
      <c r="C1087" s="121">
        <v>0.00860085701897089</v>
      </c>
      <c r="D1087" s="86" t="s">
        <v>2015</v>
      </c>
      <c r="E1087" s="86" t="b">
        <v>0</v>
      </c>
      <c r="F1087" s="86" t="b">
        <v>0</v>
      </c>
      <c r="G1087" s="86" t="b">
        <v>0</v>
      </c>
    </row>
    <row r="1088" spans="1:7" ht="15">
      <c r="A1088" s="86" t="s">
        <v>2638</v>
      </c>
      <c r="B1088" s="86">
        <v>2</v>
      </c>
      <c r="C1088" s="121">
        <v>0.00860085701897089</v>
      </c>
      <c r="D1088" s="86" t="s">
        <v>2015</v>
      </c>
      <c r="E1088" s="86" t="b">
        <v>0</v>
      </c>
      <c r="F1088" s="86" t="b">
        <v>0</v>
      </c>
      <c r="G1088" s="86" t="b">
        <v>0</v>
      </c>
    </row>
    <row r="1089" spans="1:7" ht="15">
      <c r="A1089" s="86" t="s">
        <v>2998</v>
      </c>
      <c r="B1089" s="86">
        <v>2</v>
      </c>
      <c r="C1089" s="121">
        <v>0.00860085701897089</v>
      </c>
      <c r="D1089" s="86" t="s">
        <v>2015</v>
      </c>
      <c r="E1089" s="86" t="b">
        <v>0</v>
      </c>
      <c r="F1089" s="86" t="b">
        <v>0</v>
      </c>
      <c r="G1089" s="86" t="b">
        <v>0</v>
      </c>
    </row>
    <row r="1090" spans="1:7" ht="15">
      <c r="A1090" s="86" t="s">
        <v>2192</v>
      </c>
      <c r="B1090" s="86">
        <v>2</v>
      </c>
      <c r="C1090" s="121">
        <v>0.00860085701897089</v>
      </c>
      <c r="D1090" s="86" t="s">
        <v>2015</v>
      </c>
      <c r="E1090" s="86" t="b">
        <v>0</v>
      </c>
      <c r="F1090" s="86" t="b">
        <v>0</v>
      </c>
      <c r="G1090" s="86" t="b">
        <v>0</v>
      </c>
    </row>
    <row r="1091" spans="1:7" ht="15">
      <c r="A1091" s="86" t="s">
        <v>2188</v>
      </c>
      <c r="B1091" s="86">
        <v>2</v>
      </c>
      <c r="C1091" s="121">
        <v>0.00860085701897089</v>
      </c>
      <c r="D1091" s="86" t="s">
        <v>2015</v>
      </c>
      <c r="E1091" s="86" t="b">
        <v>0</v>
      </c>
      <c r="F1091" s="86" t="b">
        <v>0</v>
      </c>
      <c r="G1091" s="86" t="b">
        <v>0</v>
      </c>
    </row>
    <row r="1092" spans="1:7" ht="15">
      <c r="A1092" s="86" t="s">
        <v>2999</v>
      </c>
      <c r="B1092" s="86">
        <v>2</v>
      </c>
      <c r="C1092" s="121">
        <v>0.00860085701897089</v>
      </c>
      <c r="D1092" s="86" t="s">
        <v>2015</v>
      </c>
      <c r="E1092" s="86" t="b">
        <v>0</v>
      </c>
      <c r="F1092" s="86" t="b">
        <v>0</v>
      </c>
      <c r="G1092" s="86" t="b">
        <v>0</v>
      </c>
    </row>
    <row r="1093" spans="1:7" ht="15">
      <c r="A1093" s="86" t="s">
        <v>3000</v>
      </c>
      <c r="B1093" s="86">
        <v>2</v>
      </c>
      <c r="C1093" s="121">
        <v>0.00860085701897089</v>
      </c>
      <c r="D1093" s="86" t="s">
        <v>2015</v>
      </c>
      <c r="E1093" s="86" t="b">
        <v>0</v>
      </c>
      <c r="F1093" s="86" t="b">
        <v>0</v>
      </c>
      <c r="G1093" s="86" t="b">
        <v>0</v>
      </c>
    </row>
    <row r="1094" spans="1:7" ht="15">
      <c r="A1094" s="86" t="s">
        <v>3001</v>
      </c>
      <c r="B1094" s="86">
        <v>2</v>
      </c>
      <c r="C1094" s="121">
        <v>0.00860085701897089</v>
      </c>
      <c r="D1094" s="86" t="s">
        <v>2015</v>
      </c>
      <c r="E1094" s="86" t="b">
        <v>0</v>
      </c>
      <c r="F1094" s="86" t="b">
        <v>0</v>
      </c>
      <c r="G1094" s="86" t="b">
        <v>0</v>
      </c>
    </row>
    <row r="1095" spans="1:7" ht="15">
      <c r="A1095" s="86" t="s">
        <v>3002</v>
      </c>
      <c r="B1095" s="86">
        <v>2</v>
      </c>
      <c r="C1095" s="121">
        <v>0.00860085701897089</v>
      </c>
      <c r="D1095" s="86" t="s">
        <v>2015</v>
      </c>
      <c r="E1095" s="86" t="b">
        <v>0</v>
      </c>
      <c r="F1095" s="86" t="b">
        <v>0</v>
      </c>
      <c r="G1095" s="86" t="b">
        <v>0</v>
      </c>
    </row>
    <row r="1096" spans="1:7" ht="15">
      <c r="A1096" s="86" t="s">
        <v>3003</v>
      </c>
      <c r="B1096" s="86">
        <v>2</v>
      </c>
      <c r="C1096" s="121">
        <v>0.00860085701897089</v>
      </c>
      <c r="D1096" s="86" t="s">
        <v>2015</v>
      </c>
      <c r="E1096" s="86" t="b">
        <v>0</v>
      </c>
      <c r="F1096" s="86" t="b">
        <v>0</v>
      </c>
      <c r="G1096" s="86" t="b">
        <v>0</v>
      </c>
    </row>
    <row r="1097" spans="1:7" ht="15">
      <c r="A1097" s="86" t="s">
        <v>3004</v>
      </c>
      <c r="B1097" s="86">
        <v>2</v>
      </c>
      <c r="C1097" s="121">
        <v>0.00860085701897089</v>
      </c>
      <c r="D1097" s="86" t="s">
        <v>2015</v>
      </c>
      <c r="E1097" s="86" t="b">
        <v>0</v>
      </c>
      <c r="F1097" s="86" t="b">
        <v>0</v>
      </c>
      <c r="G1097" s="86" t="b">
        <v>0</v>
      </c>
    </row>
    <row r="1098" spans="1:7" ht="15">
      <c r="A1098" s="86" t="s">
        <v>3005</v>
      </c>
      <c r="B1098" s="86">
        <v>2</v>
      </c>
      <c r="C1098" s="121">
        <v>0.00860085701897089</v>
      </c>
      <c r="D1098" s="86" t="s">
        <v>2015</v>
      </c>
      <c r="E1098" s="86" t="b">
        <v>0</v>
      </c>
      <c r="F1098" s="86" t="b">
        <v>0</v>
      </c>
      <c r="G1098" s="86" t="b">
        <v>0</v>
      </c>
    </row>
    <row r="1099" spans="1:7" ht="15">
      <c r="A1099" s="86" t="s">
        <v>2645</v>
      </c>
      <c r="B1099" s="86">
        <v>2</v>
      </c>
      <c r="C1099" s="121">
        <v>0.00860085701897089</v>
      </c>
      <c r="D1099" s="86" t="s">
        <v>2015</v>
      </c>
      <c r="E1099" s="86" t="b">
        <v>1</v>
      </c>
      <c r="F1099" s="86" t="b">
        <v>0</v>
      </c>
      <c r="G1099" s="86" t="b">
        <v>0</v>
      </c>
    </row>
    <row r="1100" spans="1:7" ht="15">
      <c r="A1100" s="86" t="s">
        <v>2618</v>
      </c>
      <c r="B1100" s="86">
        <v>2</v>
      </c>
      <c r="C1100" s="121">
        <v>0.00860085701897089</v>
      </c>
      <c r="D1100" s="86" t="s">
        <v>2015</v>
      </c>
      <c r="E1100" s="86" t="b">
        <v>0</v>
      </c>
      <c r="F1100" s="86" t="b">
        <v>0</v>
      </c>
      <c r="G1100" s="86" t="b">
        <v>0</v>
      </c>
    </row>
    <row r="1101" spans="1:7" ht="15">
      <c r="A1101" s="86" t="s">
        <v>3006</v>
      </c>
      <c r="B1101" s="86">
        <v>2</v>
      </c>
      <c r="C1101" s="121">
        <v>0.00860085701897089</v>
      </c>
      <c r="D1101" s="86" t="s">
        <v>2015</v>
      </c>
      <c r="E1101" s="86" t="b">
        <v>0</v>
      </c>
      <c r="F1101" s="86" t="b">
        <v>0</v>
      </c>
      <c r="G1101" s="86" t="b">
        <v>0</v>
      </c>
    </row>
    <row r="1102" spans="1:7" ht="15">
      <c r="A1102" s="86" t="s">
        <v>2824</v>
      </c>
      <c r="B1102" s="86">
        <v>2</v>
      </c>
      <c r="C1102" s="121">
        <v>0</v>
      </c>
      <c r="D1102" s="86" t="s">
        <v>2016</v>
      </c>
      <c r="E1102" s="86" t="b">
        <v>0</v>
      </c>
      <c r="F1102" s="86" t="b">
        <v>1</v>
      </c>
      <c r="G1102" s="86" t="b">
        <v>0</v>
      </c>
    </row>
    <row r="1103" spans="1:7" ht="15">
      <c r="A1103" s="86" t="s">
        <v>2825</v>
      </c>
      <c r="B1103" s="86">
        <v>2</v>
      </c>
      <c r="C1103" s="121">
        <v>0</v>
      </c>
      <c r="D1103" s="86" t="s">
        <v>2016</v>
      </c>
      <c r="E1103" s="86" t="b">
        <v>0</v>
      </c>
      <c r="F1103" s="86" t="b">
        <v>0</v>
      </c>
      <c r="G1103" s="86" t="b">
        <v>0</v>
      </c>
    </row>
    <row r="1104" spans="1:7" ht="15">
      <c r="A1104" s="86" t="s">
        <v>2826</v>
      </c>
      <c r="B1104" s="86">
        <v>2</v>
      </c>
      <c r="C1104" s="121">
        <v>0</v>
      </c>
      <c r="D1104" s="86" t="s">
        <v>2016</v>
      </c>
      <c r="E1104" s="86" t="b">
        <v>1</v>
      </c>
      <c r="F1104" s="86" t="b">
        <v>0</v>
      </c>
      <c r="G1104" s="86" t="b">
        <v>0</v>
      </c>
    </row>
    <row r="1105" spans="1:7" ht="15">
      <c r="A1105" s="86" t="s">
        <v>2827</v>
      </c>
      <c r="B1105" s="86">
        <v>2</v>
      </c>
      <c r="C1105" s="121">
        <v>0</v>
      </c>
      <c r="D1105" s="86" t="s">
        <v>2016</v>
      </c>
      <c r="E1105" s="86" t="b">
        <v>0</v>
      </c>
      <c r="F1105" s="86" t="b">
        <v>0</v>
      </c>
      <c r="G1105" s="86" t="b">
        <v>0</v>
      </c>
    </row>
    <row r="1106" spans="1:7" ht="15">
      <c r="A1106" s="86" t="s">
        <v>2828</v>
      </c>
      <c r="B1106" s="86">
        <v>2</v>
      </c>
      <c r="C1106" s="121">
        <v>0</v>
      </c>
      <c r="D1106" s="86" t="s">
        <v>2016</v>
      </c>
      <c r="E1106" s="86" t="b">
        <v>0</v>
      </c>
      <c r="F1106" s="86" t="b">
        <v>0</v>
      </c>
      <c r="G1106" s="86" t="b">
        <v>0</v>
      </c>
    </row>
    <row r="1107" spans="1:7" ht="15">
      <c r="A1107" s="86" t="s">
        <v>2829</v>
      </c>
      <c r="B1107" s="86">
        <v>2</v>
      </c>
      <c r="C1107" s="121">
        <v>0</v>
      </c>
      <c r="D1107" s="86" t="s">
        <v>2016</v>
      </c>
      <c r="E1107" s="86" t="b">
        <v>0</v>
      </c>
      <c r="F1107" s="86" t="b">
        <v>0</v>
      </c>
      <c r="G1107" s="86" t="b">
        <v>0</v>
      </c>
    </row>
    <row r="1108" spans="1:7" ht="15">
      <c r="A1108" s="86" t="s">
        <v>2830</v>
      </c>
      <c r="B1108" s="86">
        <v>2</v>
      </c>
      <c r="C1108" s="121">
        <v>0</v>
      </c>
      <c r="D1108" s="86" t="s">
        <v>2016</v>
      </c>
      <c r="E1108" s="86" t="b">
        <v>0</v>
      </c>
      <c r="F1108" s="86" t="b">
        <v>0</v>
      </c>
      <c r="G1108" s="86" t="b">
        <v>0</v>
      </c>
    </row>
    <row r="1109" spans="1:7" ht="15">
      <c r="A1109" s="86" t="s">
        <v>2167</v>
      </c>
      <c r="B1109" s="86">
        <v>2</v>
      </c>
      <c r="C1109" s="121">
        <v>0</v>
      </c>
      <c r="D1109" s="86" t="s">
        <v>2016</v>
      </c>
      <c r="E1109" s="86" t="b">
        <v>0</v>
      </c>
      <c r="F1109" s="86" t="b">
        <v>0</v>
      </c>
      <c r="G1109" s="86" t="b">
        <v>0</v>
      </c>
    </row>
    <row r="1110" spans="1:7" ht="15">
      <c r="A1110" s="86" t="s">
        <v>2914</v>
      </c>
      <c r="B1110" s="86">
        <v>2</v>
      </c>
      <c r="C1110" s="121">
        <v>0</v>
      </c>
      <c r="D1110" s="86" t="s">
        <v>2017</v>
      </c>
      <c r="E1110" s="86" t="b">
        <v>0</v>
      </c>
      <c r="F1110" s="86" t="b">
        <v>0</v>
      </c>
      <c r="G1110" s="86" t="b">
        <v>0</v>
      </c>
    </row>
    <row r="1111" spans="1:7" ht="15">
      <c r="A1111" s="86" t="s">
        <v>2187</v>
      </c>
      <c r="B1111" s="86">
        <v>2</v>
      </c>
      <c r="C1111" s="121">
        <v>0</v>
      </c>
      <c r="D1111" s="86" t="s">
        <v>2017</v>
      </c>
      <c r="E1111" s="86" t="b">
        <v>0</v>
      </c>
      <c r="F1111" s="86" t="b">
        <v>0</v>
      </c>
      <c r="G1111"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4FE74CB-FF23-42D1-9D1B-05845EF30D7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2019-08-30T14:15:01Z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