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<sst xmlns="http://schemas.openxmlformats.org/spreadsheetml/2006/main" count="9725" uniqueCount="2131">
  <si>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</si>
  <si>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</si>
  <si>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</si>
  <si>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</si>
  <si>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</si>
  <si>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</si>
  <si>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</si>
  <si>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</si>
  <si>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</si>
  <si>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</si>
  <si>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</si>
  <si>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</si>
  <si>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</si>
  <si>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</si>
  <si>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</si>
  <si>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</si>
  <si>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</si>
  <si>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</si>
  <si>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</si>
  <si>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</si>
  <si>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</si>
  <si>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</si>
  <si>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</si>
  <si>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</si>
  <si>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</si>
  <si>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</si>
  <si>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</si>
  <si>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</si>
  <si>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</si>
  <si>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</si>
  <si>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</si>
  <si>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</si>
  <si>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</si>
  <si>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</si>
  <si>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</si>
  <si>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</si>
  <si>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</si>
  <si>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</si>
  <si>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</si>
  <si>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</si>
  <si>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</si>
  <si>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</si>
  <si>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</si>
  <si>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</si>
  <si>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</si>
  <si>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</si>
  <si>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</si>
  <si>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</si>
  <si>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</si>
  <si>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</si>
  <si>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</si>
  <si>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</si>
  <si>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</si>
  <si>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</si>
  <si>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</si>
  <si>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</si>
  <si>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</si>
  <si>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</si>
  <si>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</si>
  <si>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</si>
  <si>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</si>
  <si>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</si>
  <si>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</si>
  <si>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</si>
  <si>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</si>
  <si>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</si>
  <si>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</si>
  <si>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</si>
  <si>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</si>
  <si>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</si>
  <si>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</si>
  <si>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</si>
  <si>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</si>
  <si>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</si>
  <si>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</si>
  <si>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</si>
  <si>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</si>
  <si>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</si>
  <si>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</si>
  <si>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</si>
  <si>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</si>
  <si>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</si>
  <si>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</si>
  <si>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</si>
  <si>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</si>
  <si>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</si>
  <si>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</si>
  <si>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</si>
  <si>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</si>
  <si>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</si>
  <si>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</si>
  <si>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</si>
  <si>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</si>
  <si>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</si>
  <si>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</si>
  <si>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</si>
  <si>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</si>
  <si>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</si>
  <si>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</si>
  <si>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</si>
  <si>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</si>
  <si>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</si>
  <si>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</si>
  <si>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</si>
  <si>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</si>
  <si>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</si>
  <si>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</si>
  <si>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</si>
  <si>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</si>
  <si>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</si>
  <si>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</si>
  <si>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</si>
  <si>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</si>
  <si>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</si>
  <si>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</si>
  <si>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</si>
  <si>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</si>
  <si>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</si>
  <si>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</si>
  <si>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</si>
  <si>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</si>
  <si>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</si>
  <si>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</si>
  <si>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</si>
  <si>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</si>
  <si>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</si>
  <si>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</si>
  <si>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</si>
  <si>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</si>
  <si>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</si>
  <si>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</si>
  <si>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</si>
  <si>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</si>
  <si>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</si>
  <si>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</si>
  <si>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</si>
  <si>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</si>
  <si>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</si>
  <si>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</si>
  <si>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</si>
  <si>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</si>
  <si>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</si>
  <si>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</si>
  <si>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</si>
  <si>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</si>
  <si>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</si>
  <si>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</si>
  <si>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</si>
  <si>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</si>
  <si>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</si>
  <si>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</si>
  <si>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</si>
  <si>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</si>
  <si>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</si>
  <si>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</si>
  <si>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</si>
  <si>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</si>
  <si>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</si>
  <si>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</si>
  <si>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</si>
  <si>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</si>
  <si>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</si>
  <si>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</si>
  <si>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</si>
  <si>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</si>
  <si>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</si>
  <si>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</si>
  <si>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</si>
  <si>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</si>
  <si>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</si>
  <si>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</si>
  <si>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</si>
  <si>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</si>
  <si>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</si>
  <si>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</si>
  <si>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</si>
  <si>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</si>
  <si>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</si>
  <si>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</si>
  <si>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</si>
  <si>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</si>
  <si>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</si>
  <si>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</si>
  <si>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</si>
  <si>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</si>
  <si>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</si>
  <si>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</si>
  <si>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</si>
  <si>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</si>
  <si>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</si>
  <si>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</si>
  <si>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</si>
  <si>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</si>
  <si>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</si>
  <si>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</si>
  <si>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</si>
  <si>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</si>
  <si>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</si>
  <si>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</si>
  <si>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</si>
  <si>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</si>
  <si>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</si>
  <si>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</si>
  <si>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</si>
  <si>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Workbook Settings 17</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</si>
  <si>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</si>
  <si>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</si>
  <si>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</si>
  <si>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</si>
  <si>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</si>
  <si>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</si>
  <si>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</si>
  <si>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</si>
  <si>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</si>
  <si>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</si>
  <si>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</si>
  <si>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</si>
  <si>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</si>
  <si>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</si>
  <si>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</si>
  <si>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</si>
  <si>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</si>
  <si>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</si>
  <si>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</si>
  <si>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</si>
  <si>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</si>
  <si>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</si>
  <si>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</si>
  <si>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</si>
  <si>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</si>
  <si>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</si>
  <si>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</si>
  <si>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</si>
  <si>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</si>
  <si>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</si>
  <si>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</si>
  <si>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</si>
  <si>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</si>
  <si>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</si>
  <si>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</si>
  <si>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</si>
  <si>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</si>
  <si>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</si>
  <si>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</si>
  <si>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</si>
  <si>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</si>
  <si>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</si>
  <si>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</si>
  <si>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yiannisbak</t>
  </si>
  <si>
    <t>mythryll</t>
  </si>
  <si>
    <t>askaccde</t>
  </si>
  <si>
    <t>citylifematt</t>
  </si>
  <si>
    <t>neilmo_</t>
  </si>
  <si>
    <t>joelwsprague</t>
  </si>
  <si>
    <t>gamblermty</t>
  </si>
  <si>
    <t>chrisbogdog</t>
  </si>
  <si>
    <t>jeffharrington5</t>
  </si>
  <si>
    <t>0x2142com</t>
  </si>
  <si>
    <t>ivvi_gln</t>
  </si>
  <si>
    <t>ellerbyben</t>
  </si>
  <si>
    <t>aviadmor</t>
  </si>
  <si>
    <t>cmlccie</t>
  </si>
  <si>
    <t>maxthoon</t>
  </si>
  <si>
    <t>thekevinhbrown</t>
  </si>
  <si>
    <t>chris_gabriel1</t>
  </si>
  <si>
    <t>tech_nicole</t>
  </si>
  <si>
    <t>santchiweb</t>
  </si>
  <si>
    <t>h_klaassen</t>
  </si>
  <si>
    <t>vlinder_nl</t>
  </si>
  <si>
    <t>kfalconspb</t>
  </si>
  <si>
    <t>jason_gooley</t>
  </si>
  <si>
    <t>silviakspiva</t>
  </si>
  <si>
    <t>stephen__cooper</t>
  </si>
  <si>
    <t>moabdel</t>
  </si>
  <si>
    <t>rishabh50631460</t>
  </si>
  <si>
    <t>varkey123</t>
  </si>
  <si>
    <t>yogeshbang</t>
  </si>
  <si>
    <t>c0deiii</t>
  </si>
  <si>
    <t>alirezataj48</t>
  </si>
  <si>
    <t>anne_steinhardt</t>
  </si>
  <si>
    <t>intelligentpo</t>
  </si>
  <si>
    <t>koonscisco</t>
  </si>
  <si>
    <t>ciscodevnet</t>
  </si>
  <si>
    <t>chara_kontaxi</t>
  </si>
  <si>
    <t>fjgotopo</t>
  </si>
  <si>
    <t>bryan25607</t>
  </si>
  <si>
    <t>hfpreston</t>
  </si>
  <si>
    <t>robertcsapo</t>
  </si>
  <si>
    <t>prodoom</t>
  </si>
  <si>
    <t>eckelcu</t>
  </si>
  <si>
    <t>ciscodcloud</t>
  </si>
  <si>
    <t>lizbblum</t>
  </si>
  <si>
    <t>purplehayesuk</t>
  </si>
  <si>
    <t>ciscokiwi</t>
  </si>
  <si>
    <t>rjohnston6</t>
  </si>
  <si>
    <t>bigevilbeard</t>
  </si>
  <si>
    <t>ciscolivemel</t>
  </si>
  <si>
    <t>ruwanieb</t>
  </si>
  <si>
    <t>gennacaroline27</t>
  </si>
  <si>
    <t>palmerccie</t>
  </si>
  <si>
    <t>kazumasaikuta</t>
  </si>
  <si>
    <t>genkggorosuke</t>
  </si>
  <si>
    <t>rlagmanpmp</t>
  </si>
  <si>
    <t>tomeiste</t>
  </si>
  <si>
    <t>olilaurentse</t>
  </si>
  <si>
    <t>nickrusso42518</t>
  </si>
  <si>
    <t>antoni</t>
  </si>
  <si>
    <t>autismspeaks</t>
  </si>
  <si>
    <t>tluongo1</t>
  </si>
  <si>
    <t>johnbmoses</t>
  </si>
  <si>
    <t>devviebot</t>
  </si>
  <si>
    <t>ladynetwkr</t>
  </si>
  <si>
    <t>b_serpil</t>
  </si>
  <si>
    <t>ciscochampion</t>
  </si>
  <si>
    <t>wdenardi</t>
  </si>
  <si>
    <t>cisco</t>
  </si>
  <si>
    <t>martyn_rees</t>
  </si>
  <si>
    <t>ciscoanz</t>
  </si>
  <si>
    <t>womenofcisco</t>
  </si>
  <si>
    <t>stacihillokine</t>
  </si>
  <si>
    <t>varshakanwar</t>
  </si>
  <si>
    <t>ginamargolati</t>
  </si>
  <si>
    <t>ciscoenterprise</t>
  </si>
  <si>
    <t>cisco_mobility</t>
  </si>
  <si>
    <t>awscloud</t>
  </si>
  <si>
    <t>kareem_isk</t>
  </si>
  <si>
    <t>thedenap</t>
  </si>
  <si>
    <t>johnamcdonough</t>
  </si>
  <si>
    <t>socialjulio</t>
  </si>
  <si>
    <t>securenetwrk</t>
  </si>
  <si>
    <t>jlkratky</t>
  </si>
  <si>
    <t>kazuoyamamoto_</t>
  </si>
  <si>
    <t>shianneroan</t>
  </si>
  <si>
    <t>ciscocanada</t>
  </si>
  <si>
    <t>Retweet</t>
  </si>
  <si>
    <t>Mentions</t>
  </si>
  <si>
    <t>Replies to</t>
  </si>
  <si>
    <t>To all #CiscoSE #SEMaker &amp;amp; #DevNet enthusiasts heading to #CiscoIMPACT shortly, here is an opportunity not to be missed!!
Share your views about #DevNet and meet the amazing @silviakspiva &amp;amp; the incredible  @CiscoDevNet team _xD83D__xDE09_ https://t.co/Bx1fHU4cPq</t>
  </si>
  <si>
    <t>"Compare and despair" has to be the best description of impostor syndrome I've ever heard, courtesy of @antoni. Don't fall for that trap. Everyone's skills and experience are different, as mentioned by @nickrusso42518 #ciscochampion #CiscoSE</t>
  </si>
  <si>
    <t>I just published Farm to Robot https://t.co/aufAocFutM  #ciscochampion #ciscose #vexpert</t>
  </si>
  <si>
    <t>Completed my demo and presentation for #CiscoIMPACT next week.   Looking forward to presenting about NETCONF and YANG data models!  #DevNet @CiscoDevNet #ciscoSE https://t.co/6orH9YEJHm</t>
  </si>
  <si>
    <t>Oh next week should be.... uhh... a bit toasty. #CiscoImpact #CiscoSE https://t.co/KlaxOq1rsc</t>
  </si>
  <si>
    <t>#AlmostReady #CiscoImpact #CiscoSE _xD83D__xDC69__xD83C__xDFFB_‍_xD83D__xDCBB_#GladToBeHere #LoveWhereYouWork_xD83D__xDC95_
#WeAreCisco_xD83D__xDC99_ #GVESELatamTeam _xD83E__xDD13_ #Mexico _xD83C__xDDF2__xD83C__xDDFD_ https://t.co/3OAZO5hpwa</t>
  </si>
  <si>
    <t>Developing #serverless #microservices using #Python on #AWS lambda was already pretty straightforward.  Now it is way too easy!  I guess my AWS bill is going to go up. _xD83D__xDE0E_ _xD83D__xDCB8_ #CiscoSE https://t.co/JLqPrW5pi2</t>
  </si>
  <si>
    <t>An amazing morning at Soldier Field for “The Kick” with @tluongo1 attempting a FG on the actual playing field benefiting @autismspeaks #WeAreCisco #CiscoSE #Leader #BeTheBridge #LoveWhereYouWork https://t.co/qn8ql6jvlI</t>
  </si>
  <si>
    <t>Heading to #CiscoIMPACT and have an interest in Model Driven Programmability? Are you tired of PowerPoint? Love watching @hfpreston?  Then this is for you. Come check out the live Demos in Model Driven Programmability Use Cases and Demos.#CiscoSE #DevNet https://t.co/sbcvfAQ1RY</t>
  </si>
  <si>
    <t>@JohnBMoses Really looking forward to seeing everyone live and getting ready for a killer FY20! I also love seeing all the @WomenOfCisco and #CiscoSE family  ✌_xD83C__xDFFB__xD83E__xDD13__xD83D__xDC4D__xD83C__xDFFB_</t>
  </si>
  <si>
    <t>Registered for the FULL HOUSE at Cisco Engage NZ on Sept 3 and Sept 5?
Get a head start in your journey in automation and analytics by exploring @CiscoDevNet in advance:
https://t.co/rfhQqmOexN
#CiscoEngage #DevNet #CiscoSE
@DevvieBot https://t.co/yp7XL6os5w</t>
  </si>
  <si>
    <t>Learn how policy integration and #security works across several domains like #SDWAN and #CiscoACI, optimizing #IntentBasedNetworking for your business #DNAC #CiscoSE. https://t.co/3LfM8J6afZ... https://t.co/EOV5pk4GXZ</t>
  </si>
  <si>
    <t>The app *is* the customer #experience. That's why companies need to consider #real-time application #performance.  #AppD #CiscoSE https://t.co/X1YP9mn5Ne</t>
  </si>
  <si>
    <t>Why #WiFi-6 Will See Blazing Fast Adoption #meraki #CiscoSE #customerX https://t.co/HkaMSMRQSM https://t.co/ZeemalcblN</t>
  </si>
  <si>
    <t>6 Key Takeaways From #Cisco India Summit 2019 #CiscoSE  https://t.co/QYkeNBf3Hm https://t.co/6bJBJbjfy6</t>
  </si>
  <si>
    <t>@LadyNetwkr I saw it with one spot open and then I thought I'm not an introvert and better give someone who is the opportunity to learn _xD83D__xDE4F__xD83C__xDFFD_ #CiscoImpact #CiscoSE</t>
  </si>
  <si>
    <t>It's such an honor to be surrounded by so many smart #WomenOfCisco like @b_serpil _xD83D__xDE4F_ #LoveWhereYouWork #BeTheBridge #CiscoSE https://t.co/oCAHzNelXp</t>
  </si>
  <si>
    <t>@CiscoDevNet @CiscoANZ @CiscoLiveMEL #BeTheBridge 
https://t.co/fEQ7TVtsRr 
#CLMel with @martyn_rees @Stephen__Cooper @Jason_Gooley @wdenardi @CiscoKiwi @CiscoChampion @cisco 
#DevNet #CiscoChampion #CiscoSE https://t.co/DISjI49xhU</t>
  </si>
  <si>
    <t>Sda in action #CiscoSE #CiscoGSX #OwnIt #Team #WeAreCisco https://t.co/cvvlgySHXr</t>
  </si>
  <si>
    <t>Super excited about my #Braindate with 
Annika Gruvstad at #CiscoIMPACT! 
https://t.co/qd9x3DP2aC
#CiscoSE #SEmaker #DevNet #BeTheInnovator #BeTheBridge https://t.co/7fklKG90mU</t>
  </si>
  <si>
    <t>The possibilities of #programmability.
Get up to speed with all things #Networking and #Mobility with @Stephen__Cooper:  
https://t.co/cGBrZaZnyQ
#CLMel to #CLUS to #CiscoIMPACT
#DevNet #DevNetExpress
#CiscoSE https://t.co/Kg8woT0dQw</t>
  </si>
  <si>
    <t>#dCloud Power User @vlinder_nl celebrating the @WomenofCisco rebrand! ❤️❤️
We're so excited to see all of our #dCloud Power Users, #CiscoSE's, and other adoring fans at #CiscoImpact - look for us in Innovate Park, where we'll be showing you how to #DemoEverywhere. https://t.co/CJYidBon9O</t>
  </si>
  <si>
    <t>@VarshaKanwar @WomenOfCisco @staciHILLokine I was lucky enough to meet @staciHILLokine through a development program - she is a #CiscoSE , a leader, and has been an amazing mentor to so many people!  #WomenOfCisco</t>
  </si>
  <si>
    <t>And @GinaMargolati also keeps the #CiscoSE team running like a finely-tuned machine!  #WomenOfCisco https://t.co/NkUGIRuxtk</t>
  </si>
  <si>
    <t>@Chara_Kontaxi @silviakspiva @CiscoDevNet Cannot wait to see you there!! #CiscoSE</t>
  </si>
  <si>
    <t>Stephen Cooper celebrates his first year at Cisco by bringing you all the latest information from @Cisco_Mobility and @CiscoEnterprise!
https://t.co/cGBrZaZnyQ
#CiscoSE #WiFi 
#DevNet #CiscoIMPACT https://t.co/9Zsicshyx9</t>
  </si>
  <si>
    <t>@CiscoEnterprise @awscloud Now also available on @CiscoDevNet Exchange :) https://t.co/8jFiS6HSYG #DevNet #CiscoSE https://t.co/q7kyoYeWQX</t>
  </si>
  <si>
    <t>When cleaning up I found this a colleague made this during the training in San Jose  #NewHireCisco #LoveWhereYouWork #WeAreCisco #CiscoSE _xD83E__xDD70_ https://t.co/48710R1BtI</t>
  </si>
  <si>
    <t>Time to pack the gear for the event of the year!  #CiscoIMPACT #Demoeverywhere #WeAreCisco #CiscoSE #LoveWhereYouWork https://t.co/KJrG12I0FV</t>
  </si>
  <si>
    <t>Much love for all those below and the great work they do for @cisco and #CiscoSE _xD83D__xDE4C__xD83C__xDFFC_❤️_xD83D__xDC4D__xD83C__xDFFB_ https://t.co/OLzTVFL7NI</t>
  </si>
  <si>
    <t>@DevvieBot @CiscoDevNet @jlkratky @securenetwrk @silviakspiva @SocialJulio @prodoom @johnamcdonough @theDeNap @Kareem_isk @Cisco You always know how to fit in #Devvie!
#CiscoSE #DevNet #CiscoIMPACT</t>
  </si>
  <si>
    <t>@kazuoyamamoto_ @CiscoANZ You know I will, Kazuo! There's plenty to look forward to.
#CiscoSE #CiscoEngage _xD83C__xDDF3__xD83C__xDDFF_</t>
  </si>
  <si>
    <t>Using ⁦@bigevilbeard⁩ topic and expanding to include inputing info with csv content,validate ip address information then output to configs for remote sites, it’s just a start but pretty impressive. #CiscoSE #pythonprogramming #DevNet https://t.co/RKxateCN1w</t>
  </si>
  <si>
    <t>@CiscoLiveMEL We're excited to have Vanessa presenting at #CiscoEngage NZ in just 10 days time! 
If you are registered already, be sure not to miss her session:
'Artificial Intelligence: Enabling Cognitive Collaboration'
#NewZealand #Collaboration #CiscoSE #AI _xD83C__xDDF3__xD83C__xDDFF_
https://t.co/rfnaVh408r https://t.co/ici1PG0Ila</t>
  </si>
  <si>
    <t>Welcome to #Twitter @shianneroan @GinaMargolati !! #CiscoSE team, pls go follow these two amazing leaders in the Global Systems Engineering Team! #WeAreCisco #Cisco #SystemsEngineer #WomenOfCisco https://t.co/yss1d65AM7</t>
  </si>
  <si>
    <t>An innovative and creative leader right here! So lucky to have met @tech_NICOLE  through our passion for tech, I&amp;amp;D and community building! #CiscoSE https://t.co/QFk7YyIoBW</t>
  </si>
  <si>
    <t>#Cisco brought me to know, like and trust this amazing #CiscoSE leader @tech_NICOLE. She's a thought leader, #inclusion &amp;amp; #diversity champion, a pioneer technologist &amp;amp; so much more. She brings positive energy to all interactions. Thank you for ALL you do Nicole! #WomenOfCisco https://t.co/IX3uCAEvWR</t>
  </si>
  <si>
    <t>@fjgotopo @CiscoCanada So fun!! Natalia is a future #CiscoSE _xD83D__xDE03_</t>
  </si>
  <si>
    <t>Changing it up - now running a 9800-CL controller instead of the vWLC previously keeping the home connected. Learning curve but loving new features! #CiscoSE #Cisco #WeAreCisco https://t.co/kbVuJbqsYT</t>
  </si>
  <si>
    <t>開封の儀！Opening ceremony :-) #CiscoDNA #CiscoSE https://t.co/MdNU7Lwurn</t>
  </si>
  <si>
    <t>City of #CiscoImpact. Looking forward to a great week of learning, celebrating and connecting #WomenOfCisco #CiscoSE https://t.co/DHnx5Rs5hV</t>
  </si>
  <si>
    <t>https://link.medium.com/nsVI1oIheZ</t>
  </si>
  <si>
    <t>https://github.com/aws/chalice</t>
  </si>
  <si>
    <t>https://www.cisco.com/c/en/us/solutions/collateral/data-center-virtualization/applicat/index.html https://www.linkedin.com/slink?code=geT-_xD</t>
  </si>
  <si>
    <t>https://www.linkedin.com/slink?code=gVrpEJQ</t>
  </si>
  <si>
    <t>https://meraki.cisco.com/blog/2019/08/wi-fi-6-adoption/ https://www.linkedin.com/slink?code=gCrY8EN</t>
  </si>
  <si>
    <t>https://www.cxotoday.com/story/6-key-takeaways-from-cisco-india-summit-2019/ https://www.linkedin.com/slink?code=gF64KCg</t>
  </si>
  <si>
    <t>https://twitter.com/WomenOfCisco/status/1163926206217146370</t>
  </si>
  <si>
    <t>https://developer.cisco.com/user/settings/?utm_campaign=profile20&amp;utm_source=social&amp;utm_medium=otwitter-au-silvia</t>
  </si>
  <si>
    <t>https://developer.cisco.com/user/settings/?utm_campaign=profile20&amp;utm_source=social&amp;utm_medium=otwitter-se-annika</t>
  </si>
  <si>
    <t>https://twitter.com/WomenOfCisco/status/1163911109285482496</t>
  </si>
  <si>
    <t>https://twitter.com/silviakspiva/status/1162134594411302912</t>
  </si>
  <si>
    <t>https://blogs.cisco.com/developer/diving-deeper-into-wi-fi-6</t>
  </si>
  <si>
    <t>https://developer.cisco.com/codeexchange/github/repo/robertcsapo/cisco-dnacaap-assurance-aws-sns</t>
  </si>
  <si>
    <t>https://twitter.com/WomenOfCisco/status/1163914869667745794</t>
  </si>
  <si>
    <t>https://twitter.com/gennacaroline27/status/1163880523422474245</t>
  </si>
  <si>
    <t>https://developer.cisco.com/user/settings?utm_campaign=profile&amp;utm_source=email&amp;utm_medium=email01-nz-scott</t>
  </si>
  <si>
    <t>https://blogs.cisco.com/developer/network-configuration-template</t>
  </si>
  <si>
    <t>https://www.cisco.com/go/engagenz</t>
  </si>
  <si>
    <t>https://twitter.com/WomenOfCisco/status/1163880914700701696</t>
  </si>
  <si>
    <t>medium.com</t>
  </si>
  <si>
    <t>github.com</t>
  </si>
  <si>
    <t>cisco.com linkedin.com</t>
  </si>
  <si>
    <t>linkedin.com</t>
  </si>
  <si>
    <t>cxotoday.com linkedin.com</t>
  </si>
  <si>
    <t>twitter.com</t>
  </si>
  <si>
    <t>cisco.com</t>
  </si>
  <si>
    <t>ciscose semaker devnet ciscoimpact</t>
  </si>
  <si>
    <t>ciscochampion ciscose</t>
  </si>
  <si>
    <t>ciscochampion ciscose vexpert</t>
  </si>
  <si>
    <t>ciscoimpact</t>
  </si>
  <si>
    <t>ciscoimpact devnet ciscose</t>
  </si>
  <si>
    <t>ciscoimpact ciscose</t>
  </si>
  <si>
    <t>almostready ciscoimpact ciscose gladtobehere lovewhereyouwork wearecisco gveselatamteam mexico</t>
  </si>
  <si>
    <t>serverless microservices python aws</t>
  </si>
  <si>
    <t>serverless microservices python aws ciscose</t>
  </si>
  <si>
    <t>ciscose</t>
  </si>
  <si>
    <t>security sdwan ciscoaci intentbasednetworking dnac ciscose</t>
  </si>
  <si>
    <t>experience real performance appd ciscose</t>
  </si>
  <si>
    <t>wifi meraki ciscose customerx</t>
  </si>
  <si>
    <t>cisco ciscose</t>
  </si>
  <si>
    <t>womenofcisco lovewhereyouwork bethebridge ciscose</t>
  </si>
  <si>
    <t>bethebridge clmel</t>
  </si>
  <si>
    <t>bethebridge clmel devnet ciscochampion ciscose</t>
  </si>
  <si>
    <t>ciscose ciscogsx ownit team wearecisco</t>
  </si>
  <si>
    <t>braindate ciscoimpact ciscose semaker</t>
  </si>
  <si>
    <t>programmability networking mobility</t>
  </si>
  <si>
    <t>dcloud dcloud</t>
  </si>
  <si>
    <t>ciscose womenofcisco</t>
  </si>
  <si>
    <t>ciscose semaker devnet ciscoimpact devnet</t>
  </si>
  <si>
    <t>ciscoimpact ciscose devnet</t>
  </si>
  <si>
    <t>programmability networking mobility clmel clus ciscoimpact devnet devnetexpress ciscose</t>
  </si>
  <si>
    <t>devnet ciscose</t>
  </si>
  <si>
    <t>dcloud dcloud ciscose ciscoimpact demoeverywhere</t>
  </si>
  <si>
    <t>newhirecisco lovewhereyouwork wearecisco ciscose</t>
  </si>
  <si>
    <t>ciscoimpact demoeverywhere wearecisco ciscose lovewhereyouwork</t>
  </si>
  <si>
    <t>devvie ciscose devnet ciscoimpact</t>
  </si>
  <si>
    <t>braindate ciscoimpact ciscose semaker devnet betheinnovator bethebridge</t>
  </si>
  <si>
    <t>ciscose wifi devnet ciscoimpact</t>
  </si>
  <si>
    <t>ciscoengage devnet ciscose</t>
  </si>
  <si>
    <t>ciscose ciscoengage</t>
  </si>
  <si>
    <t>ciscose pythonprogramming devnet</t>
  </si>
  <si>
    <t>ciscoengage newzealand collaboration ciscose ai</t>
  </si>
  <si>
    <t>ciscoengage</t>
  </si>
  <si>
    <t>twitter ciscose wearecisco cisco systemsengineer womenofcisco</t>
  </si>
  <si>
    <t>cisco ciscose inclusion diversity womenofcisco</t>
  </si>
  <si>
    <t>ciscose cisco wearecisco</t>
  </si>
  <si>
    <t>ciscodna ciscose</t>
  </si>
  <si>
    <t>wearecisco ciscose leader bethebridge lovewhereyouwork</t>
  </si>
  <si>
    <t>ciscoimpact womenofcisco ciscose</t>
  </si>
  <si>
    <t>https://pbs.twimg.com/media/ECP5KSSXYAUWo9M.jpg</t>
  </si>
  <si>
    <t>https://pbs.twimg.com/media/ECWs9ACXsAATxh3.png</t>
  </si>
  <si>
    <t>https://pbs.twimg.com/media/ECXuKMNX4AAv3Vg.jpg</t>
  </si>
  <si>
    <t>https://pbs.twimg.com/ext_tw_video_thumb/1162414569039339520/pu/img/2WswQN-I3uPDTB-R.jpg</t>
  </si>
  <si>
    <t>https://pbs.twimg.com/media/DHuyzvvUwAA1_0A.jpg</t>
  </si>
  <si>
    <t>https://pbs.twimg.com/media/ECbGbqOWwAEohqR.png</t>
  </si>
  <si>
    <t>https://pbs.twimg.com/media/ECiLQcaU4AAjRSr.jpg</t>
  </si>
  <si>
    <t>https://pbs.twimg.com/tweet_video_thumb/ECl_DprW4AIzkjr.jpg</t>
  </si>
  <si>
    <t>https://pbs.twimg.com/media/ECKSLjUXUAAX_Ar.jpg</t>
  </si>
  <si>
    <t>https://pbs.twimg.com/ext_tw_video_thumb/1164486199693778944/pu/img/IY0mi5UmU9N-Iewl.jpg</t>
  </si>
  <si>
    <t>https://pbs.twimg.com/media/ECiDiahVUAAHA4r.jpg</t>
  </si>
  <si>
    <t>https://pbs.twimg.com/media/EChqAVXVUAAVTwv.jpg</t>
  </si>
  <si>
    <t>https://pbs.twimg.com/media/ECeAl83UYAAIzow.jpg</t>
  </si>
  <si>
    <t>https://pbs.twimg.com/media/ECn4-AdU0AAXrUh.jpg</t>
  </si>
  <si>
    <t>https://pbs.twimg.com/tweet_video_thumb/ECbvKcDX4AEOGgk.jpg</t>
  </si>
  <si>
    <t>https://pbs.twimg.com/media/ECr29p-XkAURa5h.jpg</t>
  </si>
  <si>
    <t>https://pbs.twimg.com/media/ECpND9tUEAMpt7o.jpg</t>
  </si>
  <si>
    <t>https://pbs.twimg.com/media/ECb6cGTW4AMOzlA.jpg</t>
  </si>
  <si>
    <t>https://pbs.twimg.com/media/ECwHkI_U0AAzgb6.jpg</t>
  </si>
  <si>
    <t>http://pbs.twimg.com/profile_images/378800000847664152/8b04a0a3fdb03cc866455818e6da8c67_normal.jpeg</t>
  </si>
  <si>
    <t>http://pbs.twimg.com/profile_images/1151921659332440067/aQJ7Dz8V_normal.png</t>
  </si>
  <si>
    <t>http://pbs.twimg.com/profile_images/378800000236604717/a6b0433f03a478050bff8ed296216492_normal.jpeg</t>
  </si>
  <si>
    <t>http://pbs.twimg.com/profile_images/1143564174632472576/827VbPxo_normal.jpg</t>
  </si>
  <si>
    <t>http://abs.twimg.com/sticky/default_profile_images/default_profile_normal.png</t>
  </si>
  <si>
    <t>http://pbs.twimg.com/profile_images/1081609158812676097/wM5GBTQT_normal.jpg</t>
  </si>
  <si>
    <t>http://pbs.twimg.com/profile_images/1122728239884115970/TbmXm-eX_normal.jpg</t>
  </si>
  <si>
    <t>http://pbs.twimg.com/profile_images/757658002530963457/aUUVHVfV_normal.jpg</t>
  </si>
  <si>
    <t>http://pbs.twimg.com/profile_images/1160221025331793920/qe0mxyUt_normal.jpg</t>
  </si>
  <si>
    <t>http://pbs.twimg.com/profile_images/1025809596659773440/MecTqUyo_normal.jpg</t>
  </si>
  <si>
    <t>http://pbs.twimg.com/profile_images/773234569432731653/lIvn_tvq_normal.jpg</t>
  </si>
  <si>
    <t>http://pbs.twimg.com/profile_images/771079142137851909/FCqHx1f-_normal.jpg</t>
  </si>
  <si>
    <t>http://pbs.twimg.com/profile_images/1152241261/sandals_normal.jpg</t>
  </si>
  <si>
    <t>http://pbs.twimg.com/profile_images/849325998772539394/FxeogMPm_normal.jpg</t>
  </si>
  <si>
    <t>http://pbs.twimg.com/profile_images/727514344901111808/-zgipnMn_normal.jpg</t>
  </si>
  <si>
    <t>http://pbs.twimg.com/profile_images/593803027737387008/RLmHoyff_normal.png</t>
  </si>
  <si>
    <t>http://pbs.twimg.com/profile_images/1017751238602035202/oN0c_RUr_normal.jpg</t>
  </si>
  <si>
    <t>http://pbs.twimg.com/profile_images/699986538650849282/z_Rhhvtv_normal.jpg</t>
  </si>
  <si>
    <t>http://pbs.twimg.com/profile_images/1030261804801249281/G1ZAMGxV_normal.jpg</t>
  </si>
  <si>
    <t>http://pbs.twimg.com/profile_images/901134980432236544/BKT_5N36_normal.jpg</t>
  </si>
  <si>
    <t>http://pbs.twimg.com/profile_images/1027432432901873665/nF2qS993_normal.jpg</t>
  </si>
  <si>
    <t>http://pbs.twimg.com/profile_images/1116409814433681408/z_mCh3U4_normal.jpg</t>
  </si>
  <si>
    <t>http://pbs.twimg.com/profile_images/1522563747/A10A73D4_normal.jpg</t>
  </si>
  <si>
    <t>http://pbs.twimg.com/profile_images/516653316374147072/MEtsL5R4_normal.jpeg</t>
  </si>
  <si>
    <t>http://pbs.twimg.com/profile_images/926339781881188352/QA7osnJ7_normal.jpg</t>
  </si>
  <si>
    <t>http://pbs.twimg.com/profile_images/1149984120484847618/V51sGJnX_normal.jpg</t>
  </si>
  <si>
    <t>http://pbs.twimg.com/profile_images/693104308292829184/2sZgP7pk_normal.jpg</t>
  </si>
  <si>
    <t>http://pbs.twimg.com/profile_images/1164591284834713600/4rNqBO10_normal.jpg</t>
  </si>
  <si>
    <t>http://pbs.twimg.com/profile_images/729643737278615552/y0nnsQW3_normal.jpg</t>
  </si>
  <si>
    <t>http://pbs.twimg.com/profile_images/831938838935203840/eGVNy9b7_normal.jpg</t>
  </si>
  <si>
    <t>http://pbs.twimg.com/profile_images/633279583551401984/p1Tof5Mv_normal.jpg</t>
  </si>
  <si>
    <t>http://pbs.twimg.com/profile_images/1257165522/267991457_normal.jpg</t>
  </si>
  <si>
    <t>http://pbs.twimg.com/profile_images/1140646171800690689/0mocXiOy_normal.png</t>
  </si>
  <si>
    <t>http://pbs.twimg.com/profile_images/1016757279415197697/4DgZATIC_normal.jpg</t>
  </si>
  <si>
    <t>http://pbs.twimg.com/profile_images/1141047903110258689/g6TswzyQ_normal.jpg</t>
  </si>
  <si>
    <t>http://pbs.twimg.com/profile_images/841709656779157505/oLb9BAq2_normal.jpg</t>
  </si>
  <si>
    <t>http://pbs.twimg.com/profile_images/918460631413432322/XabUq8aH_normal.jpg</t>
  </si>
  <si>
    <t>http://pbs.twimg.com/profile_images/1158558178428112896/KC8ULtUL_normal.jpg</t>
  </si>
  <si>
    <t>http://pbs.twimg.com/profile_images/1090113905521610752/O9q_YweN_normal.jpg</t>
  </si>
  <si>
    <t>http://pbs.twimg.com/profile_images/1052662178111741952/1BirSsr0_normal.jpg</t>
  </si>
  <si>
    <t>http://pbs.twimg.com/profile_images/1112525549979656193/gZBKsesE_normal.png</t>
  </si>
  <si>
    <t>http://pbs.twimg.com/profile_images/1001428335098970112/hoNmCRRj_normal.jpg</t>
  </si>
  <si>
    <t>http://pbs.twimg.com/profile_images/1086318869730480128/0pXFB_uq_normal.jpg</t>
  </si>
  <si>
    <t>http://pbs.twimg.com/profile_images/850425606944636928/Abb4g2Jw_normal.jpg</t>
  </si>
  <si>
    <t>11:11:38</t>
  </si>
  <si>
    <t>16:33:41</t>
  </si>
  <si>
    <t>18:12:59</t>
  </si>
  <si>
    <t>20:31:12</t>
  </si>
  <si>
    <t>07:50:36</t>
  </si>
  <si>
    <t>20:20:48</t>
  </si>
  <si>
    <t>15:15:47</t>
  </si>
  <si>
    <t>15:56:14</t>
  </si>
  <si>
    <t>11:16:48</t>
  </si>
  <si>
    <t>14:07:50</t>
  </si>
  <si>
    <t>19:00:49</t>
  </si>
  <si>
    <t>23:45:43</t>
  </si>
  <si>
    <t>13:51:50</t>
  </si>
  <si>
    <t>17:35:30</t>
  </si>
  <si>
    <t>13:46:06</t>
  </si>
  <si>
    <t>19:40:42</t>
  </si>
  <si>
    <t>20:53:43</t>
  </si>
  <si>
    <t>19:24:44</t>
  </si>
  <si>
    <t>21:59:08</t>
  </si>
  <si>
    <t>17:56:08</t>
  </si>
  <si>
    <t>07:47:07</t>
  </si>
  <si>
    <t>13:00:00</t>
  </si>
  <si>
    <t>13:30:00</t>
  </si>
  <si>
    <t>11:30:00</t>
  </si>
  <si>
    <t>08:30:00</t>
  </si>
  <si>
    <t>15:39:17</t>
  </si>
  <si>
    <t>09:16:33</t>
  </si>
  <si>
    <t>09:29:22</t>
  </si>
  <si>
    <t>17:28:52</t>
  </si>
  <si>
    <t>17:23:34</t>
  </si>
  <si>
    <t>21:18:26</t>
  </si>
  <si>
    <t>04:04:49</t>
  </si>
  <si>
    <t>01:40:49</t>
  </si>
  <si>
    <t>03:30:33</t>
  </si>
  <si>
    <t>04:22:05</t>
  </si>
  <si>
    <t>04:36:18</t>
  </si>
  <si>
    <t>11:12:33</t>
  </si>
  <si>
    <t>14:14:27</t>
  </si>
  <si>
    <t>14:25:01</t>
  </si>
  <si>
    <t>20:45:51</t>
  </si>
  <si>
    <t>18:09:36</t>
  </si>
  <si>
    <t>21:35:00</t>
  </si>
  <si>
    <t>00:49:13</t>
  </si>
  <si>
    <t>05:43:19</t>
  </si>
  <si>
    <t>17:35:08</t>
  </si>
  <si>
    <t>00:49:10</t>
  </si>
  <si>
    <t>15:30:37</t>
  </si>
  <si>
    <t>15:56:30</t>
  </si>
  <si>
    <t>16:45:56</t>
  </si>
  <si>
    <t>22:17:43</t>
  </si>
  <si>
    <t>00:29:53</t>
  </si>
  <si>
    <t>00:29:04</t>
  </si>
  <si>
    <t>18:14:14</t>
  </si>
  <si>
    <t>18:15:50</t>
  </si>
  <si>
    <t>18:27:37</t>
  </si>
  <si>
    <t>19:42:12</t>
  </si>
  <si>
    <t>14:08:24</t>
  </si>
  <si>
    <t>14:20:50</t>
  </si>
  <si>
    <t>05:51:13</t>
  </si>
  <si>
    <t>09:08:24</t>
  </si>
  <si>
    <t>10:35:28</t>
  </si>
  <si>
    <t>21:39:29</t>
  </si>
  <si>
    <t>23:49:15</t>
  </si>
  <si>
    <t>02:46:36</t>
  </si>
  <si>
    <t>23:55:18</t>
  </si>
  <si>
    <t>00:04:43</t>
  </si>
  <si>
    <t>22:03:47</t>
  </si>
  <si>
    <t>22:44:36</t>
  </si>
  <si>
    <t>05:53:03</t>
  </si>
  <si>
    <t>05:03:58</t>
  </si>
  <si>
    <t>00:28:01</t>
  </si>
  <si>
    <t>04:30:30</t>
  </si>
  <si>
    <t>02:57:10</t>
  </si>
  <si>
    <t>08:06:50</t>
  </si>
  <si>
    <t>03:06:52</t>
  </si>
  <si>
    <t>03:07:06</t>
  </si>
  <si>
    <t>05:23:52</t>
  </si>
  <si>
    <t>09:59:21</t>
  </si>
  <si>
    <t>18:28:35</t>
  </si>
  <si>
    <t>21:18:49</t>
  </si>
  <si>
    <t>19:56:47</t>
  </si>
  <si>
    <t>12:24:28</t>
  </si>
  <si>
    <t>21:36:35</t>
  </si>
  <si>
    <t>09:14:17</t>
  </si>
  <si>
    <t>22:48:30</t>
  </si>
  <si>
    <t>19:17:52</t>
  </si>
  <si>
    <t>13:31:05</t>
  </si>
  <si>
    <t>17:27:36</t>
  </si>
  <si>
    <t>https://twitter.com/yiannisbak/status/1162321011787931648</t>
  </si>
  <si>
    <t>https://twitter.com/mythryll/status/1162402059368435713</t>
  </si>
  <si>
    <t>https://twitter.com/askaccde/status/1162427048356241408</t>
  </si>
  <si>
    <t>https://twitter.com/citylifematt/status/1162461832021286912</t>
  </si>
  <si>
    <t>https://twitter.com/neilmo_/status/1162632805312016384</t>
  </si>
  <si>
    <t>https://twitter.com/joelwsprague/status/1162459214415110145</t>
  </si>
  <si>
    <t>https://twitter.com/joelwsprague/status/1162744839311699968</t>
  </si>
  <si>
    <t>https://twitter.com/gamblermty/status/1163117407013146624</t>
  </si>
  <si>
    <t>https://twitter.com/chrisbogdog/status/1163047088663539712</t>
  </si>
  <si>
    <t>https://twitter.com/jeffharrington5/status/1163452516266401792</t>
  </si>
  <si>
    <t>https://twitter.com/0x2142com/status/1163526246111821824</t>
  </si>
  <si>
    <t>https://twitter.com/ivvi_gln/status/1163597944907599875</t>
  </si>
  <si>
    <t>https://twitter.com/ellerbyben/status/1163810878715678720</t>
  </si>
  <si>
    <t>https://twitter.com/aviadmor/status/1163867163628883969</t>
  </si>
  <si>
    <t>https://twitter.com/cmlccie/status/1163809436294508544</t>
  </si>
  <si>
    <t>https://twitter.com/maxthoon/status/1163898673157353474</t>
  </si>
  <si>
    <t>https://twitter.com/thekevinhbrown/status/1163917046255669252</t>
  </si>
  <si>
    <t>https://twitter.com/chris_gabriel1/status/1163532268775911425</t>
  </si>
  <si>
    <t>https://twitter.com/chris_gabriel1/status/1163933511788707840</t>
  </si>
  <si>
    <t>https://twitter.com/tech_nicole/status/1163872357766848519</t>
  </si>
  <si>
    <t>https://twitter.com/santchiweb/status/1164081480361893889</t>
  </si>
  <si>
    <t>https://twitter.com/h_klaassen/status/1162348281197821954</t>
  </si>
  <si>
    <t>https://twitter.com/h_klaassen/status/1163442995430998018</t>
  </si>
  <si>
    <t>https://twitter.com/h_klaassen/status/1163775184421048322</t>
  </si>
  <si>
    <t>https://twitter.com/h_klaassen/status/1164092274961031168</t>
  </si>
  <si>
    <t>https://twitter.com/vlinder_nl/status/1163837917997015042</t>
  </si>
  <si>
    <t>https://twitter.com/vlinder_nl/status/1164103990054989825</t>
  </si>
  <si>
    <t>https://twitter.com/kfalconspb/status/1164107213113192448</t>
  </si>
  <si>
    <t>https://twitter.com/jason_gooley/status/1162415944817418240</t>
  </si>
  <si>
    <t>https://twitter.com/silviakspiva/status/1162414612077137921</t>
  </si>
  <si>
    <t>https://twitter.com/stephen__cooper/status/1162473716153929728</t>
  </si>
  <si>
    <t>https://twitter.com/jason_gooley/status/1162938376330330117</t>
  </si>
  <si>
    <t>https://twitter.com/moabdel/status/1164351689198981121</t>
  </si>
  <si>
    <t>https://twitter.com/rishabh50631460/status/1164379301384294402</t>
  </si>
  <si>
    <t>https://twitter.com/varkey123/status/1164392271417991168</t>
  </si>
  <si>
    <t>https://twitter.com/yogeshbang/status/1164395850157711361</t>
  </si>
  <si>
    <t>https://twitter.com/c0deiii/status/1164495567533355010</t>
  </si>
  <si>
    <t>https://twitter.com/alirezataj48/status/1164541343332483077</t>
  </si>
  <si>
    <t>https://twitter.com/anne_steinhardt/status/1164544005964795905</t>
  </si>
  <si>
    <t>https://twitter.com/anne_steinhardt/status/1163915069618577408</t>
  </si>
  <si>
    <t>https://twitter.com/intelligentpo/status/1164600522525106177</t>
  </si>
  <si>
    <t>https://twitter.com/koonscisco/status/1162477886240100353</t>
  </si>
  <si>
    <t>https://twitter.com/ciscodevnet/status/1163251536799027201</t>
  </si>
  <si>
    <t>https://twitter.com/chara_kontaxi/status/1162238385676644352</t>
  </si>
  <si>
    <t>https://twitter.com/fjgotopo/status/1162417520327962626</t>
  </si>
  <si>
    <t>https://twitter.com/ciscodevnet/status/1163251527445692416</t>
  </si>
  <si>
    <t>https://twitter.com/bryan25607/status/1163835738955354121</t>
  </si>
  <si>
    <t>https://twitter.com/hfpreston/status/1163842250327109632</t>
  </si>
  <si>
    <t>https://twitter.com/ciscodevnet/status/1163854692092276736</t>
  </si>
  <si>
    <t>https://twitter.com/stephen__cooper/status/1164300576848404480</t>
  </si>
  <si>
    <t>https://twitter.com/stephen__cooper/status/1164333836739547136</t>
  </si>
  <si>
    <t>https://twitter.com/ciscodevnet/status/1164333630895714305</t>
  </si>
  <si>
    <t>https://twitter.com/robertcsapo/status/1164601686624784385</t>
  </si>
  <si>
    <t>https://twitter.com/ciscodevnet/status/1164602093102964736</t>
  </si>
  <si>
    <t>https://twitter.com/prodoom/status/1164605055598645248</t>
  </si>
  <si>
    <t>https://twitter.com/eckelcu/status/1164623828011479040</t>
  </si>
  <si>
    <t>https://twitter.com/ciscodcloud/status/1164539820812767232</t>
  </si>
  <si>
    <t>https://twitter.com/lizbblum/status/1164542953072861189</t>
  </si>
  <si>
    <t>https://twitter.com/vlinder_nl/status/899509174681325568</t>
  </si>
  <si>
    <t>https://twitter.com/vlinder_nl/status/1162652386793611264</t>
  </si>
  <si>
    <t>https://twitter.com/purplehayesuk/status/1164486235760529408</t>
  </si>
  <si>
    <t>https://twitter.com/lizbblum/status/1164653340984262656</t>
  </si>
  <si>
    <t>https://twitter.com/tech_nicole/status/1163961223572008961</t>
  </si>
  <si>
    <t>https://twitter.com/ciscokiwi/status/1163643468461170688</t>
  </si>
  <si>
    <t>https://twitter.com/silviakspiva/status/1164325134187937797</t>
  </si>
  <si>
    <t>https://twitter.com/ciscodevnet/status/1164327501545402368</t>
  </si>
  <si>
    <t>https://twitter.com/ciscodevnet/status/1164297068485074944</t>
  </si>
  <si>
    <t>https://twitter.com/ciscokiwi/status/1164307341652553729</t>
  </si>
  <si>
    <t>https://twitter.com/ciscodevnet/status/1164052776269205506</t>
  </si>
  <si>
    <t>https://twitter.com/ciscokiwi/status/1164040424509435904</t>
  </si>
  <si>
    <t>https://twitter.com/ciscokiwi/status/1164333367334039553</t>
  </si>
  <si>
    <t>https://twitter.com/ciscokiwi/status/1164756779307110406</t>
  </si>
  <si>
    <t>https://twitter.com/rjohnston6/status/1164733287304089600</t>
  </si>
  <si>
    <t>https://twitter.com/bigevilbeard/status/1164811221377282050</t>
  </si>
  <si>
    <t>https://twitter.com/ciscokiwi/status/1164735728313499648</t>
  </si>
  <si>
    <t>https://twitter.com/ciscokiwi/status/1164735788921151489</t>
  </si>
  <si>
    <t>https://twitter.com/ciscolivemel/status/1164770206750654465</t>
  </si>
  <si>
    <t>https://twitter.com/ruwanieb/status/1164839535437438977</t>
  </si>
  <si>
    <t>https://twitter.com/fjgotopo/status/1163923363888291841</t>
  </si>
  <si>
    <t>https://twitter.com/gennacaroline27/status/1163902720891400198</t>
  </si>
  <si>
    <t>https://twitter.com/gennacaroline27/status/1164876054231695360</t>
  </si>
  <si>
    <t>https://twitter.com/palmerccie/status/1165014998512537610</t>
  </si>
  <si>
    <t>https://twitter.com/kazumasaikuta/status/1164828191891963904</t>
  </si>
  <si>
    <t>https://twitter.com/genkggorosuke/status/1165033096351293440</t>
  </si>
  <si>
    <t>https://twitter.com/rlagmanpmp/status/1163892925442535424</t>
  </si>
  <si>
    <t>https://twitter.com/tomeiste/status/1165255209309728770</t>
  </si>
  <si>
    <t>https://twitter.com/olilaurentse/status/1165314727242678273</t>
  </si>
  <si>
    <t>1162321011787931648</t>
  </si>
  <si>
    <t>1162402059368435713</t>
  </si>
  <si>
    <t>1162427048356241408</t>
  </si>
  <si>
    <t>1162461832021286912</t>
  </si>
  <si>
    <t>1162632805312016384</t>
  </si>
  <si>
    <t>1162459214415110145</t>
  </si>
  <si>
    <t>1162744839311699968</t>
  </si>
  <si>
    <t>1163117407013146624</t>
  </si>
  <si>
    <t>1163047088663539712</t>
  </si>
  <si>
    <t>1163452516266401792</t>
  </si>
  <si>
    <t>1163526246111821824</t>
  </si>
  <si>
    <t>1163597944907599875</t>
  </si>
  <si>
    <t>1163810878715678720</t>
  </si>
  <si>
    <t>1163867163628883969</t>
  </si>
  <si>
    <t>1163809436294508544</t>
  </si>
  <si>
    <t>1163898673157353474</t>
  </si>
  <si>
    <t>1163917046255669252</t>
  </si>
  <si>
    <t>1163532268775911425</t>
  </si>
  <si>
    <t>1163933511788707840</t>
  </si>
  <si>
    <t>1163872357766848519</t>
  </si>
  <si>
    <t>1164081480361893889</t>
  </si>
  <si>
    <t>1162348281197821954</t>
  </si>
  <si>
    <t>1163442995430998018</t>
  </si>
  <si>
    <t>1163775184421048322</t>
  </si>
  <si>
    <t>1164092274961031168</t>
  </si>
  <si>
    <t>1163837917997015042</t>
  </si>
  <si>
    <t>1164103990054989825</t>
  </si>
  <si>
    <t>1164107213113192448</t>
  </si>
  <si>
    <t>1162415944817418240</t>
  </si>
  <si>
    <t>1162414612077137921</t>
  </si>
  <si>
    <t>1162473716153929728</t>
  </si>
  <si>
    <t>1162938376330330117</t>
  </si>
  <si>
    <t>1164351689198981121</t>
  </si>
  <si>
    <t>1164379301384294402</t>
  </si>
  <si>
    <t>1164392271417991168</t>
  </si>
  <si>
    <t>1164395850157711361</t>
  </si>
  <si>
    <t>1164495567533355010</t>
  </si>
  <si>
    <t>1164541343332483077</t>
  </si>
  <si>
    <t>1164544005964795905</t>
  </si>
  <si>
    <t>1163915069618577408</t>
  </si>
  <si>
    <t>1164600522525106177</t>
  </si>
  <si>
    <t>1162477886240100353</t>
  </si>
  <si>
    <t>1163251536799027201</t>
  </si>
  <si>
    <t>1162238385676644352</t>
  </si>
  <si>
    <t>1162417520327962626</t>
  </si>
  <si>
    <t>1163251527445692416</t>
  </si>
  <si>
    <t>1163835738955354121</t>
  </si>
  <si>
    <t>1163842250327109632</t>
  </si>
  <si>
    <t>1163854692092276736</t>
  </si>
  <si>
    <t>1164300576848404480</t>
  </si>
  <si>
    <t>1164333836739547136</t>
  </si>
  <si>
    <t>1164333630895714305</t>
  </si>
  <si>
    <t>1164601686624784385</t>
  </si>
  <si>
    <t>1164602093102964736</t>
  </si>
  <si>
    <t>1164605055598645248</t>
  </si>
  <si>
    <t>1164623828011479040</t>
  </si>
  <si>
    <t>1164539820812767232</t>
  </si>
  <si>
    <t>1164542953072861189</t>
  </si>
  <si>
    <t>899509174681325568</t>
  </si>
  <si>
    <t>1162652386793611264</t>
  </si>
  <si>
    <t>1164486235760529408</t>
  </si>
  <si>
    <t>1164653340984262656</t>
  </si>
  <si>
    <t>1163961223572008961</t>
  </si>
  <si>
    <t>1163643468461170688</t>
  </si>
  <si>
    <t>1164325134187937797</t>
  </si>
  <si>
    <t>1164327501545402368</t>
  </si>
  <si>
    <t>1164297068485074944</t>
  </si>
  <si>
    <t>1164307341652553729</t>
  </si>
  <si>
    <t>1164052776269205506</t>
  </si>
  <si>
    <t>1164040424509435904</t>
  </si>
  <si>
    <t>1164333367334039553</t>
  </si>
  <si>
    <t>1164756779307110406</t>
  </si>
  <si>
    <t>1164733287304089600</t>
  </si>
  <si>
    <t>1164811221377282050</t>
  </si>
  <si>
    <t>1164735728313499648</t>
  </si>
  <si>
    <t>1164735788921151489</t>
  </si>
  <si>
    <t>1164770206750654465</t>
  </si>
  <si>
    <t>1164839535437438977</t>
  </si>
  <si>
    <t>1163880523422474245</t>
  </si>
  <si>
    <t>1163923363888291841</t>
  </si>
  <si>
    <t>1163902720891400198</t>
  </si>
  <si>
    <t>1164876054231695360</t>
  </si>
  <si>
    <t>1165014998512537610</t>
  </si>
  <si>
    <t>1164828191891963904</t>
  </si>
  <si>
    <t>1165033096351293440</t>
  </si>
  <si>
    <t>1163892925442535424</t>
  </si>
  <si>
    <t>1165255209309728770</t>
  </si>
  <si>
    <t>1165314727242678273</t>
  </si>
  <si>
    <t>1163812525789478917</t>
  </si>
  <si>
    <t>1163509930403479553</t>
  </si>
  <si>
    <t>1162223311155105793</t>
  </si>
  <si>
    <t>1164294027400929280</t>
  </si>
  <si>
    <t>1164564931984932864</t>
  </si>
  <si>
    <t>1163636666600288256</t>
  </si>
  <si>
    <t>1164752713290137601</t>
  </si>
  <si>
    <t>1164718911260188673</t>
  </si>
  <si>
    <t>1164316556286976001</t>
  </si>
  <si>
    <t/>
  </si>
  <si>
    <t>2717389741</t>
  </si>
  <si>
    <t>30082212</t>
  </si>
  <si>
    <t>2241334020</t>
  </si>
  <si>
    <t>2391339385</t>
  </si>
  <si>
    <t>3428109441</t>
  </si>
  <si>
    <t>2455936853</t>
  </si>
  <si>
    <t>826531985023705090</t>
  </si>
  <si>
    <t>3234883685</t>
  </si>
  <si>
    <t>168861947</t>
  </si>
  <si>
    <t>114032317</t>
  </si>
  <si>
    <t>en</t>
  </si>
  <si>
    <t>und</t>
  </si>
  <si>
    <t>ja</t>
  </si>
  <si>
    <t>1162134594411302912</t>
  </si>
  <si>
    <t>1163926206217146370</t>
  </si>
  <si>
    <t>1163914869667745794</t>
  </si>
  <si>
    <t>1163911109285482496</t>
  </si>
  <si>
    <t>1163880914700701696</t>
  </si>
  <si>
    <t>Twitter for Android</t>
  </si>
  <si>
    <t>Twitter Web App</t>
  </si>
  <si>
    <t>Twitter for iPhone</t>
  </si>
  <si>
    <t>Twitter Web Client</t>
  </si>
  <si>
    <t>Santchi App</t>
  </si>
  <si>
    <t>LinkedIn</t>
  </si>
  <si>
    <t>Twitter for iPad</t>
  </si>
  <si>
    <t>TweetDeck</t>
  </si>
  <si>
    <t>Twitterrific for iOS</t>
  </si>
  <si>
    <t>-85.782295,42.85341 
-85.635295,42.85341 
-85.635295,42.942348 
-85.782295,42.942348</t>
  </si>
  <si>
    <t>4.9426036,52.3138328 
5.0399503,52.3138328 
5.0399503,52.3562223 
4.9426036,52.3562223</t>
  </si>
  <si>
    <t>-115.2092535,35.984784 
-115.0610763,35.984784 
-115.0610763,36.137145 
-115.2092535,36.137145</t>
  </si>
  <si>
    <t>-88.18516,41.630746 
-88.0269003,41.630746 
-88.0269003,41.7359316 
-88.18516,41.7359316</t>
  </si>
  <si>
    <t>United States</t>
  </si>
  <si>
    <t>The Netherlands</t>
  </si>
  <si>
    <t>US</t>
  </si>
  <si>
    <t>NL</t>
  </si>
  <si>
    <t>Wyoming, MI</t>
  </si>
  <si>
    <t>Diemen, Nederland</t>
  </si>
  <si>
    <t>Paradise, NV</t>
  </si>
  <si>
    <t>Bolingbrook, IL</t>
  </si>
  <si>
    <t>77b8f2664985738a</t>
  </si>
  <si>
    <t>3ed7d28fdd8c7cd9</t>
  </si>
  <si>
    <t>8fa6d7a33b83ef26</t>
  </si>
  <si>
    <t>0991d757989cef56</t>
  </si>
  <si>
    <t>Wyoming</t>
  </si>
  <si>
    <t>Diemen</t>
  </si>
  <si>
    <t>Paradise</t>
  </si>
  <si>
    <t>Bolingbrook</t>
  </si>
  <si>
    <t>city</t>
  </si>
  <si>
    <t>https://api.twitter.com/1.1/geo/id/77b8f2664985738a.json</t>
  </si>
  <si>
    <t>https://api.twitter.com/1.1/geo/id/3ed7d28fdd8c7cd9.json</t>
  </si>
  <si>
    <t>https://api.twitter.com/1.1/geo/id/8fa6d7a33b83ef26.json</t>
  </si>
  <si>
    <t>https://api.twitter.com/1.1/geo/id/0991d757989cef56.json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</si>
  <si>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</si>
  <si>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</si>
  <si>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</si>
  <si>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</si>
  <si>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</si>
  <si>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</si>
  <si>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</si>
  <si>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</si>
  <si>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</si>
  <si>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</si>
  <si>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</si>
  <si>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</si>
  <si>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</si>
  <si>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</si>
  <si>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</si>
  <si>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</si>
  <si>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</si>
  <si>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</si>
  <si>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</si>
  <si>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</si>
  <si>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</si>
  <si>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Yiannis Bakopoulos</t>
  </si>
  <si>
    <t>Chara Kontaxi</t>
  </si>
  <si>
    <t>Cisco DevNet</t>
  </si>
  <si>
    <t>Silvia K. Spiva</t>
  </si>
  <si>
    <t>Ioannis Theodoridis</t>
  </si>
  <si>
    <t>Andre Laurent</t>
  </si>
  <si>
    <t>Matt Saunders</t>
  </si>
  <si>
    <t>Joel Sprague</t>
  </si>
  <si>
    <t>Nicholas Russo</t>
  </si>
  <si>
    <t>Antoni Porowski</t>
  </si>
  <si>
    <t>Neil Morris</t>
  </si>
  <si>
    <t>Alberto Mendez</t>
  </si>
  <si>
    <t>Chris Bogdon</t>
  </si>
  <si>
    <t>Jeff Harrington</t>
  </si>
  <si>
    <t>Matt Schmitz</t>
  </si>
  <si>
    <t>Ivvi Gln</t>
  </si>
  <si>
    <t>BenEllerbyTech</t>
  </si>
  <si>
    <t>Chris Lunsford</t>
  </si>
  <si>
    <t>Aviad Mor</t>
  </si>
  <si>
    <t>Maxime Thoonsen</t>
  </si>
  <si>
    <t>Kevin Brown</t>
  </si>
  <si>
    <t>Rolly Lagman</t>
  </si>
  <si>
    <t>Autism Speaks</t>
  </si>
  <si>
    <t>Tony Luongo</t>
  </si>
  <si>
    <t>Chris Gabriel</t>
  </si>
  <si>
    <t>Bryan Byrne</t>
  </si>
  <si>
    <t>Hank Preston</t>
  </si>
  <si>
    <t>Nicole Scheffler</t>
  </si>
  <si>
    <t>John Moses</t>
  </si>
  <si>
    <t>Santchi</t>
  </si>
  <si>
    <t>Scott Lee-Guard</t>
  </si>
  <si>
    <t>Devvie</t>
  </si>
  <si>
    <t>H_Klaassen</t>
  </si>
  <si>
    <t>Nicole Wajer</t>
  </si>
  <si>
    <t>Denise Donohue</t>
  </si>
  <si>
    <t>Serpil Bayraktar</t>
  </si>
  <si>
    <t>Scott Bollinger</t>
  </si>
  <si>
    <t>Jason Gooley</t>
  </si>
  <si>
    <t>Cisco Champion</t>
  </si>
  <si>
    <t>Stephen Cooper</t>
  </si>
  <si>
    <t>Wayne De Nardi</t>
  </si>
  <si>
    <t>Cisco</t>
  </si>
  <si>
    <t>Martyn Rees</t>
  </si>
  <si>
    <t>Cisco Live Melbourne</t>
  </si>
  <si>
    <t>Cisco ANZ</t>
  </si>
  <si>
    <t>Mohammad Abdel</t>
  </si>
  <si>
    <t>RISHABH</t>
  </si>
  <si>
    <t>Geevarghese v cheria</t>
  </si>
  <si>
    <t>Yogesh Bang</t>
  </si>
  <si>
    <t>Peter ONIPE</t>
  </si>
  <si>
    <t>Alireza taj _xD83C__xDDEE__xD83C__xDDF7_</t>
  </si>
  <si>
    <t>Cisco dCloud</t>
  </si>
  <si>
    <t>Women Of Cisco</t>
  </si>
  <si>
    <t>Anne Steinhardt</t>
  </si>
  <si>
    <t>Staci Hill Okine</t>
  </si>
  <si>
    <t>Varsha Kanwar</t>
  </si>
  <si>
    <t>Gina Margolati</t>
  </si>
  <si>
    <t>P O Maboea</t>
  </si>
  <si>
    <t>Michael Koons</t>
  </si>
  <si>
    <t>Francis Gotopo</t>
  </si>
  <si>
    <t>CiscoEnterprise</t>
  </si>
  <si>
    <t>Cisco Mobility</t>
  </si>
  <si>
    <t>Robert Csapo</t>
  </si>
  <si>
    <t>Amazon Web Services</t>
  </si>
  <si>
    <t>Paul Zimmerman</t>
  </si>
  <si>
    <t>Charles Eckel</t>
  </si>
  <si>
    <t>Liz Blum Brummond</t>
  </si>
  <si>
    <t>Richard Hayes</t>
  </si>
  <si>
    <t>Kareem Iskander</t>
  </si>
  <si>
    <t>DeNap</t>
  </si>
  <si>
    <t>John McDonough</t>
  </si>
  <si>
    <t>Julio Fernandez</t>
  </si>
  <si>
    <t>Eric Thiel</t>
  </si>
  <si>
    <t>Janel Kratky</t>
  </si>
  <si>
    <t>Kazuo Yamamoto</t>
  </si>
  <si>
    <t>Russell Johnston</t>
  </si>
  <si>
    <t>Stuart Clark</t>
  </si>
  <si>
    <t>Genna Eberle (Cargill)</t>
  </si>
  <si>
    <t>Cisco Canada</t>
  </si>
  <si>
    <t>Palmer Sample</t>
  </si>
  <si>
    <t>Kazumasa Ikuta</t>
  </si>
  <si>
    <t>みつひろ5656</t>
  </si>
  <si>
    <t>Todd Meister</t>
  </si>
  <si>
    <t>Oli Laurent</t>
  </si>
  <si>
    <t>Trying to understand this incomprehensible world I brought my children into!</t>
  </si>
  <si>
    <t>Networking Professional, #CiscoSE #SEMaker #CCIE &amp; passionate #WirelessMobility advocate. Proud mom of TWINS+1_xD83D__xDE0E_ Love travelling &amp; cooking! Tweets are my own _xD83D__xDE09_</t>
  </si>
  <si>
    <t>Cisco #DevNet is your source for everything #developer at Cisco Systems.</t>
  </si>
  <si>
    <t>✨ Information Age Scribe ✍_xD83C__xDFFC__xD83D__xDC69__xD83C__xDFFB_‍_xD83D__xDCBB_ #DevNet _xD83D__xDEE9_ #CiscoIMPACT</t>
  </si>
  <si>
    <t>Network &amp; System Engineer, Monitoring Specialist, Guitar amateur, Movie cultist, Dog lover, animal aid volunteer, holy paladin</t>
  </si>
  <si>
    <t>WW Director of Engineering for Enterprise Networking Sales Cisco,   Timicoin/TimiHealth Advisory Board Member - Tweets are my own!</t>
  </si>
  <si>
    <t>Come for the Cisco, mute for the baseball... #SFGiants | #CiscoLearningNetwork | Tweets are own</t>
  </si>
  <si>
    <t>Husband, Father, IT Zealot.  CCIE #52000, Cisco Champion 2019, VMware vExpert 2019.  All tweets are my own and do not reflect the opinions of my employer.</t>
  </si>
  <si>
    <t>Technical Leader @Cisco, #CCDE, #CCIE RS/SP, author, teacher, programmer, former US Marine. Big into DevOps. Tweets are my own.</t>
  </si>
  <si>
    <t>All things food and then some on Queer Eye, only on Netflix. NYC.</t>
  </si>
  <si>
    <t>Do stuff with packets &amp; clouds. On the python &amp; automation learning track. Opinions shared are mine alone and not that of my employer.</t>
  </si>
  <si>
    <t>Mi familia es lo mas importante!</t>
  </si>
  <si>
    <t>Father, Husband, Cisco Customer Solutions Architect, Musician....   These Tweets are my own, not Cisco's #CiscoSE</t>
  </si>
  <si>
    <t>Galilee Boy, Avid outdoorsman along with a side of Tech Geek.  Love the Burgh and Cisco Systems.</t>
  </si>
  <si>
    <t>Systems Engineer @Cisco - CCNP/CCDP/Working on CCIE. Trying to automate myself out of a job. I write nonsense over at https://t.co/53FQ42e1oo. Tweets are my own.</t>
  </si>
  <si>
    <t>Serverless Architect, working with startups to launch MVPs and large companies to deliver faster.
@theodo_uk
Editor of https://t.co/HWaqUmlY7u</t>
  </si>
  <si>
    <t>Geek.  Innovator.  Disruptor.  | CCIE 11217 | #CiscoSE APIs &amp; Programmability Lead @CiscoSystems | #Python Enthusiast | #DEVNETexpress |  Tweets are my own.</t>
  </si>
  <si>
    <t>Co-Founder &amp; CTO at @lumigo. Working on #serverless tools for #serverless architectures (sometimes, at night, the other way around)</t>
  </si>
  <si>
    <t>I love coding and everything related to science and philosophy.
Speaker - CTO @theodo
#reactjs #symfony #nestjs  #devops  #leanIt</t>
  </si>
  <si>
    <t>Photographer, Tech Nerd, Outdoor Enthusiast...</t>
  </si>
  <si>
    <t>Technology Lover. Foodie. Part Time Zombie Killer. These Tweets are my own, not Cisco's. #CiscoSE #Leader</t>
  </si>
  <si>
    <t>Autism Speaks enhances lives today and is accelerating a spectrum of solutions for tomorrow.</t>
  </si>
  <si>
    <t>Midwest Sales Operation Director Cisco Systems Instagram: @tony.luongo</t>
  </si>
  <si>
    <t>Enthralled by digital benefit for society, public sec, biz. Speaker, writer, full of ideas!!  Husband, son, dad, cook, fad dieter, golf.</t>
  </si>
  <si>
    <t>Focused on building big 'ole networks to help solve problems. Also known to dabble in the #DevNet. Proud #Buckeye. Solution Architect @Cisco. #CiscoSE</t>
  </si>
  <si>
    <t>#NetDevOps in #DevNet #Sandbox… Anything can be solved w/ #Python _xD83D__xDC0D_! I tweet my whims! https://t.co/C0uBjJ9cJz</t>
  </si>
  <si>
    <t>Techie. Leader. Speaker. ❤️IoT + Sec + DevOps. Mom. Music fan. CiscoSE. Co-Founder @DivaTechTalks. Giving back and all that is good. ✌️My thoughts only.✌Be Kind</t>
  </si>
  <si>
    <t>Family First, NY Native, Love the Outdoors, St Louis Blues/Cardinals fan and VP@Cisco.</t>
  </si>
  <si>
    <t>We create fresh, modern web spaces tailored to the financial services sector. We’ve been working in the industry with IFAs for over 10 years.</t>
  </si>
  <si>
    <t>Thinker of thoughts and #CiscoSE leader at the NZ_xD83C__xDDF3__xD83C__xDDFF_ of @CiscoANZ. A week of #CiscoIMPACT then on to #CiscoEngage NZ! Fueled by coffee. Tweets =me ≠Cisco</t>
  </si>
  <si>
    <t>Hello, I'm Devvie, #DevNet's chatbot! I've got some fun surprises in store, so follow me and get in on the action! #Devvie #CiscoIMPACT</t>
  </si>
  <si>
    <t>Passionated  about technology, optimize business ,Healhcare, Secure data, Privacy, 24/7,digital  transforming, Video integration, Domotica, IOT, government</t>
  </si>
  <si>
    <t>Chief Stroopwafel Officer #CSO #SocialButterfly #IPv6 #ILookLikeAnEngineer "Own Tweets" #CiscoSE #Impact #Traveller #WomenInTech #FromTheFuture</t>
  </si>
  <si>
    <t>Business Architect, CCIE #9566, Cisco Champion, Cisco Press author, basic network geek. Tweets are, of course, my own and do not represent my employer.</t>
  </si>
  <si>
    <t>Distinguished Engineer at Cisco, Technologist, WIT Founder, Community Builder, Mother</t>
  </si>
  <si>
    <t>Long time IT pro and reformed certification junkie. #vExpert 2017-18; Virtualization, Security, Networks, and Tacos!</t>
  </si>
  <si>
    <t>WW EN Sales @Cisco. CCIEx2 (RS, SP) #38759, Author, Blogger, Trainer, CHI-NOG Organizer. Tweets are my own. Founder &amp; host of @MetalDevOps #MetalDevOps #TeamGSD</t>
  </si>
  <si>
    <t>Cisco Champions are passionate experts who share their perspectives with the community. #CiscoChampion</t>
  </si>
  <si>
    <t>I ❤️ Wi-Fi • CWNE • CWNT • _xD83E__xDD5D_+_xD83E__xDD98_ • Global Speaker • Traveler • Wireless Technical Solutions Architect @Cisco ANZ • My own views • #WiFi6 #WiredForWireless</t>
  </si>
  <si>
    <t>TelePresence Professional and Geocaching Enthusiast #CiscoChampion #CiscoVIP. #CiscoWebexAmbassador. Tweets are my own and do not represent my employer.</t>
  </si>
  <si>
    <t>Official info on Cisco news, events and technology innovation. For help, reach out to @Cisco_Support or @HeyCisco.</t>
  </si>
  <si>
    <t>Senior UC &amp; Network engineer. Wireless, &amp; Collab. 
CCNP Collab, CWNA, CWDP.
Cisco Champion 2018 &amp; 2019.</t>
  </si>
  <si>
    <t>3-6 March 2020 - Melbourne, Australia</t>
  </si>
  <si>
    <t>Cisco is a worldwide leader in networking that transforms how people connect, communicate and collaborate.</t>
  </si>
  <si>
    <t>Partnership is all about Trust, Integrity, Transparency, and common Interest, you have those you have a great Relationship</t>
  </si>
  <si>
    <t>Interests in Technology (Contribution in RFC 7230 of HTTP1.1, Moderator@Lidnug ), Economics, Finance, Books, Cosmology, Zen Meditation</t>
  </si>
  <si>
    <t>c0deIII: Accelerating the Future, redefining collaboration (Tweets are my impressions) #CiscoChampion2018 #DevNetAfrica *some RTs≠Endorsements.</t>
  </si>
  <si>
    <t>Cisco instructor trainer
#WeAreCisco</t>
  </si>
  <si>
    <t>@ciscodcloud is the Twitter account of #Cisco’s mighty Customer Engagements Center of Excellence. https://t.co/p0BN8JLGe4</t>
  </si>
  <si>
    <t>Women of Cisco is a global community to Attract, Develop, Retain and Celebrate talented women as part of a competitive and diverse workforce. #WomenOfCisco</t>
  </si>
  <si>
    <t>#CiscoSE, #WomenOfCisco, Women in Technology Advocate, #SWE Member, Carnegie Mellon Alum, Maryland Native, Westie Lover, Tweets are my own</t>
  </si>
  <si>
    <t>Mother, wife, daughter, change catalyst. #CustomerExperience #CXPlatforms #Cisco #globalcitizen #humanactivist #teampower #connector. Tweets are my own.</t>
  </si>
  <si>
    <t>be a game changer...be kind, be happy, be constructive, be you. GSE Business Operations Manager #ciscoSE - All tweets are my own.</t>
  </si>
  <si>
    <t>Goal driven ____ Believer _____ Self-discipline. 
CCNA Certified _xD83D__xDE0E_</t>
  </si>
  <si>
    <t>Senior Vice President of Global Systems Engineering @ Cisco. #CiscoSE All tweets are my own</t>
  </si>
  <si>
    <t>Wife+Mom+Engineer, Co-Founder/Director @SentirVzla. #CiscoSE.  Love Tech, _xD83D__xDC83_,_xD83C__xDF6B_ &amp; drive change|_xD83C__xDDFB__xD83C__xDDEA_ in the heart, living TO! LIFE4JC: John14:6.Tweets are my own</t>
  </si>
  <si>
    <t>#CiscoDNA Connect Anyone, Anywhere, on Any Device-More Securely, Reliably, and Seamlessly. #routing #switching.</t>
  </si>
  <si>
    <t>Provide anywhere, anytime access to network resources with the same quality of experience that a wired network delivers. #CiscoDNA #CiscoCMX</t>
  </si>
  <si>
    <t>Systems Engineer at Cisco, these tweets are my own and not Cisco's</t>
  </si>
  <si>
    <t>Official Twitter Feed for Amazon Web Services. For support, go to @AWSSupport. How could you win a VIP experience at #reInvent 2019? https://t.co/WoQ1LMXP2Y…</t>
  </si>
  <si>
    <t>Content, technology, and rock n roll! Tweets are my own. #devnet @CiscoDevNet #fcotd @fcotd_surf</t>
  </si>
  <si>
    <t>Open Source Developer Advocate, cyclist/bike commuter, travel enthusiast. Work for Cisco DevNet but tweets are my own. #DevNet #OpenSource #Standards</t>
  </si>
  <si>
    <t>#Cisco Communications Manager; #engagement a passion; music my language; words my tools. All views are mine</t>
  </si>
  <si>
    <t>Make Videos for Cisco. Dad, Husband, Choc Lab Owner, Runner, Volunteer Radio News Reader. I work @ Cisco, but these tweets are my own.</t>
  </si>
  <si>
    <t>Father | Developer Advocate | Cisco DevNet | APIs | DNA Center | IoT | Webex Teams | Collaboration | Meraki | Tech Geek | Home Brewer | Joueur d’équipe #DevNet</t>
  </si>
  <si>
    <t>Cisc DevNet Developer Advocate. Tweets are my own.  Generally perceived to be an ok guy.</t>
  </si>
  <si>
    <t>Programmer, Husband, Dad, Leader with Thoughts, Innovator, Distinguished Speaker, stuff like that... Work at Cisco but these tweets are my own. #DevNet #CLUS</t>
  </si>
  <si>
    <t>Marketing guy Tweeting about Technology, Search Engine Marketing &amp; #TheU of Miami. Find me at #CLUS #DevNet Zone.</t>
  </si>
  <si>
    <t>Cisco Sr. Engineering Manager, Developer Advocacy who loves #DevNet and automation, My posts are my own.</t>
  </si>
  <si>
    <t>Community builder, trail runner, crossfitter, love good eats &amp; the great outdoors. Tweets mine.</t>
  </si>
  <si>
    <t>Networking, cybersecurity, investments, travel, Jesus. Tweets are my own. #TeamGSD #Cisco25BR</t>
  </si>
  <si>
    <t>Systems Engineer @Cisco, All tweets are my own. | Advocate for #DevNet | #CiscoSE</t>
  </si>
  <si>
    <t>Network Automation Developer @ Cisco Devnet | I am like Hugh Hefner, minus the mansion, exotic cars, girls, magazine &amp; money. So I have a robe. Tweets are mine.</t>
  </si>
  <si>
    <t>Senior Marketer @CiscoANZ &amp; woman in tech _xD83D__xDE4C_. Believer in #content, #hiphop and #kindness. Tweets are thy own.</t>
  </si>
  <si>
    <t>#Cisco HR Inclusion Consultant, happy wife to Kevin, mum to Penny, Parker, Dusty, life-long learner, Irish Canadian, love 2 run, tweets are my own.</t>
  </si>
  <si>
    <t>“If opportunity doesn’t knock, build a door.” -Milton Berle. Proud momma, wife, and Business Operations Manager #CiscoSE</t>
  </si>
  <si>
    <t>We securely connect everything to make anything possible. Nous relions tout en sécurité pour tout rendre possible. For service / Service : @HeyCisco _xD83D__xDCF1_</t>
  </si>
  <si>
    <t>CCIE (R&amp;S) #54946 and networking junkie. Systems Engineer at Cisco. Tweets and opinions are my own and do not reflect those of my employer.</t>
  </si>
  <si>
    <t>Technical Solutions Architect @ Cisco. Enterprise Networking &amp; Software. Tweets are my own.</t>
  </si>
  <si>
    <t>A I D D総合種工事担任者〜 伝送交換主任技術者〜 CompTIA Security+，CySA+〜⭐️元々は電話☎️屋さん(レガシーからVoIPまで_xD83D__xDE4C_)今のところ？情報セキュリティ関連⁇のお仕事(草の根)_xD83D__xDE05_Splunk初心者です_xD83D__xDC36_発言は個人的意見です_xD83D__xDE42_</t>
  </si>
  <si>
    <t>Vice President, Commercial Central Sales -- University of Wisconsin Madison Graduate</t>
  </si>
  <si>
    <t>Technical Ecstasy and Never Say Die! _xD83E__xDD13_ @cisco #CiscoSE @CiscoEWN. Ego is not your amigo! Tweets are mine.</t>
  </si>
  <si>
    <t>Kalamata, Greece</t>
  </si>
  <si>
    <t>Athens, Greece</t>
  </si>
  <si>
    <t>San Jose, CA</t>
  </si>
  <si>
    <t>Arizona</t>
  </si>
  <si>
    <t>Cambria, CA</t>
  </si>
  <si>
    <t>Grayslake, IL</t>
  </si>
  <si>
    <t>Aberdeen, MD</t>
  </si>
  <si>
    <t>New York, New York</t>
  </si>
  <si>
    <t>Belfast, Northern Ireland</t>
  </si>
  <si>
    <t>Cranberry Twp, PA</t>
  </si>
  <si>
    <t>Ohio, USA</t>
  </si>
  <si>
    <t>London</t>
  </si>
  <si>
    <t>Knoxville, TN, USA</t>
  </si>
  <si>
    <t>Tel-Aviv</t>
  </si>
  <si>
    <t>Paris</t>
  </si>
  <si>
    <t>Chicago, IL</t>
  </si>
  <si>
    <t>New York City</t>
  </si>
  <si>
    <t>Newbury, England</t>
  </si>
  <si>
    <t>Dublin, OH</t>
  </si>
  <si>
    <t>North Central Ohio</t>
  </si>
  <si>
    <t>Michigan, USA</t>
  </si>
  <si>
    <t>St Louis, MO</t>
  </si>
  <si>
    <t>Wirral</t>
  </si>
  <si>
    <t>Wellington City, New Zealand</t>
  </si>
  <si>
    <t>Cloud</t>
  </si>
  <si>
    <t>Amsterdam, Nederland</t>
  </si>
  <si>
    <t>Amsterdam</t>
  </si>
  <si>
    <t>iPhone: 27.941788,-82.458801</t>
  </si>
  <si>
    <t>California, USA</t>
  </si>
  <si>
    <t>Las Vegas</t>
  </si>
  <si>
    <t>Brisbane, Australia</t>
  </si>
  <si>
    <t>South Australia</t>
  </si>
  <si>
    <t>Silicon Valley</t>
  </si>
  <si>
    <t>Adelaide</t>
  </si>
  <si>
    <t>Australia &amp; New Zealand</t>
  </si>
  <si>
    <t>India</t>
  </si>
  <si>
    <t>Pune</t>
  </si>
  <si>
    <t>Heavenly Places</t>
  </si>
  <si>
    <t>Rasht, Guilan, Iran _xD83C__xDDEE__xD83C__xDDF7_</t>
  </si>
  <si>
    <t>Washington, DC Metro Area</t>
  </si>
  <si>
    <t>Bay Area, California</t>
  </si>
  <si>
    <t>Johannesburg, South Africa</t>
  </si>
  <si>
    <t>Philadelphia, PA</t>
  </si>
  <si>
    <t>In Your Network</t>
  </si>
  <si>
    <t>802.11 spectrum</t>
  </si>
  <si>
    <t>Stockholm, Sverige</t>
  </si>
  <si>
    <t>Seattle, WA</t>
  </si>
  <si>
    <t>Santa Cruz, CA</t>
  </si>
  <si>
    <t>Raleigh, NC</t>
  </si>
  <si>
    <t>United Kingdom</t>
  </si>
  <si>
    <t>Willow Glen, San Jose</t>
  </si>
  <si>
    <t>Cleveland, OH</t>
  </si>
  <si>
    <t>Sparta, NJ</t>
  </si>
  <si>
    <t>Destin, FL</t>
  </si>
  <si>
    <t>San Diego, CA</t>
  </si>
  <si>
    <t>Worldwide</t>
  </si>
  <si>
    <t>Canada</t>
  </si>
  <si>
    <t>Mordor</t>
  </si>
  <si>
    <t>Sydney, New South Wales</t>
  </si>
  <si>
    <t>Stockton, NJ</t>
  </si>
  <si>
    <t>North Central Florida</t>
  </si>
  <si>
    <t>日本 東京</t>
  </si>
  <si>
    <t>日本</t>
  </si>
  <si>
    <t>Madison, WI</t>
  </si>
  <si>
    <t>The AZ</t>
  </si>
  <si>
    <t>https://t.co/QOz5dtU065</t>
  </si>
  <si>
    <t>https://t.co/We7qsyaoTT</t>
  </si>
  <si>
    <t>https://t.co/mDiImjXaOX</t>
  </si>
  <si>
    <t>https://t.co/MESxmQ7QGV</t>
  </si>
  <si>
    <t>https://t.co/giGNGlt7OK</t>
  </si>
  <si>
    <t>https://t.co/hw286Pbwx9</t>
  </si>
  <si>
    <t>https://t.co/1bG0t428Ra</t>
  </si>
  <si>
    <t>https://t.co/uDbUA1vPhf</t>
  </si>
  <si>
    <t>https://t.co/1jpj9qH2fs</t>
  </si>
  <si>
    <t>https://t.co/C0hWuJOEuk</t>
  </si>
  <si>
    <t>https://t.co/8VtMEnfvWx</t>
  </si>
  <si>
    <t>https://t.co/tZfYNUVMNW</t>
  </si>
  <si>
    <t>https://t.co/N9qRb1Yzac</t>
  </si>
  <si>
    <t>https://t.co/Jlr7TLSb8N</t>
  </si>
  <si>
    <t>https://t.co/rPknEEuK8r</t>
  </si>
  <si>
    <t>https://t.co/VwOG6U3iwn</t>
  </si>
  <si>
    <t>https://t.co/PCFWI9Yz4l</t>
  </si>
  <si>
    <t>https://t.co/VhyA4F6Xlb</t>
  </si>
  <si>
    <t>http://t.co/wUvfn3OsAQ</t>
  </si>
  <si>
    <t>https://t.co/E5IN7ivqqD</t>
  </si>
  <si>
    <t>https://t.co/3P5uAg6WAp</t>
  </si>
  <si>
    <t>https://t.co/qNMQoatnmM</t>
  </si>
  <si>
    <t>https://t.co/Q7OPsGfLbB</t>
  </si>
  <si>
    <t>https://t.co/6fMsCYABlC</t>
  </si>
  <si>
    <t>https://t.co/Xj5c8sHIzR</t>
  </si>
  <si>
    <t>https://t.co/qFC5rJEqTC</t>
  </si>
  <si>
    <t>https://t.co/cUDrb9DmLO</t>
  </si>
  <si>
    <t>http://t.co/PPRgd85due</t>
  </si>
  <si>
    <t>https://t.co/m62fXNNFJB</t>
  </si>
  <si>
    <t>https://t.co/xiXwhzOpZG</t>
  </si>
  <si>
    <t>https://t.co/SYeufhLHqc</t>
  </si>
  <si>
    <t>https://t.co/Ay4OHKIPPg</t>
  </si>
  <si>
    <t>https://t.co/Jm73j8yH77</t>
  </si>
  <si>
    <t>https://t.co/CuLSZVJUrj</t>
  </si>
  <si>
    <t>https://t.co/WBrwUzuPBG</t>
  </si>
  <si>
    <t>https://t.co/dSMZqBP8QX</t>
  </si>
  <si>
    <t>https://t.co/QrfVl0j77i</t>
  </si>
  <si>
    <t>https://t.co/Z0qIIzgZFI</t>
  </si>
  <si>
    <t>http://t.co/swkuOEW80U</t>
  </si>
  <si>
    <t>http://t.co/UfMUUvxowY</t>
  </si>
  <si>
    <t>https://t.co/8QQO0BUhdw</t>
  </si>
  <si>
    <t>https://t.co/7oDr3QdlJ7</t>
  </si>
  <si>
    <t>https://t.co/ht8OyjZ4bE</t>
  </si>
  <si>
    <t>https://t.co/mDiImjFzqn</t>
  </si>
  <si>
    <t>https://t.co/t1ikuDVU4A</t>
  </si>
  <si>
    <t>https://t.co/OFEjLUrsNl</t>
  </si>
  <si>
    <t>https://t.co/BJ2Y8Vb5pO</t>
  </si>
  <si>
    <t>https://t.co/e4liZnu4vd</t>
  </si>
  <si>
    <t>https://t.co/vCWQmLw8l7</t>
  </si>
  <si>
    <t>https://t.co/0GQd8lRF6P</t>
  </si>
  <si>
    <t>https://t.co/VGpHcFtyvu</t>
  </si>
  <si>
    <t>https://t.co/H3MNWO00bq</t>
  </si>
  <si>
    <t>http://t.co/95Dkhbs3Jt</t>
  </si>
  <si>
    <t>https://pbs.twimg.com/profile_banners/306379011/1565950613</t>
  </si>
  <si>
    <t>https://pbs.twimg.com/profile_banners/3428109441/1445606189</t>
  </si>
  <si>
    <t>https://pbs.twimg.com/profile_banners/2241334020/1549137988</t>
  </si>
  <si>
    <t>https://pbs.twimg.com/profile_banners/185898176/1565186221</t>
  </si>
  <si>
    <t>https://pbs.twimg.com/profile_banners/333593673/1560688744</t>
  </si>
  <si>
    <t>https://pbs.twimg.com/profile_banners/1638476142/1375466095</t>
  </si>
  <si>
    <t>https://pbs.twimg.com/profile_banners/7322202/1547653330</t>
  </si>
  <si>
    <t>https://pbs.twimg.com/profile_banners/746067345773330432/1467977886</t>
  </si>
  <si>
    <t>https://pbs.twimg.com/profile_banners/757695091/1513796822</t>
  </si>
  <si>
    <t>https://pbs.twimg.com/profile_banners/1511581346/1440163357</t>
  </si>
  <si>
    <t>https://pbs.twimg.com/profile_banners/807406738869809152/1481335963</t>
  </si>
  <si>
    <t>https://pbs.twimg.com/profile_banners/552783466/1563137118</t>
  </si>
  <si>
    <t>https://pbs.twimg.com/profile_banners/1160220638243708928/1566227051</t>
  </si>
  <si>
    <t>https://pbs.twimg.com/profile_banners/714640280/1507304579</t>
  </si>
  <si>
    <t>https://pbs.twimg.com/profile_banners/352908909/1546032435</t>
  </si>
  <si>
    <t>https://pbs.twimg.com/profile_banners/2354830082/1475938959</t>
  </si>
  <si>
    <t>https://pbs.twimg.com/profile_banners/154522810/1355115341</t>
  </si>
  <si>
    <t>https://pbs.twimg.com/profile_banners/3560891671/1541196195</t>
  </si>
  <si>
    <t>https://pbs.twimg.com/profile_banners/14266331/1557536196</t>
  </si>
  <si>
    <t>https://pbs.twimg.com/profile_banners/20780333/1542032859</t>
  </si>
  <si>
    <t>https://pbs.twimg.com/profile_banners/164482833/1560786411</t>
  </si>
  <si>
    <t>https://pbs.twimg.com/profile_banners/26497018/1566350640</t>
  </si>
  <si>
    <t>https://pbs.twimg.com/profile_banners/2717389741/1565641577</t>
  </si>
  <si>
    <t>https://pbs.twimg.com/profile_banners/3060444101/1428591637</t>
  </si>
  <si>
    <t>https://pbs.twimg.com/profile_banners/709207775478304768/1563934556</t>
  </si>
  <si>
    <t>https://pbs.twimg.com/profile_banners/826531985023705090/1492024920</t>
  </si>
  <si>
    <t>https://pbs.twimg.com/profile_banners/1127610624/1548364020</t>
  </si>
  <si>
    <t>https://pbs.twimg.com/profile_banners/64822011/1558121025</t>
  </si>
  <si>
    <t>https://pbs.twimg.com/profile_banners/30082212/1505411268</t>
  </si>
  <si>
    <t>https://pbs.twimg.com/profile_banners/299814463/1494634947</t>
  </si>
  <si>
    <t>https://pbs.twimg.com/profile_banners/17772686/1524855537</t>
  </si>
  <si>
    <t>https://pbs.twimg.com/profile_banners/2469701456/1552531402</t>
  </si>
  <si>
    <t>https://pbs.twimg.com/profile_banners/1601435401/1546558955</t>
  </si>
  <si>
    <t>https://pbs.twimg.com/profile_banners/228927114/1522415028</t>
  </si>
  <si>
    <t>https://pbs.twimg.com/profile_banners/103766557/1412131328</t>
  </si>
  <si>
    <t>https://pbs.twimg.com/profile_banners/15749983/1542114191</t>
  </si>
  <si>
    <t>https://pbs.twimg.com/profile_banners/109101243/1398219251</t>
  </si>
  <si>
    <t>https://pbs.twimg.com/profile_banners/168861947/1554081912</t>
  </si>
  <si>
    <t>https://pbs.twimg.com/profile_banners/132441932/1542151309</t>
  </si>
  <si>
    <t>https://pbs.twimg.com/profile_banners/33997952/1525328227</t>
  </si>
  <si>
    <t>https://pbs.twimg.com/profile_banners/80253571/1529943916</t>
  </si>
  <si>
    <t>https://pbs.twimg.com/profile_banners/882287599783735296/1499256893</t>
  </si>
  <si>
    <t>https://pbs.twimg.com/profile_banners/1410508388/1542130580</t>
  </si>
  <si>
    <t>https://pbs.twimg.com/profile_banners/1286964552/1566312904</t>
  </si>
  <si>
    <t>https://pbs.twimg.com/profile_banners/3406051833/1456414819</t>
  </si>
  <si>
    <t>https://pbs.twimg.com/profile_banners/2391339385/1498059733</t>
  </si>
  <si>
    <t>https://pbs.twimg.com/profile_banners/1161786697018855424/1565828429</t>
  </si>
  <si>
    <t>https://pbs.twimg.com/profile_banners/114032317/1364853744</t>
  </si>
  <si>
    <t>https://pbs.twimg.com/profile_banners/398227635/1542392415</t>
  </si>
  <si>
    <t>https://pbs.twimg.com/profile_banners/31187920/1542392580</t>
  </si>
  <si>
    <t>https://pbs.twimg.com/profile_banners/66780587/1564419479</t>
  </si>
  <si>
    <t>https://pbs.twimg.com/profile_banners/498291197/1435082714</t>
  </si>
  <si>
    <t>https://pbs.twimg.com/profile_banners/70703518/1560882743</t>
  </si>
  <si>
    <t>https://pbs.twimg.com/profile_banners/25375560/1554149549</t>
  </si>
  <si>
    <t>https://pbs.twimg.com/profile_banners/702838515076358144/1481818617</t>
  </si>
  <si>
    <t>https://pbs.twimg.com/profile_banners/3319476090/1531473618</t>
  </si>
  <si>
    <t>https://pbs.twimg.com/profile_banners/269816588/1530664115</t>
  </si>
  <si>
    <t>https://pbs.twimg.com/profile_banners/253388386/1523019711</t>
  </si>
  <si>
    <t>https://pbs.twimg.com/profile_banners/6329712/1405702591</t>
  </si>
  <si>
    <t>https://pbs.twimg.com/profile_banners/128663073/1541637733</t>
  </si>
  <si>
    <t>https://pbs.twimg.com/profile_banners/3234883685/1566493314</t>
  </si>
  <si>
    <t>https://pbs.twimg.com/profile_banners/73726920/1532203823</t>
  </si>
  <si>
    <t>https://pbs.twimg.com/profile_banners/3155781352/1542726225</t>
  </si>
  <si>
    <t>https://pbs.twimg.com/profile_banners/1001400348899098624/1551757613</t>
  </si>
  <si>
    <t>https://pbs.twimg.com/profile_banners/3437953125/1544128749</t>
  </si>
  <si>
    <t>https://pbs.twimg.com/profile_banners/1161801717727551495/1565831826</t>
  </si>
  <si>
    <t>https://pbs.twimg.com/profile_banners/14774307/1562163790</t>
  </si>
  <si>
    <t>https://pbs.twimg.com/profile_banners/94514175/1537080029</t>
  </si>
  <si>
    <t>https://pbs.twimg.com/profile_banners/1374592284/1556360929</t>
  </si>
  <si>
    <t>https://pbs.twimg.com/profile_banners/2910628159/1510695510</t>
  </si>
  <si>
    <t>http://abs.twimg.com/images/themes/theme1/bg.png</t>
  </si>
  <si>
    <t>http://abs.twimg.com/images/themes/theme14/bg.gif</t>
  </si>
  <si>
    <t>http://abs.twimg.com/images/themes/theme17/bg.gif</t>
  </si>
  <si>
    <t>http://abs.twimg.com/images/themes/theme9/bg.gif</t>
  </si>
  <si>
    <t>http://abs.twimg.com/images/themes/theme5/bg.gif</t>
  </si>
  <si>
    <t>http://abs.twimg.com/images/themes/theme15/bg.png</t>
  </si>
  <si>
    <t>http://abs.twimg.com/images/themes/theme4/bg.gif</t>
  </si>
  <si>
    <t>http://abs.twimg.com/images/themes/theme10/bg.gif</t>
  </si>
  <si>
    <t>http://abs.twimg.com/images/themes/theme16/bg.gif</t>
  </si>
  <si>
    <t>http://abs.twimg.com/images/themes/theme18/bg.gif</t>
  </si>
  <si>
    <t>http://pbs.twimg.com/profile_images/1159100821105082368/owULsVZ6_normal.jpg</t>
  </si>
  <si>
    <t>http://pbs.twimg.com/profile_images/746069424017375232/qnpGbwWA_normal.jpg</t>
  </si>
  <si>
    <t>http://pbs.twimg.com/profile_images/943558369230639104/J12rBl4K_normal.jpg</t>
  </si>
  <si>
    <t>http://pbs.twimg.com/profile_images/902130582762557440/DkvLGwHJ_normal.jpg</t>
  </si>
  <si>
    <t>http://pbs.twimg.com/profile_images/807407873110122496/5tn63naS_normal.jpg</t>
  </si>
  <si>
    <t>http://pbs.twimg.com/profile_images/1150506554799591424/aUh-Rg3e_normal.jpg</t>
  </si>
  <si>
    <t>http://pbs.twimg.com/profile_images/743584194492665856/5xW-lSAh_normal.jpg</t>
  </si>
  <si>
    <t>http://pbs.twimg.com/profile_images/879727903621210112/pxvUN9BI_normal.jpg</t>
  </si>
  <si>
    <t>http://pbs.twimg.com/profile_images/739182565488267265/MWrWYd7Q_normal.jpg</t>
  </si>
  <si>
    <t>http://pbs.twimg.com/profile_images/973231974759321601/DY14Oelz_normal.jpg</t>
  </si>
  <si>
    <t>http://pbs.twimg.com/profile_images/1159089336471756800/pjP9H8ST_normal.jpg</t>
  </si>
  <si>
    <t>http://pbs.twimg.com/profile_images/1161498965768069120/K9aUk3Mm_normal.jpg</t>
  </si>
  <si>
    <t>http://pbs.twimg.com/profile_images/1138709197875322880/Dxxy2DfX_normal.jpg</t>
  </si>
  <si>
    <t>http://pbs.twimg.com/profile_images/1045687605357096960/bQQ5Sz4R_normal.jpg</t>
  </si>
  <si>
    <t>http://pbs.twimg.com/profile_images/811958511483633664/WIv6f-fz_normal.jpg</t>
  </si>
  <si>
    <t>http://pbs.twimg.com/profile_images/720766418283679744/MgSWpEbG_normal.jpg</t>
  </si>
  <si>
    <t>http://pbs.twimg.com/profile_images/925717136281976832/UUA8Cz6q_normal.jpg</t>
  </si>
  <si>
    <t>http://pbs.twimg.com/profile_images/832412714903314433/Ao5zBK7I_normal.jpg</t>
  </si>
  <si>
    <t>http://pbs.twimg.com/profile_images/1110344299718148096/gwqkYrTh_normal.png</t>
  </si>
  <si>
    <t>http://pbs.twimg.com/profile_images/1163826723856760834/QGrnwP-d_normal.jpg</t>
  </si>
  <si>
    <t>http://pbs.twimg.com/profile_images/986291556062846978/u6glMmLq_normal.jpg</t>
  </si>
  <si>
    <t>http://pbs.twimg.com/profile_images/958031090131787776/a22lWk6C_normal.jpg</t>
  </si>
  <si>
    <t>http://pbs.twimg.com/profile_images/1161787290269544453/9EanoyVK_normal.jpg</t>
  </si>
  <si>
    <t>http://pbs.twimg.com/profile_images/877243111667150848/H2R9ZvWu_normal.jpg</t>
  </si>
  <si>
    <t>http://pbs.twimg.com/profile_images/877243937127149568/0Plcxz5b_normal.jpg</t>
  </si>
  <si>
    <t>http://pbs.twimg.com/profile_images/867740851186937857/35eco1Dt_normal.jpg</t>
  </si>
  <si>
    <t>http://pbs.twimg.com/profile_images/1150888239475122176/b2lWK7c0_normal.png</t>
  </si>
  <si>
    <t>http://pbs.twimg.com/profile_images/778866016126394368/Qk3ER5rs_normal.jpg</t>
  </si>
  <si>
    <t>http://pbs.twimg.com/profile_images/1163701314330644480/4cnqUV9r_normal.jpg</t>
  </si>
  <si>
    <t>http://pbs.twimg.com/profile_images/1014304921368322048/Duaa2vge_normal.jpg</t>
  </si>
  <si>
    <t>http://pbs.twimg.com/profile_images/829329064695590912/J85ywXFw_normal.jpg</t>
  </si>
  <si>
    <t>http://pbs.twimg.com/profile_images/1073359373806624768/5FqmEK3q_normal.jpg</t>
  </si>
  <si>
    <t>http://pbs.twimg.com/profile_images/729513806305460225/ZN8iYOgI_normal.jpg</t>
  </si>
  <si>
    <t>http://pbs.twimg.com/profile_images/1094435402130313216/YkjZOYXW_normal.jpg</t>
  </si>
  <si>
    <t>http://pbs.twimg.com/profile_images/727124651793510400/QP-Usn0L_normal.jpg</t>
  </si>
  <si>
    <t>http://pbs.twimg.com/profile_images/1161805191810822145/WpWRK9rT_normal.jpg</t>
  </si>
  <si>
    <t>http://pbs.twimg.com/profile_images/1146424135867932673/mcOn13C2_normal.jpg</t>
  </si>
  <si>
    <t>http://pbs.twimg.com/profile_images/1161054785958744064/NzvFFeMH_normal.jpg</t>
  </si>
  <si>
    <t>http://pbs.twimg.com/profile_images/1041210140160999424/Gzfy5n9V_normal.jpg</t>
  </si>
  <si>
    <t>http://pbs.twimg.com/profile_images/378800000584324722/4a29b56ae132119bfe04cd1a066914e8_normal.jpeg</t>
  </si>
  <si>
    <t>http://pbs.twimg.com/profile_images/831032809879801856/ShNQJcxK_normal.jpg</t>
  </si>
  <si>
    <t>Open Twitter Page for This Person</t>
  </si>
  <si>
    <t>https://twitter.com/yiannisbak</t>
  </si>
  <si>
    <t>https://twitter.com/chara_kontaxi</t>
  </si>
  <si>
    <t>https://twitter.com/ciscodevnet</t>
  </si>
  <si>
    <t>https://twitter.com/silviakspiva</t>
  </si>
  <si>
    <t>https://twitter.com/mythryll</t>
  </si>
  <si>
    <t>https://twitter.com/askaccde</t>
  </si>
  <si>
    <t>https://twitter.com/citylifematt</t>
  </si>
  <si>
    <t>https://twitter.com/joelwsprague</t>
  </si>
  <si>
    <t>https://twitter.com/nickrusso42518</t>
  </si>
  <si>
    <t>https://twitter.com/antoni</t>
  </si>
  <si>
    <t>https://twitter.com/neilmo_</t>
  </si>
  <si>
    <t>https://twitter.com/gamblermty</t>
  </si>
  <si>
    <t>https://twitter.com/chrisbogdog</t>
  </si>
  <si>
    <t>https://twitter.com/jeffharrington5</t>
  </si>
  <si>
    <t>https://twitter.com/0x2142com</t>
  </si>
  <si>
    <t>https://twitter.com/ivvi_gln</t>
  </si>
  <si>
    <t>https://twitter.com/ellerbyben</t>
  </si>
  <si>
    <t>https://twitter.com/cmlccie</t>
  </si>
  <si>
    <t>https://twitter.com/aviadmor</t>
  </si>
  <si>
    <t>https://twitter.com/maxthoon</t>
  </si>
  <si>
    <t>https://twitter.com/thekevinhbrown</t>
  </si>
  <si>
    <t>https://twitter.com/rlagmanpmp</t>
  </si>
  <si>
    <t>https://twitter.com/autismspeaks</t>
  </si>
  <si>
    <t>https://twitter.com/tluongo1</t>
  </si>
  <si>
    <t>https://twitter.com/chris_gabriel1</t>
  </si>
  <si>
    <t>https://twitter.com/bryan25607</t>
  </si>
  <si>
    <t>https://twitter.com/hfpreston</t>
  </si>
  <si>
    <t>https://twitter.com/tech_nicole</t>
  </si>
  <si>
    <t>https://twitter.com/johnbmoses</t>
  </si>
  <si>
    <t>https://twitter.com/santchiweb</t>
  </si>
  <si>
    <t>https://twitter.com/ciscokiwi</t>
  </si>
  <si>
    <t>https://twitter.com/devviebot</t>
  </si>
  <si>
    <t>https://twitter.com/h_klaassen</t>
  </si>
  <si>
    <t>https://twitter.com/vlinder_nl</t>
  </si>
  <si>
    <t>https://twitter.com/ladynetwkr</t>
  </si>
  <si>
    <t>https://twitter.com/b_serpil</t>
  </si>
  <si>
    <t>https://twitter.com/kfalconspb</t>
  </si>
  <si>
    <t>https://twitter.com/jason_gooley</t>
  </si>
  <si>
    <t>https://twitter.com/ciscochampion</t>
  </si>
  <si>
    <t>https://twitter.com/stephen__cooper</t>
  </si>
  <si>
    <t>https://twitter.com/wdenardi</t>
  </si>
  <si>
    <t>https://twitter.com/cisco</t>
  </si>
  <si>
    <t>https://twitter.com/martyn_rees</t>
  </si>
  <si>
    <t>https://twitter.com/ciscolivemel</t>
  </si>
  <si>
    <t>https://twitter.com/ciscoanz</t>
  </si>
  <si>
    <t>https://twitter.com/moabdel</t>
  </si>
  <si>
    <t>https://twitter.com/rishabh50631460</t>
  </si>
  <si>
    <t>https://twitter.com/varkey123</t>
  </si>
  <si>
    <t>https://twitter.com/yogeshbang</t>
  </si>
  <si>
    <t>https://twitter.com/c0deiii</t>
  </si>
  <si>
    <t>https://twitter.com/alirezataj48</t>
  </si>
  <si>
    <t>https://twitter.com/ciscodcloud</t>
  </si>
  <si>
    <t>https://twitter.com/womenofcisco</t>
  </si>
  <si>
    <t>https://twitter.com/anne_steinhardt</t>
  </si>
  <si>
    <t>https://twitter.com/stacihillokine</t>
  </si>
  <si>
    <t>https://twitter.com/varshakanwar</t>
  </si>
  <si>
    <t>https://twitter.com/ginamargolati</t>
  </si>
  <si>
    <t>https://twitter.com/intelligentpo</t>
  </si>
  <si>
    <t>https://twitter.com/koonscisco</t>
  </si>
  <si>
    <t>https://twitter.com/fjgotopo</t>
  </si>
  <si>
    <t>https://twitter.com/ciscoenterprise</t>
  </si>
  <si>
    <t>https://twitter.com/cisco_mobility</t>
  </si>
  <si>
    <t>https://twitter.com/robertcsapo</t>
  </si>
  <si>
    <t>https://twitter.com/awscloud</t>
  </si>
  <si>
    <t>https://twitter.com/prodoom</t>
  </si>
  <si>
    <t>https://twitter.com/eckelcu</t>
  </si>
  <si>
    <t>https://twitter.com/lizbblum</t>
  </si>
  <si>
    <t>https://twitter.com/purplehayesuk</t>
  </si>
  <si>
    <t>https://twitter.com/kareem_isk</t>
  </si>
  <si>
    <t>https://twitter.com/thedenap</t>
  </si>
  <si>
    <t>https://twitter.com/johnamcdonough</t>
  </si>
  <si>
    <t>https://twitter.com/socialjulio</t>
  </si>
  <si>
    <t>https://twitter.com/securenetwrk</t>
  </si>
  <si>
    <t>https://twitter.com/jlkratky</t>
  </si>
  <si>
    <t>https://twitter.com/kazuoyamamoto_</t>
  </si>
  <si>
    <t>https://twitter.com/rjohnston6</t>
  </si>
  <si>
    <t>https://twitter.com/bigevilbeard</t>
  </si>
  <si>
    <t>https://twitter.com/ruwanieb</t>
  </si>
  <si>
    <t>https://twitter.com/gennacaroline27</t>
  </si>
  <si>
    <t>https://twitter.com/shianneroan</t>
  </si>
  <si>
    <t>https://twitter.com/ciscocanada</t>
  </si>
  <si>
    <t>https://twitter.com/palmerccie</t>
  </si>
  <si>
    <t>https://twitter.com/kazumasaikuta</t>
  </si>
  <si>
    <t>https://twitter.com/genkggorosuke</t>
  </si>
  <si>
    <t>https://twitter.com/tomeiste</t>
  </si>
  <si>
    <t>https://twitter.com/olilaurentse</t>
  </si>
  <si>
    <t>yiannisbak
To all #CiscoSE #SEMaker &amp;amp;
#DevNet enthusiasts heading to
#CiscoIMPACT shortly, here is an
opportunity not to be missed!!
Share your views about #DevNet
and meet the amazing @silviakspiva
&amp;amp; the incredible @CiscoDevNet
team _xD83D__xDE09_ https://t.co/Bx1fHU4cPq</t>
  </si>
  <si>
    <t>chara_kontaxi
To all #CiscoSE #SEMaker &amp;amp;
#DevNet enthusiasts heading to
#CiscoIMPACT shortly, here is an
opportunity not to be missed!!
Share your views about #DevNet
and meet the amazing @silviakspiva
&amp;amp; the incredible @CiscoDevNet
team _xD83D__xDE09_ https://t.co/Bx1fHU4cPq</t>
  </si>
  <si>
    <t>ciscodevnet
@CiscoEnterprise @awscloud Now
also available on @CiscoDevNet
Exchange :) https://t.co/8jFiS6HSYG
#DevNet #CiscoSE https://t.co/q7kyoYeWQX</t>
  </si>
  <si>
    <t>silviakspiva
Super excited about my #Braindate
with Annika Gruvstad at #CiscoIMPACT!
https://t.co/qd9x3DP2aC #CiscoSE
#SEmaker #DevNet #BeTheInnovator
#BeTheBridge https://t.co/7fklKG90mU</t>
  </si>
  <si>
    <t>mythryll
To all #CiscoSE #SEMaker &amp;amp;
#DevNet enthusiasts heading to
#CiscoIMPACT shortly, here is an
opportunity not to be missed!!
Share your views about #DevNet
and meet the amazing @silviakspiva
&amp;amp; the incredible @CiscoDevNet
team _xD83D__xDE09_ https://t.co/Bx1fHU4cPq</t>
  </si>
  <si>
    <t>askaccde
To all #CiscoSE #SEMaker &amp;amp;
#DevNet enthusiasts heading to
#CiscoIMPACT shortly, here is an
opportunity not to be missed!!
Share your views about #DevNet
and meet the amazing @silviakspiva
&amp;amp; the incredible @CiscoDevNet
team _xD83D__xDE09_ https://t.co/Bx1fHU4cPq</t>
  </si>
  <si>
    <t>citylifematt
"Compare and despair" has to be
the best description of impostor
syndrome I've ever heard, courtesy
of @antoni. Don't fall for that
trap. Everyone's skills and experience
are different, as mentioned by
@nickrusso42518 #ciscochampion
#CiscoSE</t>
  </si>
  <si>
    <t>joelwsprague
I just published Farm to Robot
https://t.co/aufAocFutM #ciscochampion
#ciscose #vexpert</t>
  </si>
  <si>
    <t xml:space="preserve">nickrusso42518
</t>
  </si>
  <si>
    <t xml:space="preserve">antoni
</t>
  </si>
  <si>
    <t>neilmo_
"Compare and despair" has to be
the best description of impostor
syndrome I've ever heard, courtesy
of @antoni. Don't fall for that
trap. Everyone's skills and experience
are different, as mentioned by
@nickrusso42518 #ciscochampion
#CiscoSE</t>
  </si>
  <si>
    <t>gamblermty
Completed my demo and presentation
for #CiscoIMPACT next week. Looking
forward to presenting about NETCONF
and YANG data models! #DevNet @CiscoDevNet
#ciscoSE https://t.co/6orH9YEJHm</t>
  </si>
  <si>
    <t>chrisbogdog
Completed my demo and presentation
for #CiscoIMPACT next week. Looking
forward to presenting about NETCONF
and YANG data models! #DevNet @CiscoDevNet
#ciscoSE https://t.co/6orH9YEJHm</t>
  </si>
  <si>
    <t>jeffharrington5
Completed my demo and presentation
for #CiscoIMPACT next week. Looking
forward to presenting about NETCONF
and YANG data models! #DevNet @CiscoDevNet
#ciscoSE https://t.co/6orH9YEJHm</t>
  </si>
  <si>
    <t>0x2142com
Oh next week should be.... uhh...
a bit toasty. #CiscoImpact #CiscoSE
https://t.co/KlaxOq1rsc</t>
  </si>
  <si>
    <t>ivvi_gln
#AlmostReady #CiscoImpact #CiscoSE
_xD83D__xDC69__xD83C__xDFFB_‍_xD83D__xDCBB_#GladToBeHere #LoveWhereYouWork_xD83D__xDC95_
#WeAreCisco_xD83D__xDC99_ #GVESELatamTeam _xD83E__xDD13_
#Mexico _xD83C__xDDF2__xD83C__xDDFD_ https://t.co/3OAZO5hpwa</t>
  </si>
  <si>
    <t>ellerbyben
Developing #serverless #microservices
using #Python on #AWS lambda was
already pretty straightforward.
Now it is way too easy! I guess
my AWS bill is going to go up.
_xD83D__xDE0E_ _xD83D__xDCB8_ #CiscoSE https://t.co/JLqPrW5pi2</t>
  </si>
  <si>
    <t>cmlccie
Developing #serverless #microservices
using #Python on #AWS lambda was
already pretty straightforward.
Now it is way too easy! I guess
my AWS bill is going to go up.
_xD83D__xDE0E_ _xD83D__xDCB8_ #CiscoSE https://t.co/JLqPrW5pi2</t>
  </si>
  <si>
    <t>aviadmor
Developing #serverless #microservices
using #Python on #AWS lambda was
already pretty straightforward.
Now it is way too easy! I guess
my AWS bill is going to go up.
_xD83D__xDE0E_ _xD83D__xDCB8_ #CiscoSE https://t.co/JLqPrW5pi2</t>
  </si>
  <si>
    <t>maxthoon
Developing #serverless #microservices
using #Python on #AWS lambda was
already pretty straightforward.
Now it is way too easy! I guess
my AWS bill is going to go up.
_xD83D__xDE0E_ _xD83D__xDCB8_ #CiscoSE https://t.co/JLqPrW5pi2</t>
  </si>
  <si>
    <t>thekevinhbrown
An amazing morning at Soldier Field
for “The Kick” with @tluongo1 attempting
a FG on the actual playing field
benefiting @autismspeaks #WeAreCisco
#CiscoSE #Leader #BeTheBridge #LoveWhereYouWork
https://t.co/qn8ql6jvlI</t>
  </si>
  <si>
    <t>rlagmanpmp
An amazing morning at Soldier Field
for “The Kick” with @tluongo1 attempting
a FG on the actual playing field
benefiting @autismspeaks #WeAreCisco
#CiscoSE #Leader #BeTheBridge #LoveWhereYouWork
https://t.co/qn8ql6jvlI</t>
  </si>
  <si>
    <t xml:space="preserve">autismspeaks
</t>
  </si>
  <si>
    <t xml:space="preserve">tluongo1
</t>
  </si>
  <si>
    <t>chris_gabriel1
Heading to #CiscoIMPACT and have
an interest in Model Driven Programmability?
Are you tired of PowerPoint? Love
watching @hfpreston? Then this
is for you. Come check out the
live Demos in Model Driven Programmability
Use Cases and Demos.#CiscoSE #DevNet
https://t.co/sbcvfAQ1RY</t>
  </si>
  <si>
    <t>bryan25607
Heading to #CiscoIMPACT and have
an interest in Model Driven Programmability?
Are you tired of PowerPoint? Love
watching @hfpreston? Then this
is for you. Come check out the
live Demos in Model Driven Programmability
Use Cases and Demos.#CiscoSE #DevNet
https://t.co/sbcvfAQ1RY</t>
  </si>
  <si>
    <t>hfpreston
Heading to #CiscoIMPACT and have
an interest in Model Driven Programmability?
Are you tired of PowerPoint? Love
watching @hfpreston? Then this
is for you. Come check out the
live Demos in Model Driven Programmability
Use Cases and Demos.#CiscoSE #DevNet
https://t.co/sbcvfAQ1RY</t>
  </si>
  <si>
    <t>tech_nicole
Much love for all those below and
the great work they do for @cisco
and #CiscoSE _xD83D__xDE4C__xD83C__xDFFC_❤️_xD83D__xDC4D__xD83C__xDFFB_ https://t.co/OLzTVFL7NI</t>
  </si>
  <si>
    <t xml:space="preserve">johnbmoses
</t>
  </si>
  <si>
    <t>santchiweb
Registered for the FULL HOUSE at
Cisco Engage NZ on Sept 3 and Sept
5? Get a head start in your journey
in automation and analytics by
exploring @CiscoDevNet in advance:
https://t.co/rfhQqmOexN #CiscoEngage
#DevNet #CiscoSE @DevvieBot https://t.co/yp7XL6os5w</t>
  </si>
  <si>
    <t>ciscokiwi
@kazuoyamamoto_ @CiscoANZ You know
I will, Kazuo! There's plenty to
look forward to. #CiscoSE #CiscoEngage
_xD83C__xDDF3__xD83C__xDDFF_</t>
  </si>
  <si>
    <t xml:space="preserve">devviebot
</t>
  </si>
  <si>
    <t>h_klaassen
6 Key Takeaways From #Cisco India
Summit 2019 #CiscoSE https://t.co/QYkeNBf3Hm
https://t.co/6bJBJbjfy6</t>
  </si>
  <si>
    <t>vlinder_nl
It's such an honor to be surrounded
by so many smart #WomenOfCisco
like @b_serpil _xD83D__xDE4F_ #LoveWhereYouWork
#BeTheBridge #CiscoSE https://t.co/oCAHzNelXp</t>
  </si>
  <si>
    <t xml:space="preserve">ladynetwkr
</t>
  </si>
  <si>
    <t xml:space="preserve">b_serpil
</t>
  </si>
  <si>
    <t>kfalconspb
It's such an honor to be surrounded
by so many smart #WomenOfCisco
like @b_serpil _xD83D__xDE4F_ #LoveWhereYouWork
#BeTheBridge #CiscoSE https://t.co/oCAHzNelXp</t>
  </si>
  <si>
    <t>jason_gooley
Sda in action #CiscoSE #CiscoGSX
#OwnIt #Team #WeAreCisco https://t.co/cvvlgySHXr</t>
  </si>
  <si>
    <t xml:space="preserve">ciscochampion
</t>
  </si>
  <si>
    <t>stephen__cooper
The possibilities of #programmability.
Get up to speed with all things
#Networking and #Mobility with
@Stephen__Cooper: https://t.co/cGBrZaZnyQ
#CLMel to #CLUS to #CiscoIMPACT
#DevNet #DevNetExpress #CiscoSE
https://t.co/Kg8woT0dQw</t>
  </si>
  <si>
    <t xml:space="preserve">wdenardi
</t>
  </si>
  <si>
    <t xml:space="preserve">cisco
</t>
  </si>
  <si>
    <t xml:space="preserve">martyn_rees
</t>
  </si>
  <si>
    <t>ciscolivemel
@CiscoLiveMEL We're excited to
have Vanessa presenting at #CiscoEngage
NZ in just 10 days time! If you
are registered already, be sure
not to miss her session: 'Artificial
Intelligence: Enabling Cognitive
Collaboration' #NewZealand #Collaboration
#CiscoSE #AI _xD83C__xDDF3__xD83C__xDDFF_ https://t.co/rfnaVh408r
https://t.co/ici1PG0Ila</t>
  </si>
  <si>
    <t xml:space="preserve">ciscoanz
</t>
  </si>
  <si>
    <t>moabdel
Super excited about my #Braindate
with Annika Gruvstad at #CiscoIMPACT!
https://t.co/qd9x3DP2aC #CiscoSE
#SEmaker #DevNet #BeTheInnovator
#BeTheBridge https://t.co/7fklKG90mU</t>
  </si>
  <si>
    <t>rishabh50631460
Super excited about my #Braindate
with Annika Gruvstad at #CiscoIMPACT!
https://t.co/qd9x3DP2aC #CiscoSE
#SEmaker #DevNet #BeTheInnovator
#BeTheBridge https://t.co/7fklKG90mU</t>
  </si>
  <si>
    <t>varkey123
Super excited about my #Braindate
with Annika Gruvstad at #CiscoIMPACT!
https://t.co/qd9x3DP2aC #CiscoSE
#SEmaker #DevNet #BeTheInnovator
#BeTheBridge https://t.co/7fklKG90mU</t>
  </si>
  <si>
    <t>yogeshbang
The possibilities of #programmability.
Get up to speed with all things
#Networking and #Mobility with
@Stephen__Cooper: https://t.co/cGBrZaZnyQ
#CLMel to #CLUS to #CiscoIMPACT
#DevNet #DevNetExpress #CiscoSE
https://t.co/Kg8woT0dQw</t>
  </si>
  <si>
    <t>c0deiii
The possibilities of #programmability.
Get up to speed with all things
#Networking and #Mobility with
@Stephen__Cooper: https://t.co/cGBrZaZnyQ
#CLMel to #CLUS to #CiscoIMPACT
#DevNet #DevNetExpress #CiscoSE
https://t.co/Kg8woT0dQw</t>
  </si>
  <si>
    <t>alirezataj48
#dCloud Power User @vlinder_nl
celebrating the @WomenofCisco rebrand!
❤️❤️ We're so excited to see all
of our #dCloud Power Users, #CiscoSE's,
and other adoring fans at #CiscoImpact
- look for us in Innovate Park,
where we'll be showing you how
to #DemoEverywhere. https://t.co/CJYidBon9O</t>
  </si>
  <si>
    <t>ciscodcloud
#dCloud Power User @vlinder_nl
celebrating the @WomenofCisco rebrand!
❤️❤️ We're so excited to see all
of our #dCloud Power Users, #CiscoSE's,
and other adoring fans at #CiscoImpact
- look for us in Innovate Park,
where we'll be showing you how
to #DemoEverywhere. https://t.co/CJYidBon9O</t>
  </si>
  <si>
    <t xml:space="preserve">womenofcisco
</t>
  </si>
  <si>
    <t>anne_steinhardt
@VarshaKanwar @WomenOfCisco @staciHILLokine
I was lucky enough to meet @staciHILLokine
through a development program -
she is a #CiscoSE , a leader, and
has been an amazing mentor to so
many people! #WomenOfCisco</t>
  </si>
  <si>
    <t xml:space="preserve">stacihillokine
</t>
  </si>
  <si>
    <t xml:space="preserve">varshakanwar
</t>
  </si>
  <si>
    <t xml:space="preserve">ginamargolati
</t>
  </si>
  <si>
    <t>intelligentpo
The possibilities of #programmability.
Get up to speed with all things
#Networking and #Mobility with
@Stephen__Cooper: https://t.co/cGBrZaZnyQ
#CLMel to #CLUS to #CiscoIMPACT
#DevNet #DevNetExpress #CiscoSE
https://t.co/Kg8woT0dQw</t>
  </si>
  <si>
    <t>koonscisco
@Chara_Kontaxi @silviakspiva @CiscoDevNet
Cannot wait to see you there!!
#CiscoSE</t>
  </si>
  <si>
    <t>fjgotopo
An innovative and creative leader
right here! So lucky to have met
@tech_NICOLE through our passion
for tech, I&amp;amp;D and community
building! #CiscoSE https://t.co/QFk7YyIoBW</t>
  </si>
  <si>
    <t xml:space="preserve">ciscoenterprise
</t>
  </si>
  <si>
    <t xml:space="preserve">cisco_mobility
</t>
  </si>
  <si>
    <t>robertcsapo
@CiscoEnterprise @awscloud Now
also available on @CiscoDevNet
Exchange :) https://t.co/8jFiS6HSYG
#DevNet #CiscoSE https://t.co/q7kyoYeWQX</t>
  </si>
  <si>
    <t xml:space="preserve">awscloud
</t>
  </si>
  <si>
    <t>prodoom
@CiscoEnterprise @awscloud Now
also available on @CiscoDevNet
Exchange :) https://t.co/8jFiS6HSYG
#DevNet #CiscoSE https://t.co/q7kyoYeWQX</t>
  </si>
  <si>
    <t>eckelcu
@CiscoEnterprise @awscloud Now
also available on @CiscoDevNet
Exchange :) https://t.co/8jFiS6HSYG
#DevNet #CiscoSE https://t.co/q7kyoYeWQX</t>
  </si>
  <si>
    <t>lizbblum
Time to pack the gear for the event
of the year! #CiscoIMPACT #Demoeverywhere
#WeAreCisco #CiscoSE #LoveWhereYouWork
https://t.co/KJrG12I0FV</t>
  </si>
  <si>
    <t>purplehayesuk
Time to pack the gear for the event
of the year! #CiscoIMPACT #Demoeverywhere
#WeAreCisco #CiscoSE #LoveWhereYouWork
https://t.co/KJrG12I0FV</t>
  </si>
  <si>
    <t xml:space="preserve">kareem_isk
</t>
  </si>
  <si>
    <t xml:space="preserve">thedenap
</t>
  </si>
  <si>
    <t xml:space="preserve">johnamcdonough
</t>
  </si>
  <si>
    <t xml:space="preserve">socialjulio
</t>
  </si>
  <si>
    <t xml:space="preserve">securenetwrk
</t>
  </si>
  <si>
    <t xml:space="preserve">jlkratky
</t>
  </si>
  <si>
    <t xml:space="preserve">kazuoyamamoto_
</t>
  </si>
  <si>
    <t>rjohnston6
Using ⁦@bigevilbeard⁩ topic and
expanding to include inputing info
with csv content,validate ip address
information then output to configs
for remote sites, it’s just a start
but pretty impressive. #CiscoSE
#pythonprogramming #DevNet https://t.co/RKxateCN1w</t>
  </si>
  <si>
    <t>bigevilbeard
Using ⁦@bigevilbeard⁩ topic and
expanding to include inputing info
with csv content,validate ip address
information then output to configs
for remote sites, it’s just a start
but pretty impressive. #CiscoSE
#pythonprogramming #DevNet https://t.co/RKxateCN1w</t>
  </si>
  <si>
    <t>ruwanieb
@CiscoLiveMEL We're excited to
have Vanessa presenting at #CiscoEngage
NZ in just 10 days time! If you
are registered already, be sure
not to miss her session: 'Artificial
Intelligence: Enabling Cognitive
Collaboration' #NewZealand #Collaboration
#CiscoSE #AI _xD83C__xDDF3__xD83C__xDDFF_ https://t.co/rfnaVh408r
https://t.co/ici1PG0Ila</t>
  </si>
  <si>
    <t>gennacaroline27
@fjgotopo @CiscoCanada So fun!!
Natalia is a future #CiscoSE _xD83D__xDE03_</t>
  </si>
  <si>
    <t xml:space="preserve">shianneroan
</t>
  </si>
  <si>
    <t xml:space="preserve">ciscocanada
</t>
  </si>
  <si>
    <t>palmerccie
Changing it up - now running a
9800-CL controller instead of the
vWLC previously keeping the home
connected. Learning curve but loving
new features! #CiscoSE #Cisco #WeAreCisco
https://t.co/kbVuJbqsYT</t>
  </si>
  <si>
    <t>kazumasaikuta
開封の儀！Opening ceremony :-) #CiscoDNA
#CiscoSE https://t.co/MdNU7Lwurn</t>
  </si>
  <si>
    <t>genkggorosuke
開封の儀！Opening ceremony :-) #CiscoDNA
#CiscoSE https://t.co/MdNU7Lwurn</t>
  </si>
  <si>
    <t>tomeiste
An amazing morning at Soldier Field
for “The Kick” with @tluongo1 attempting
a FG on the actual playing field
benefiting @autismspeaks #WeAreCisco
#CiscoSE #Leader #BeTheBridge #LoveWhereYouWork
https://t.co/qn8ql6jvlI</t>
  </si>
  <si>
    <t>olilaurentse
City of #CiscoImpact. Looking forward
to a great week of learning, celebrating
and connecting #WomenOfCisco #CiscoSE
https://t.co/DHnx5Rs5hV</t>
  </si>
  <si>
    <t>Directed</t>
  </si>
  <si>
    <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&lt;value&gt;D:\EC2NodeXLCollection\NetworkFiles\GraphServerTwitterSearch&lt;/value&gt;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</si>
  <si>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</si>
  <si>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</si>
  <si>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</si>
  <si>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</si>
  <si>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</si>
  <si>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</si>
  <si>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</si>
  <si>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</si>
  <si>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</si>
  <si>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</si>
  <si>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</si>
  <si>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</si>
  <si>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</si>
  <si>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</si>
  <si>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</si>
  <si>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</si>
  <si>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</si>
  <si>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</si>
  <si>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</si>
  <si>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</si>
  <si>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</si>
  <si>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</si>
  <si>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</si>
  <si>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</si>
  <si>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</si>
  <si>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</si>
  <si>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</si>
  <si>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</si>
  <si>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</si>
  <si>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</si>
  <si>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</si>
  <si>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</si>
  <si>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</si>
  <si>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</si>
  <si>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</si>
  <si>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</si>
  <si>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</si>
  <si>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</si>
  <si>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</si>
  <si>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</si>
  <si>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</si>
  <si>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</si>
  <si>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</si>
  <si>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</si>
  <si>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https://www.cxotoday.com/story/6-key-takeaways-from-cisco-india-summit-2019/</t>
  </si>
  <si>
    <t>https://www.linkedin.com/slink?code=gF64KCg</t>
  </si>
  <si>
    <t>https://www.cisco.com/c/en/us/solutions/collateral/data-center-virtualization/applicat/index.html</t>
  </si>
  <si>
    <t>https://www.linkedin.com/slink?code=geT-_xD</t>
  </si>
  <si>
    <t>https://meraki.cisco.com/blog/2019/08/wi-fi-6-adoption/</t>
  </si>
  <si>
    <t>https://www.linkedin.com/slink?code=gCrY8EN</t>
  </si>
  <si>
    <t>Top URLs in Tweet in G9</t>
  </si>
  <si>
    <t>G8 Count</t>
  </si>
  <si>
    <t>Top URLs in Tweet in G10</t>
  </si>
  <si>
    <t>G9 Count</t>
  </si>
  <si>
    <t>G10 Count</t>
  </si>
  <si>
    <t>Top URLs in Tweet</t>
  </si>
  <si>
    <t>https://developer.cisco.com/user/settings/?utm_campaign=profile20&amp;utm_source=social&amp;utm_medium=otwitter-au-silvia https://developer.cisco.com/user/settings?utm_campaign=profile&amp;utm_source=email&amp;utm_medium=email01-nz-scott https://www.cisco.com/go/engagenz</t>
  </si>
  <si>
    <t>https://developer.cisco.com/codeexchange/github/repo/robertcsapo/cisco-dnacaap-assurance-aws-sns https://blogs.cisco.com/developer/diving-deeper-into-wi-fi-6 https://developer.cisco.com/user/settings/?utm_campaign=profile20&amp;utm_source=social&amp;utm_medium=otwitter-se-annika</t>
  </si>
  <si>
    <t>https://developer.cisco.com/user/settings/?utm_campaign=profile20&amp;utm_source=social&amp;utm_medium=otwitter-se-annika https://twitter.com/WomenOfCisco/status/1163880914700701696 https://developer.cisco.com/user/settings/?utm_campaign=profile20&amp;utm_source=social&amp;utm_medium=otwitter-au-silvia https://twitter.com/silviakspiva/status/1162134594411302912</t>
  </si>
  <si>
    <t>https://twitter.com/WomenOfCisco/status/1163880914700701696 https://twitter.com/gennacaroline27/status/1163880523422474245 https://twitter.com/WomenOfCisco/status/1163911109285482496</t>
  </si>
  <si>
    <t>https://twitter.com/WomenOfCisco/status/1163926206217146370 https://twitter.com/WomenOfCisco/status/1163914869667745794</t>
  </si>
  <si>
    <t>https://www.cxotoday.com/story/6-key-takeaways-from-cisco-india-summit-2019/ https://www.linkedin.com/slink?code=gF64KCg https://www.cisco.com/c/en/us/solutions/collateral/data-center-virtualization/applicat/index.html https://www.linkedin.com/slink?code=geT-_xD https://www.linkedin.com/slink?code=gVrpEJQ https://meraki.cisco.com/blog/2019/08/wi-fi-6-adoption/ https://www.linkedin.com/slink?code=gCrY8EN</t>
  </si>
  <si>
    <t>Top Domains in Tweet in Entire Graph</t>
  </si>
  <si>
    <t>cxotoday.com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</si>
  <si>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</si>
  <si>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</si>
  <si>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</si>
  <si>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</si>
  <si>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</si>
  <si>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</si>
  <si>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</si>
  <si>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</si>
  <si>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</si>
  <si>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</si>
  <si>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</si>
  <si>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cisco.com twitter.com</t>
  </si>
  <si>
    <t>linkedin.com cisco.com cxotoday.com</t>
  </si>
  <si>
    <t>Top Hashtags in Tweet in Entire Graph</t>
  </si>
  <si>
    <t>devnet</t>
  </si>
  <si>
    <t>semaker</t>
  </si>
  <si>
    <t>wearecisco</t>
  </si>
  <si>
    <t>lovewhereyouwork</t>
  </si>
  <si>
    <t>bethebridge</t>
  </si>
  <si>
    <t>dcloud</t>
  </si>
  <si>
    <t>Top Hashtags in Tweet in G1</t>
  </si>
  <si>
    <t>programmability</t>
  </si>
  <si>
    <t>networking</t>
  </si>
  <si>
    <t>mobility</t>
  </si>
  <si>
    <t>clmel</t>
  </si>
  <si>
    <t>newzealand</t>
  </si>
  <si>
    <t>collaboration</t>
  </si>
  <si>
    <t>Top Hashtags in Tweet in G2</t>
  </si>
  <si>
    <t>braindate</t>
  </si>
  <si>
    <t>clus</t>
  </si>
  <si>
    <t>Top Hashtags in Tweet in G3</t>
  </si>
  <si>
    <t>betheinnovator</t>
  </si>
  <si>
    <t>Top Hashtags in Tweet in G4</t>
  </si>
  <si>
    <t>inclusion</t>
  </si>
  <si>
    <t>diversity</t>
  </si>
  <si>
    <t>twitter</t>
  </si>
  <si>
    <t>systemsengineer</t>
  </si>
  <si>
    <t>Top Hashtags in Tweet in G5</t>
  </si>
  <si>
    <t>demoeverywhere</t>
  </si>
  <si>
    <t>ciscogsx</t>
  </si>
  <si>
    <t>ownit</t>
  </si>
  <si>
    <t>Top Hashtags in Tweet in G6</t>
  </si>
  <si>
    <t>leader</t>
  </si>
  <si>
    <t>Top Hashtags in Tweet in G7</t>
  </si>
  <si>
    <t>vexpert</t>
  </si>
  <si>
    <t>Top Hashtags in Tweet in G8</t>
  </si>
  <si>
    <t>almostready</t>
  </si>
  <si>
    <t>gladtobehere</t>
  </si>
  <si>
    <t>gveselatamteam</t>
  </si>
  <si>
    <t>mexico</t>
  </si>
  <si>
    <t>security</t>
  </si>
  <si>
    <t>Top Hashtags in Tweet in G9</t>
  </si>
  <si>
    <t>serverless</t>
  </si>
  <si>
    <t>microservices</t>
  </si>
  <si>
    <t>python</t>
  </si>
  <si>
    <t>aws</t>
  </si>
  <si>
    <t>Top Hashtags in Tweet in G10</t>
  </si>
  <si>
    <t>ciscodna</t>
  </si>
  <si>
    <t>Top Hashtags in Tweet</t>
  </si>
  <si>
    <t>ciscoengage ciscose devnet programmability networking mobility bethebridge clmel newzealand collaboration</t>
  </si>
  <si>
    <t>ciscose ciscoimpact devnet semaker programmability networking mobility braindate clmel clus</t>
  </si>
  <si>
    <t>ciscose semaker ciscoimpact devnet braindate bethebridge clmel ciscochampion betheinnovator</t>
  </si>
  <si>
    <t>ciscose womenofcisco cisco inclusion diversity twitter wearecisco systemsengineer</t>
  </si>
  <si>
    <t>ciscose dcloud lovewhereyouwork ciscoimpact wearecisco demoeverywhere womenofcisco bethebridge ciscogsx ownit</t>
  </si>
  <si>
    <t>ciscose ciscoimpact wearecisco cisco almostready gladtobehere lovewhereyouwork gveselatamteam mexico security</t>
  </si>
  <si>
    <t>Top Words in Tweet in Entire Graph</t>
  </si>
  <si>
    <t>Words in Sentiment List#1: Positive</t>
  </si>
  <si>
    <t>Words in Sentiment List#2: Negative</t>
  </si>
  <si>
    <t>Words in Sentiment List#3: Angry/Violent</t>
  </si>
  <si>
    <t>Non-categorized Words</t>
  </si>
  <si>
    <t>Total Words</t>
  </si>
  <si>
    <t>#ciscose</t>
  </si>
  <si>
    <t>#devnet</t>
  </si>
  <si>
    <t>#ciscoimpact</t>
  </si>
  <si>
    <t>amazing</t>
  </si>
  <si>
    <t>Top Words in Tweet in G1</t>
  </si>
  <si>
    <t>#ciscoengage</t>
  </si>
  <si>
    <t>nz</t>
  </si>
  <si>
    <t>registered</t>
  </si>
  <si>
    <t>sept</t>
  </si>
  <si>
    <t>Top Words in Tweet in G2</t>
  </si>
  <si>
    <t>model</t>
  </si>
  <si>
    <t>driven</t>
  </si>
  <si>
    <t>demos</t>
  </si>
  <si>
    <t>heading</t>
  </si>
  <si>
    <t>Top Words in Tweet in G3</t>
  </si>
  <si>
    <t>#semaker</t>
  </si>
  <si>
    <t>here</t>
  </si>
  <si>
    <t>enthusiasts</t>
  </si>
  <si>
    <t>shortly</t>
  </si>
  <si>
    <t>Top Words in Tweet in G4</t>
  </si>
  <si>
    <t>#womenofcisco</t>
  </si>
  <si>
    <t>team</t>
  </si>
  <si>
    <t>#cisco</t>
  </si>
  <si>
    <t>much</t>
  </si>
  <si>
    <t>seeing</t>
  </si>
  <si>
    <t>love</t>
  </si>
  <si>
    <t>Top Words in Tweet in G5</t>
  </si>
  <si>
    <t>#dcloud</t>
  </si>
  <si>
    <t>power</t>
  </si>
  <si>
    <t>#demoeverywhere</t>
  </si>
  <si>
    <t>#lovewhereyouwork</t>
  </si>
  <si>
    <t>#wearecisco</t>
  </si>
  <si>
    <t>user</t>
  </si>
  <si>
    <t>celebrating</t>
  </si>
  <si>
    <t>Top Words in Tweet in G6</t>
  </si>
  <si>
    <t>field</t>
  </si>
  <si>
    <t>morning</t>
  </si>
  <si>
    <t>soldier</t>
  </si>
  <si>
    <t>kick</t>
  </si>
  <si>
    <t>attempting</t>
  </si>
  <si>
    <t>fg</t>
  </si>
  <si>
    <t>actual</t>
  </si>
  <si>
    <t>playing</t>
  </si>
  <si>
    <t>Top Words in Tweet in G7</t>
  </si>
  <si>
    <t>#ciscochampion</t>
  </si>
  <si>
    <t>compare</t>
  </si>
  <si>
    <t>despair</t>
  </si>
  <si>
    <t>best</t>
  </si>
  <si>
    <t>description</t>
  </si>
  <si>
    <t>impostor</t>
  </si>
  <si>
    <t>syndrome</t>
  </si>
  <si>
    <t>heard</t>
  </si>
  <si>
    <t>courtesy</t>
  </si>
  <si>
    <t>Top Words in Tweet in G8</t>
  </si>
  <si>
    <t>week</t>
  </si>
  <si>
    <t>6</t>
  </si>
  <si>
    <t>learning</t>
  </si>
  <si>
    <t>Top Words in Tweet in G9</t>
  </si>
  <si>
    <t>developing</t>
  </si>
  <si>
    <t>#serverless</t>
  </si>
  <si>
    <t>#microservices</t>
  </si>
  <si>
    <t>using</t>
  </si>
  <si>
    <t>#python</t>
  </si>
  <si>
    <t>#aws</t>
  </si>
  <si>
    <t>lambda</t>
  </si>
  <si>
    <t>already</t>
  </si>
  <si>
    <t>pretty</t>
  </si>
  <si>
    <t>straightforward</t>
  </si>
  <si>
    <t>Top Words in Tweet in G10</t>
  </si>
  <si>
    <t>開封の儀</t>
  </si>
  <si>
    <t>opening</t>
  </si>
  <si>
    <t>ceremony</t>
  </si>
  <si>
    <t>#ciscodna</t>
  </si>
  <si>
    <t>Top Words in Tweet</t>
  </si>
  <si>
    <t>#ciscose #devnet #ciscoengage cisco nz registered ciscolivemel sept ciscodevnet #ciscoimpact</t>
  </si>
  <si>
    <t>#devnet #ciscose #ciscoimpact ciscodevnet model driven programmability demos heading ciscoenterprise</t>
  </si>
  <si>
    <t>#devnet #ciscose #semaker #ciscoimpact ciscodevnet here silviakspiva enthusiasts heading shortly</t>
  </si>
  <si>
    <t>#ciscose #womenofcisco amazing leader team #cisco much ginamargolati seeing love</t>
  </si>
  <si>
    <t>#ciscose #ciscoimpact #dcloud power #demoeverywhere #lovewhereyouwork #wearecisco user vlinder_nl celebrating</t>
  </si>
  <si>
    <t>field amazing morning soldier kick tluongo1 attempting fg actual playing</t>
  </si>
  <si>
    <t>#ciscochampion #ciscose compare despair best description impostor syndrome heard courtesy</t>
  </si>
  <si>
    <t>#ciscose #ciscoimpact week #wearecisco 6 #cisco learning</t>
  </si>
  <si>
    <t>developing #serverless #microservices using #python #aws lambda already pretty straightforward</t>
  </si>
  <si>
    <t>開封の儀 opening ceremony #ciscodna #ciscose</t>
  </si>
  <si>
    <t>using bigevilbeard topic expanding include inputing info csv content validate</t>
  </si>
  <si>
    <t>Top Word Pairs in Tweet in Entire Graph</t>
  </si>
  <si>
    <t>#ciscose,#semaker</t>
  </si>
  <si>
    <t>#semaker,#devnet</t>
  </si>
  <si>
    <t>heading,#ciscoimpact</t>
  </si>
  <si>
    <t>#devnet,#ciscose</t>
  </si>
  <si>
    <t>#ciscoimpact,#ciscose</t>
  </si>
  <si>
    <t>model,driven</t>
  </si>
  <si>
    <t>driven,programmability</t>
  </si>
  <si>
    <t>#devnet,enthusiasts</t>
  </si>
  <si>
    <t>enthusiasts,heading</t>
  </si>
  <si>
    <t>#ciscoimpact,shortly</t>
  </si>
  <si>
    <t>Top Word Pairs in Tweet in G1</t>
  </si>
  <si>
    <t>ciscolivemel,excited</t>
  </si>
  <si>
    <t>excited,vanessa</t>
  </si>
  <si>
    <t>vanessa,presenting</t>
  </si>
  <si>
    <t>presenting,#ciscoengage</t>
  </si>
  <si>
    <t>#ciscoengage,nz</t>
  </si>
  <si>
    <t>nz,10</t>
  </si>
  <si>
    <t>10,days</t>
  </si>
  <si>
    <t>days,time</t>
  </si>
  <si>
    <t>time,registered</t>
  </si>
  <si>
    <t>registered,already</t>
  </si>
  <si>
    <t>Top Word Pairs in Tweet in G2</t>
  </si>
  <si>
    <t>ciscoenterprise,awscloud</t>
  </si>
  <si>
    <t>awscloud,now</t>
  </si>
  <si>
    <t>now,available</t>
  </si>
  <si>
    <t>available,ciscodevnet</t>
  </si>
  <si>
    <t>ciscodevnet,exchange</t>
  </si>
  <si>
    <t>exchange,#devnet</t>
  </si>
  <si>
    <t>Top Word Pairs in Tweet in G3</t>
  </si>
  <si>
    <t>shortly,here</t>
  </si>
  <si>
    <t>here,opportunity</t>
  </si>
  <si>
    <t>opportunity,missed</t>
  </si>
  <si>
    <t>missed,share</t>
  </si>
  <si>
    <t>Top Word Pairs in Tweet in G4</t>
  </si>
  <si>
    <t>#ciscose,leader</t>
  </si>
  <si>
    <t>#ciscose,team</t>
  </si>
  <si>
    <t>Top Word Pairs in Tweet in G5</t>
  </si>
  <si>
    <t>#dcloud,power</t>
  </si>
  <si>
    <t>#wearecisco,#ciscose</t>
  </si>
  <si>
    <t>power,user</t>
  </si>
  <si>
    <t>user,vlinder_nl</t>
  </si>
  <si>
    <t>vlinder_nl,celebrating</t>
  </si>
  <si>
    <t>celebrating,womenofcisco</t>
  </si>
  <si>
    <t>womenofcisco,rebrand</t>
  </si>
  <si>
    <t>rebrand,excited</t>
  </si>
  <si>
    <t>excited,see</t>
  </si>
  <si>
    <t>see,#dcloud</t>
  </si>
  <si>
    <t>Top Word Pairs in Tweet in G6</t>
  </si>
  <si>
    <t>amazing,morning</t>
  </si>
  <si>
    <t>morning,soldier</t>
  </si>
  <si>
    <t>soldier,field</t>
  </si>
  <si>
    <t>field,kick</t>
  </si>
  <si>
    <t>kick,tluongo1</t>
  </si>
  <si>
    <t>tluongo1,attempting</t>
  </si>
  <si>
    <t>attempting,fg</t>
  </si>
  <si>
    <t>fg,actual</t>
  </si>
  <si>
    <t>actual,playing</t>
  </si>
  <si>
    <t>playing,field</t>
  </si>
  <si>
    <t>Top Word Pairs in Tweet in G7</t>
  </si>
  <si>
    <t>#ciscochampion,#ciscose</t>
  </si>
  <si>
    <t>compare,despair</t>
  </si>
  <si>
    <t>despair,best</t>
  </si>
  <si>
    <t>best,description</t>
  </si>
  <si>
    <t>description,impostor</t>
  </si>
  <si>
    <t>impostor,syndrome</t>
  </si>
  <si>
    <t>syndrome,heard</t>
  </si>
  <si>
    <t>heard,courtesy</t>
  </si>
  <si>
    <t>courtesy,antoni</t>
  </si>
  <si>
    <t>antoni,fall</t>
  </si>
  <si>
    <t>Top Word Pairs in Tweet in G8</t>
  </si>
  <si>
    <t>Top Word Pairs in Tweet in G9</t>
  </si>
  <si>
    <t>developing,#serverless</t>
  </si>
  <si>
    <t>#serverless,#microservices</t>
  </si>
  <si>
    <t>#microservices,using</t>
  </si>
  <si>
    <t>using,#python</t>
  </si>
  <si>
    <t>#python,#aws</t>
  </si>
  <si>
    <t>#aws,lambda</t>
  </si>
  <si>
    <t>lambda,already</t>
  </si>
  <si>
    <t>already,pretty</t>
  </si>
  <si>
    <t>pretty,straightforward</t>
  </si>
  <si>
    <t>straightforward,now</t>
  </si>
  <si>
    <t>Top Word Pairs in Tweet in G10</t>
  </si>
  <si>
    <t>開封の儀,opening</t>
  </si>
  <si>
    <t>opening,ceremony</t>
  </si>
  <si>
    <t>ceremony,#ciscodna</t>
  </si>
  <si>
    <t>#ciscodna,#ciscose</t>
  </si>
  <si>
    <t>Top Word Pairs in Tweet</t>
  </si>
  <si>
    <t>ciscolivemel,excited  excited,vanessa  vanessa,presenting  presenting,#ciscoengage  #ciscoengage,nz  nz,10  10,days  days,time  time,registered  registered,already</t>
  </si>
  <si>
    <t>model,driven  driven,programmability  heading,#ciscoimpact  #devnet,#ciscose  ciscoenterprise,awscloud  awscloud,now  now,available  available,ciscodevnet  ciscodevnet,exchange  exchange,#devnet</t>
  </si>
  <si>
    <t>#ciscose,#semaker  #semaker,#devnet  #devnet,enthusiasts  enthusiasts,heading  heading,#ciscoimpact  #ciscoimpact,shortly  shortly,here  here,opportunity  opportunity,missed  missed,share</t>
  </si>
  <si>
    <t>#ciscose,leader  #ciscose,team</t>
  </si>
  <si>
    <t>#dcloud,power  #wearecisco,#ciscose  power,user  user,vlinder_nl  vlinder_nl,celebrating  celebrating,womenofcisco  womenofcisco,rebrand  rebrand,excited  excited,see  see,#dcloud</t>
  </si>
  <si>
    <t>amazing,morning  morning,soldier  soldier,field  field,kick  kick,tluongo1  tluongo1,attempting  attempting,fg  fg,actual  actual,playing  playing,field</t>
  </si>
  <si>
    <t>#ciscochampion,#ciscose  compare,despair  despair,best  best,description  description,impostor  impostor,syndrome  syndrome,heard  heard,courtesy  courtesy,antoni  antoni,fall</t>
  </si>
  <si>
    <t>developing,#serverless  #serverless,#microservices  #microservices,using  using,#python  #python,#aws  #aws,lambda  lambda,already  already,pretty  pretty,straightforward  straightforward,now</t>
  </si>
  <si>
    <t>開封の儀,opening  opening,ceremony  ceremony,#ciscodna  #ciscodna,#ciscose</t>
  </si>
  <si>
    <t>using,bigevilbeard  bigevilbeard,topic  topic,expanding  expanding,include  include,inputing  inputing,info  info,csv  csv,content  content,validate  validate,ip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</si>
  <si>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</si>
  <si>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</si>
  <si>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</si>
  <si>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</si>
  <si>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</si>
  <si>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</si>
  <si>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</si>
  <si>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</si>
  <si>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</si>
  <si>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</si>
  <si>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</si>
  <si>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</si>
  <si>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</si>
  <si>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</si>
  <si>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</si>
  <si>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</si>
  <si>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</si>
  <si>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</si>
  <si>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</si>
  <si>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</si>
  <si>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</si>
  <si>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</si>
  <si>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</si>
  <si>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ciscolivemel ciscodevnet kazuoyamamoto_ devviebot</t>
  </si>
  <si>
    <t>ciscoenterprise chara_kontaxi</t>
  </si>
  <si>
    <t>ciscodevnet chara_kontaxi</t>
  </si>
  <si>
    <t>fjgotopo johnbmoses varshakanwar</t>
  </si>
  <si>
    <t>Top Mentioned in Tweet</t>
  </si>
  <si>
    <t>ciscodevnet stephen__cooper ciscoanz devviebot cisco cisco_mobility ciscoenterprise ciscolivemel martyn_rees jason_gooley</t>
  </si>
  <si>
    <t>ciscodevnet awscloud hfpreston silviakspiva stephen__cooper devviebot cisco_mobility ciscoenterprise</t>
  </si>
  <si>
    <t>silviakspiva ciscodevnet tech_nicole ciscoanz ciscolivemel martyn_rees stephen__cooper jason_gooley wdenardi ciscokiwi</t>
  </si>
  <si>
    <t>ginamargolati womenofcisco ciscocanada tech_nicole shianneroan cisco stacihillokine</t>
  </si>
  <si>
    <t>vlinder_nl womenofcisco b_serpil</t>
  </si>
  <si>
    <t>tluongo1 autismspeaks</t>
  </si>
  <si>
    <t>antoni nickrusso42518</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</si>
  <si>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</si>
  <si>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</si>
  <si>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</si>
  <si>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</si>
  <si>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</si>
  <si>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</si>
  <si>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</si>
  <si>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</si>
  <si>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</si>
  <si>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</si>
  <si>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</si>
  <si>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</si>
  <si>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santchiweb yogeshbang socialjulio cisco cisco_mobility jason_gooley ciscolivemel ciscoanz stephen__cooper ciscokiwi</t>
  </si>
  <si>
    <t>awscloud c0deiii ciscodevnet ciscoenterprise chris_gabriel1 gamblermty hfpreston prodoom intelligentpo chrisbogdog</t>
  </si>
  <si>
    <t>moabdel silviakspiva fjgotopo varkey123 mythryll askaccde chara_kontaxi rishabh50631460 yiannisbak koonscisco</t>
  </si>
  <si>
    <t>ciscocanada varshakanwar tech_nicole anne_steinhardt gennacaroline27 johnbmoses stacihillokine ginamargolati shianneroan</t>
  </si>
  <si>
    <t>kfalconspb vlinder_nl ciscodcloud lizbblum ladynetwkr womenofcisco alirezataj48 purplehayesuk b_serpil</t>
  </si>
  <si>
    <t>autismspeaks thekevinhbrown rlagmanpmp tomeiste tluongo1</t>
  </si>
  <si>
    <t>citylifematt nickrusso42518 joelwsprague antoni neilmo_</t>
  </si>
  <si>
    <t>h_klaassen 0x2142com palmerccie olilaurentse ivvi_gln</t>
  </si>
  <si>
    <t>maxthoon cmlccie aviadmor ellerbyben</t>
  </si>
  <si>
    <t>kazumasaikuta genkggorosuke</t>
  </si>
  <si>
    <t>bigevilbeard rjohnston6</t>
  </si>
  <si>
    <t>Top URLs in Tweet by Count</t>
  </si>
  <si>
    <t>https://blogs.cisco.com/developer/diving-deeper-into-wi-fi-6 https://developer.cisco.com/codeexchange/github/repo/robertcsapo/cisco-dnacaap-assurance-aws-sns https://developer.cisco.com/user/settings/?utm_campaign=profile20&amp;utm_source=social&amp;utm_medium=otwitter-se-annika</t>
  </si>
  <si>
    <t>https://developer.cisco.com/user/settings/?utm_campaign=profile20&amp;utm_source=social&amp;utm_medium=otwitter-au-silvia https://developer.cisco.com/user/settings/?utm_campaign=profile20&amp;utm_source=social&amp;utm_medium=otwitter-se-annika</t>
  </si>
  <si>
    <t>https://www.cisco.com/go/engagenz https://developer.cisco.com/user/settings?utm_campaign=profile&amp;utm_source=email&amp;utm_medium=email01-nz-scott</t>
  </si>
  <si>
    <t>https://www.cxotoday.com/story/6-key-takeaways-from-cisco-india-summit-2019/ https://www.linkedin.com/slink?code=gF64KCg https://meraki.cisco.com/blog/2019/08/wi-fi-6-adoption/ https://www.linkedin.com/slink?code=gCrY8EN https://www.linkedin.com/slink?code=gVrpEJQ https://www.cisco.com/c/en/us/solutions/collateral/data-center-virtualization/applicat/index.html https://www.linkedin.com/slink?code=geT-_xD</t>
  </si>
  <si>
    <t>Top URLs in Tweet by Salience</t>
  </si>
  <si>
    <t>Top Domains in Tweet by Count</t>
  </si>
  <si>
    <t>Top Domains in Tweet by Salience</t>
  </si>
  <si>
    <t>cisco.com cxotoday.com linkedin.com</t>
  </si>
  <si>
    <t>Top Hashtags in Tweet by Count</t>
  </si>
  <si>
    <t>devnet ciscose semaker ciscoimpact</t>
  </si>
  <si>
    <t>ciscose ciscoimpact devnet semaker wifi programmability networking mobility clmel clus</t>
  </si>
  <si>
    <t>bethebridge devnet ciscose clmel ciscochampion braindate ciscoimpact semaker betheinnovator</t>
  </si>
  <si>
    <t>ciscoimpact ciscose semaker devnet</t>
  </si>
  <si>
    <t>ciscose ciscoengage devnet devvie ciscoimpact newzealand collaboration ai</t>
  </si>
  <si>
    <t>ciscose cisco wifi meraki customerx experience real performance appd security</t>
  </si>
  <si>
    <t>ciscose lovewhereyouwork wearecisco womenofcisco bethebridge ciscoimpact newhirecisco ciscogsx ownit team</t>
  </si>
  <si>
    <t>bethebridge clmel ciscose ciscogsx ownit team wearecisco</t>
  </si>
  <si>
    <t>bethebridge clmel programmability networking mobility</t>
  </si>
  <si>
    <t>dcloud ciscose ciscoimpact demoeverywhere</t>
  </si>
  <si>
    <t>dcloud ciscoimpact demoeverywhere wearecisco ciscose lovewhereyouwork</t>
  </si>
  <si>
    <t>ciscose cisco womenofcisco twitter wearecisco systemsengineer inclusion diversity</t>
  </si>
  <si>
    <t>Top Hashtags in Tweet by Salience</t>
  </si>
  <si>
    <t>semaker devnet wifi programmability networking mobility clmel clus devnetexpress braindate</t>
  </si>
  <si>
    <t>clmel ciscochampion braindate ciscoimpact semaker betheinnovator bethebridge devnet ciscose</t>
  </si>
  <si>
    <t>vexpert ciscochampion ciscose</t>
  </si>
  <si>
    <t>devnet devvie ciscoimpact newzealand collaboration ai ciscose ciscoengage</t>
  </si>
  <si>
    <t>cisco wifi meraki customerx experience real performance appd security sdwan</t>
  </si>
  <si>
    <t>lovewhereyouwork wearecisco womenofcisco bethebridge ciscoimpact newhirecisco ciscogsx ownit team ciscose</t>
  </si>
  <si>
    <t>semaker devnet ciscoimpact ciscose</t>
  </si>
  <si>
    <t>twitter wearecisco systemsengineer inclusion diversity cisco womenofcisco ciscose</t>
  </si>
  <si>
    <t>Top Words in Tweet by Count</t>
  </si>
  <si>
    <t>#devnet #semaker enthusiasts heading #ciscoimpact shortly here opportunity missed share</t>
  </si>
  <si>
    <t>#devnet #ciscoimpact ciscodevnet ciscoenterprise cisco silviakspiva sept heading model driven</t>
  </si>
  <si>
    <t>#bethebridge #devnet ciscodevnet ciscoanz ciscolivemel #clmel martyn_rees stephen__cooper jason_gooley wdenardi</t>
  </si>
  <si>
    <t>compare despair best description impostor syndrome heard courtesy antoni fall</t>
  </si>
  <si>
    <t>#ciscochampion compare despair best description impostor syndrome heard courtesy antoni</t>
  </si>
  <si>
    <t>completed demo presentation #ciscoimpact next week looking forward presenting netconf</t>
  </si>
  <si>
    <t>oh next week uhh bit toasty #ciscoimpact</t>
  </si>
  <si>
    <t>#almostready #ciscoimpact #gladtobehere #lovewhereyouwork #wearecisco #gveselatamteam #mexico</t>
  </si>
  <si>
    <t>#devnet heading #ciscoimpact model driven programmability demos interest tired powerpoint</t>
  </si>
  <si>
    <t>model driven programmability demos heading #ciscoimpact interest tired powerpoint love</t>
  </si>
  <si>
    <t>seeing love johnbmoses really looking forward everyone live getting ready</t>
  </si>
  <si>
    <t>sept registered full house cisco engage nz 3 5 head</t>
  </si>
  <si>
    <t>#ciscoengage cisco #devnet nz registered sept devviebot ciscodevnet know #ciscoimpact</t>
  </si>
  <si>
    <t>6 key takeaways #cisco india summit 2019 #wifi see blazing</t>
  </si>
  <si>
    <t>#lovewhereyouwork #wearecisco such honor surrounded many smart #womenofcisco b_serpil #bethebridge</t>
  </si>
  <si>
    <t>such honor surrounded many smart #womenofcisco b_serpil #lovewhereyouwork #bethebridge</t>
  </si>
  <si>
    <t>ciscodevnet ciscoanz ciscolivemel #bethebridge #clmel martyn_rees stephen__cooper jason_gooley wdenardi ciscokiwi</t>
  </si>
  <si>
    <t>#devnet cisco #ciscoimpact #clmel stephen__cooper stephen cooper celebrates first year</t>
  </si>
  <si>
    <t>ciscolivemel excited vanessa presenting #ciscoengage nz 10 days time registered</t>
  </si>
  <si>
    <t>super excited #braindate annika gruvstad #ciscoimpact #semaker #devnet #betheinnovator #bethebridge</t>
  </si>
  <si>
    <t>possibilities #programmability up speed things #networking #mobility stephen__cooper #clmel #clus</t>
  </si>
  <si>
    <t>#dcloud power user vlinder_nl celebrating womenofcisco rebrand excited see users</t>
  </si>
  <si>
    <t>#womenofcisco stacihillokine ginamargolati keeps team running finely tuned machine varshakanwar</t>
  </si>
  <si>
    <t>chara_kontaxi silviakspiva ciscodevnet wait see</t>
  </si>
  <si>
    <t>here #devnet innovative creative leader right lucky met tech_nicole through</t>
  </si>
  <si>
    <t>ciscoenterprise awscloud now available ciscodevnet exchange #devnet</t>
  </si>
  <si>
    <t>#ciscoimpact #demoeverywhere #dcloud power time pack gear event year #wearecisco</t>
  </si>
  <si>
    <t>time pack gear event year #ciscoimpact #demoeverywhere #wearecisco #lovewhereyouwork</t>
  </si>
  <si>
    <t>team amazing #cisco #womenofcisco leader fjgotopo ciscocanada fun natalia future</t>
  </si>
  <si>
    <t>changing up now running 9800 cl controller instead vwlc previously</t>
  </si>
  <si>
    <t>開封の儀 opening ceremony #ciscodna</t>
  </si>
  <si>
    <t>city #ciscoimpact looking forward great week learning celebrating connecting #womenofcisco</t>
  </si>
  <si>
    <t>Top Words in Tweet by Salience</t>
  </si>
  <si>
    <t>sept model driven programmability demos ciscodevnet ciscoenterprise cisco silviakspiva heading</t>
  </si>
  <si>
    <t>ciscodevnet ciscoanz ciscolivemel #clmel martyn_rees stephen__cooper jason_gooley wdenardi ciscokiwi ciscochampion</t>
  </si>
  <si>
    <t>model driven programmability demos interest tired powerpoint love watching hfpreston</t>
  </si>
  <si>
    <t>seeing johnbmoses really looking forward everyone live getting ready killer</t>
  </si>
  <si>
    <t>sept devviebot ciscodevnet know #ciscoimpact ciscolivemel excited vanessa presenting 10</t>
  </si>
  <si>
    <t>stephen cooper celebrates first year bringing latest information cisco_mobility ciscoenterprise</t>
  </si>
  <si>
    <t>stacihillokine ginamargolati keeps team running finely tuned machine varshakanwar womenofcisco</t>
  </si>
  <si>
    <t>#devnet innovative creative leader right lucky met tech_nicole through passion</t>
  </si>
  <si>
    <t>#dcloud power time pack gear event year #wearecisco #lovewhereyouwork user</t>
  </si>
  <si>
    <t>team leader fjgotopo ciscocanada fun natalia future welcome #twitter shianneroan</t>
  </si>
  <si>
    <t>Top Word Pairs in Tweet by Count</t>
  </si>
  <si>
    <t>#devnet,#ciscose  heading,#ciscoimpact  model,driven  driven,programmability  #ciscose,#semaker  #semaker,#devnet  ciscoenterprise,awscloud  awscloud,now  now,available  available,ciscodevnet</t>
  </si>
  <si>
    <t>ciscodevnet,ciscoanz  ciscoanz,ciscolivemel  ciscolivemel,#bethebridge  #bethebridge,#clmel  #clmel,martyn_rees  martyn_rees,stephen__cooper  stephen__cooper,jason_gooley  jason_gooley,wdenardi  wdenardi,ciscokiwi  ciscokiwi,ciscochampion</t>
  </si>
  <si>
    <t>compare,despair  despair,best  best,description  description,impostor  impostor,syndrome  syndrome,heard  heard,courtesy  courtesy,antoni  antoni,fall  fall,trap</t>
  </si>
  <si>
    <t>completed,demo  demo,presentation  presentation,#ciscoimpact  #ciscoimpact,next  next,week  week,looking  looking,forward  forward,presenting  presenting,netconf  netconf,yang</t>
  </si>
  <si>
    <t>oh,next  next,week  week,uhh  uhh,bit  bit,toasty  toasty,#ciscoimpact  #ciscoimpact,#ciscose</t>
  </si>
  <si>
    <t>#almostready,#ciscoimpact  #ciscoimpact,#ciscose  #ciscose,#gladtobehere  #gladtobehere,#lovewhereyouwork  #lovewhereyouwork,#wearecisco  #wearecisco,#gveselatamteam  #gveselatamteam,#mexico</t>
  </si>
  <si>
    <t>heading,#ciscoimpact  model,driven  driven,programmability  #ciscoimpact,interest  interest,model  programmability,tired  tired,powerpoint  powerpoint,love  love,watching  watching,hfpreston</t>
  </si>
  <si>
    <t>model,driven  driven,programmability  heading,#ciscoimpact  #ciscoimpact,interest  interest,model  programmability,tired  tired,powerpoint  powerpoint,love  love,watching  watching,hfpreston</t>
  </si>
  <si>
    <t>johnbmoses,really  really,looking  looking,forward  forward,seeing  seeing,everyone  everyone,live  live,getting  getting,ready  ready,killer  killer,fy20</t>
  </si>
  <si>
    <t>registered,full  full,house  house,cisco  cisco,engage  engage,nz  nz,sept  sept,3  3,sept  sept,5  5,head</t>
  </si>
  <si>
    <t>#devnet,#ciscoimpact  ciscolivemel,excited  excited,vanessa  vanessa,presenting  presenting,#ciscoengage  #ciscoengage,nz  nz,10  10,days  days,time  time,registered</t>
  </si>
  <si>
    <t>6,key  key,takeaways  takeaways,#cisco  #cisco,india  india,summit  summit,2019  2019,#ciscose  #wifi,6  6,see  see,blazing</t>
  </si>
  <si>
    <t>such,honor  honor,surrounded  surrounded,many  many,smart  smart,#womenofcisco  #womenofcisco,b_serpil  b_serpil,#lovewhereyouwork  #lovewhereyouwork,#bethebridge  #bethebridge,#ciscose  ladynetwkr,saw</t>
  </si>
  <si>
    <t>such,honor  honor,surrounded  surrounded,many  many,smart  smart,#womenofcisco  #womenofcisco,b_serpil  b_serpil,#lovewhereyouwork  #lovewhereyouwork,#bethebridge  #bethebridge,#ciscose</t>
  </si>
  <si>
    <t>stephen,cooper  cooper,celebrates  celebrates,first  first,year  year,cisco  cisco,bringing  bringing,latest  latest,information  information,cisco_mobility  cisco_mobility,ciscoenterprise</t>
  </si>
  <si>
    <t>super,excited  excited,#braindate  #braindate,annika  annika,gruvstad  gruvstad,#ciscoimpact  #ciscoimpact,#ciscose  #ciscose,#semaker  #semaker,#devnet  #devnet,#betheinnovator  #betheinnovator,#bethebridge</t>
  </si>
  <si>
    <t>possibilities,#programmability  #programmability,up  up,speed  speed,things  things,#networking  #networking,#mobility  #mobility,stephen__cooper  stephen__cooper,#clmel  #clmel,#clus  #clus,#ciscoimpact</t>
  </si>
  <si>
    <t>#dcloud,power  power,user  user,vlinder_nl  vlinder_nl,celebrating  celebrating,womenofcisco  womenofcisco,rebrand  rebrand,excited  excited,see  see,#dcloud  power,users</t>
  </si>
  <si>
    <t>ginamargolati,keeps  keeps,#ciscose  #ciscose,team  team,running  running,finely  finely,tuned  tuned,machine  machine,#womenofcisco  varshakanwar,womenofcisco  womenofcisco,stacihillokine</t>
  </si>
  <si>
    <t>chara_kontaxi,silviakspiva  silviakspiva,ciscodevnet  ciscodevnet,wait  wait,see  see,#ciscose</t>
  </si>
  <si>
    <t>innovative,creative  creative,leader  leader,right  right,here  here,lucky  lucky,met  met,tech_nicole  tech_nicole,through  through,passion  passion,tech</t>
  </si>
  <si>
    <t>ciscoenterprise,awscloud  awscloud,now  now,available  available,ciscodevnet  ciscodevnet,exchange  exchange,#devnet  #devnet,#ciscose</t>
  </si>
  <si>
    <t>#dcloud,power  time,pack  pack,gear  gear,event  event,year  year,#ciscoimpact  #ciscoimpact,#demoeverywhere  #demoeverywhere,#wearecisco  #wearecisco,#ciscose  #ciscose,#lovewhereyouwork</t>
  </si>
  <si>
    <t>time,pack  pack,gear  gear,event  event,year  year,#ciscoimpact  #ciscoimpact,#demoeverywhere  #demoeverywhere,#wearecisco  #wearecisco,#ciscose  #ciscose,#lovewhereyouwork</t>
  </si>
  <si>
    <t>fjgotopo,ciscocanada  ciscocanada,fun  fun,natalia  natalia,future  future,#ciscose  welcome,#twitter  #twitter,shianneroan  shianneroan,ginamargolati  ginamargolati,#ciscose  #ciscose,team</t>
  </si>
  <si>
    <t>changing,up  up,now  now,running  running,9800  9800,cl  cl,controller  controller,instead  instead,vwlc  vwlc,previously  previously,keeping</t>
  </si>
  <si>
    <t>city,#ciscoimpact  #ciscoimpact,looking  looking,forward  forward,great  great,week  week,learning  learning,celebrating  celebrating,connecting  connecting,#womenofcisco  #womenofcisco,#ciscose</t>
  </si>
  <si>
    <t>Top Word Pairs in Tweet by Salience</t>
  </si>
  <si>
    <t>model,driven  driven,programmability  #devnet,#ciscose  heading,#ciscoimpact  #ciscose,#semaker  #semaker,#devnet  ciscoenterprise,awscloud  awscloud,now  now,available  available,ciscodevnet</t>
  </si>
  <si>
    <t>model,driven  driven,programmability  #ciscoimpact,interest  interest,model  programmability,tired  tired,powerpoint  powerpoint,love  love,watching  watching,hfpreston  hfpreston,come</t>
  </si>
  <si>
    <t>Word</t>
  </si>
  <si>
    <t>#bethebridge</t>
  </si>
  <si>
    <t>excited</t>
  </si>
  <si>
    <t>up</t>
  </si>
  <si>
    <t>now</t>
  </si>
  <si>
    <t>opportunity</t>
  </si>
  <si>
    <t>meet</t>
  </si>
  <si>
    <t>#clmel</t>
  </si>
  <si>
    <t>presenting</t>
  </si>
  <si>
    <t>time</t>
  </si>
  <si>
    <t>missed</t>
  </si>
  <si>
    <t>share</t>
  </si>
  <si>
    <t>views</t>
  </si>
  <si>
    <t>incredible</t>
  </si>
  <si>
    <t>forward</t>
  </si>
  <si>
    <t>start</t>
  </si>
  <si>
    <t>see</t>
  </si>
  <si>
    <t>looking</t>
  </si>
  <si>
    <t>go</t>
  </si>
  <si>
    <t>information</t>
  </si>
  <si>
    <t>year</t>
  </si>
  <si>
    <t>possibilities</t>
  </si>
  <si>
    <t>#programmability</t>
  </si>
  <si>
    <t>speed</t>
  </si>
  <si>
    <t>things</t>
  </si>
  <si>
    <t>#networking</t>
  </si>
  <si>
    <t>#mobility</t>
  </si>
  <si>
    <t>#clus</t>
  </si>
  <si>
    <t>#devnetexpress</t>
  </si>
  <si>
    <t>live</t>
  </si>
  <si>
    <t>super</t>
  </si>
  <si>
    <t>#braindate</t>
  </si>
  <si>
    <t>annika</t>
  </si>
  <si>
    <t>gruvstad</t>
  </si>
  <si>
    <t>#betheinnovator</t>
  </si>
  <si>
    <t>vanessa</t>
  </si>
  <si>
    <t>10</t>
  </si>
  <si>
    <t>days</t>
  </si>
  <si>
    <t>sure</t>
  </si>
  <si>
    <t>miss</t>
  </si>
  <si>
    <t>session</t>
  </si>
  <si>
    <t>'artificial</t>
  </si>
  <si>
    <t>intelligence</t>
  </si>
  <si>
    <t>enabling</t>
  </si>
  <si>
    <t>cognitive</t>
  </si>
  <si>
    <t>collaboration'</t>
  </si>
  <si>
    <t>#newzealand</t>
  </si>
  <si>
    <t>#collaboration</t>
  </si>
  <si>
    <t>#ai</t>
  </si>
  <si>
    <t>look</t>
  </si>
  <si>
    <t>available</t>
  </si>
  <si>
    <t>exchange</t>
  </si>
  <si>
    <t>#wifi</t>
  </si>
  <si>
    <t>full</t>
  </si>
  <si>
    <t>house</t>
  </si>
  <si>
    <t>engage</t>
  </si>
  <si>
    <t>3</t>
  </si>
  <si>
    <t>5</t>
  </si>
  <si>
    <t>head</t>
  </si>
  <si>
    <t>journey</t>
  </si>
  <si>
    <t>automation</t>
  </si>
  <si>
    <t>analytics</t>
  </si>
  <si>
    <t>exploring</t>
  </si>
  <si>
    <t>advance</t>
  </si>
  <si>
    <t>interest</t>
  </si>
  <si>
    <t>tired</t>
  </si>
  <si>
    <t>powerpoint</t>
  </si>
  <si>
    <t>watching</t>
  </si>
  <si>
    <t>come</t>
  </si>
  <si>
    <t>check</t>
  </si>
  <si>
    <t>out</t>
  </si>
  <si>
    <t>use</t>
  </si>
  <si>
    <t>cases</t>
  </si>
  <si>
    <t>way</t>
  </si>
  <si>
    <t>easy</t>
  </si>
  <si>
    <t>guess</t>
  </si>
  <si>
    <t>bill</t>
  </si>
  <si>
    <t>going</t>
  </si>
  <si>
    <t>next</t>
  </si>
  <si>
    <t>benefiting</t>
  </si>
  <si>
    <t>#leader</t>
  </si>
  <si>
    <t>know</t>
  </si>
  <si>
    <t>rebrand</t>
  </si>
  <si>
    <t>users</t>
  </si>
  <si>
    <t>#ciscose's</t>
  </si>
  <si>
    <t>adoring</t>
  </si>
  <si>
    <t>fans</t>
  </si>
  <si>
    <t>innovate</t>
  </si>
  <si>
    <t>park</t>
  </si>
  <si>
    <t>showing</t>
  </si>
  <si>
    <t>stephen</t>
  </si>
  <si>
    <t>cooper</t>
  </si>
  <si>
    <t>celebrates</t>
  </si>
  <si>
    <t>first</t>
  </si>
  <si>
    <t>bringing</t>
  </si>
  <si>
    <t>latest</t>
  </si>
  <si>
    <t>many</t>
  </si>
  <si>
    <t>completed</t>
  </si>
  <si>
    <t>demo</t>
  </si>
  <si>
    <t>presentation</t>
  </si>
  <si>
    <t>netconf</t>
  </si>
  <si>
    <t>yang</t>
  </si>
  <si>
    <t>data</t>
  </si>
  <si>
    <t>models</t>
  </si>
  <si>
    <t>fall</t>
  </si>
  <si>
    <t>trap</t>
  </si>
  <si>
    <t>everyone's</t>
  </si>
  <si>
    <t>skills</t>
  </si>
  <si>
    <t>experience</t>
  </si>
  <si>
    <t>different</t>
  </si>
  <si>
    <t>mentioned</t>
  </si>
  <si>
    <t>great</t>
  </si>
  <si>
    <t>running</t>
  </si>
  <si>
    <t>thought</t>
  </si>
  <si>
    <t>topic</t>
  </si>
  <si>
    <t>expanding</t>
  </si>
  <si>
    <t>include</t>
  </si>
  <si>
    <t>inputing</t>
  </si>
  <si>
    <t>info</t>
  </si>
  <si>
    <t>csv</t>
  </si>
  <si>
    <t>content</t>
  </si>
  <si>
    <t>validate</t>
  </si>
  <si>
    <t>ip</t>
  </si>
  <si>
    <t>address</t>
  </si>
  <si>
    <t>output</t>
  </si>
  <si>
    <t>configs</t>
  </si>
  <si>
    <t>remote</t>
  </si>
  <si>
    <t>sites</t>
  </si>
  <si>
    <t>s</t>
  </si>
  <si>
    <t>impressive</t>
  </si>
  <si>
    <t>#pythonprogramming</t>
  </si>
  <si>
    <t>pack</t>
  </si>
  <si>
    <t>gear</t>
  </si>
  <si>
    <t>event</t>
  </si>
  <si>
    <t>lucky</t>
  </si>
  <si>
    <t>through</t>
  </si>
  <si>
    <t>wait</t>
  </si>
  <si>
    <t>sda</t>
  </si>
  <si>
    <t>action</t>
  </si>
  <si>
    <t>#ciscogsx</t>
  </si>
  <si>
    <t>#ownit</t>
  </si>
  <si>
    <t>#team</t>
  </si>
  <si>
    <t>such</t>
  </si>
  <si>
    <t>honor</t>
  </si>
  <si>
    <t>surrounded</t>
  </si>
  <si>
    <t>smart</t>
  </si>
  <si>
    <t>learn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</si>
  <si>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</si>
  <si>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</si>
  <si>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</si>
  <si>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</si>
  <si>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</si>
  <si>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</si>
  <si>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</si>
  <si>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</si>
  <si>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</si>
  <si>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</si>
  <si>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</si>
  <si>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</si>
  <si>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</si>
  <si>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</si>
  <si>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</si>
  <si>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</si>
  <si>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</si>
  <si>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</si>
  <si>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</si>
  <si>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</si>
  <si>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</si>
  <si>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</si>
  <si>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</si>
  <si>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</si>
  <si>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</si>
  <si>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</si>
  <si>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</si>
  <si>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</si>
  <si>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</si>
  <si>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</si>
  <si>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</si>
  <si>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</si>
  <si>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</si>
  <si>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</si>
  <si>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</si>
  <si>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</si>
  <si>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</si>
  <si>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</si>
  <si>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</si>
  <si>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</si>
  <si>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</si>
  <si>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</si>
  <si>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</si>
  <si>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</si>
  <si>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</si>
  <si>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</si>
  <si>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</si>
  <si>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Red</t>
  </si>
  <si>
    <t>85, 85, 0</t>
  </si>
  <si>
    <t>170, 43, 0</t>
  </si>
  <si>
    <t>G1: #ciscose #devnet #ciscoengage cisco nz registered ciscolivemel sept ciscodevnet #ciscoimpact</t>
  </si>
  <si>
    <t>G2: #devnet #ciscose #ciscoimpact ciscodevnet model driven programmability demos heading ciscoenterprise</t>
  </si>
  <si>
    <t>G3: #devnet #ciscose #semaker #ciscoimpact ciscodevnet here silviakspiva enthusiasts heading shortly</t>
  </si>
  <si>
    <t>G4: #ciscose #womenofcisco amazing leader team #cisco much ginamargolati seeing love</t>
  </si>
  <si>
    <t>G5: #ciscose #ciscoimpact #dcloud power #demoeverywhere #lovewhereyouwork #wearecisco user vlinder_nl celebrating</t>
  </si>
  <si>
    <t>G6: field amazing morning soldier kick tluongo1 attempting fg actual playing</t>
  </si>
  <si>
    <t>G7: #ciscochampion #ciscose compare despair best description impostor syndrome heard courtesy</t>
  </si>
  <si>
    <t>G8: #ciscose #ciscoimpact week #wearecisco 6 #cisco learning</t>
  </si>
  <si>
    <t>G9: developing #serverless #microservices using #python #aws lambda already pretty straightforward</t>
  </si>
  <si>
    <t>G10: 開封の儀 opening ceremony #ciscodna #ciscose</t>
  </si>
  <si>
    <t>G11: using bigevilbeard topic expanding include inputing info csv content validate</t>
  </si>
  <si>
    <t>Edge Weight▓1▓4▓0▓True▓Green▓Red▓▓Edge Weight▓1▓1▓0▓3▓10▓False▓Edge Weight▓1▓4▓0▓32▓6▓False▓▓0▓0▓0▓True▓Black▓Black▓▓Followers▓11▓169413▓0▓162▓1000▓False▓Followers▓11▓1769514▓0▓100▓70▓False▓▓0▓0▓0▓0▓0▓False▓▓0▓0▓0▓0▓0▓False</t>
  </si>
  <si>
    <t>Subgraph</t>
  </si>
  <si>
    <t>GraphSource░TwitterSearch▓GraphTerm░#CiscoSE▓ImportDescription░The graph represents a network of 86 Twitter users whose recent tweets contained "#CiscoSE", or who were replied to or mentioned in those tweets, taken from a data set limited to a maximum of 18,000 tweets.  The network was obtained from Twitter on Saturday, 24 August 2019 at 21:43 UTC.
The tweets in the network were tweeted over the 8-day, 11-hour, 44-minute period from Friday, 16 August 2019 at 05:43 UTC to Saturday, 24 August 2019 at 17:27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"mentions".▓ImportSuggestedTitle░#CiscoSE Twitter NodeXL SNA Map and Report for Saturday, 24 August 2019 at 21:43 UTC▓GroupingDescription░The graph's vertices were grouped by cluster using the Clauset-Newman-Moore cluster algorithm.▓LayoutAlgorithm░The graph was laid out using the Harel-Koren Fast Multiscale layout algorithm.▓GraphDirectedness░The graph is directed.</t>
  </si>
  <si>
    <t>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t>
  </si>
  <si>
    <t>&gt;Microsoft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</si>
</sst>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6"/>
      <tableStyleElement type="headerRow" dxfId="435"/>
    </tableStyle>
    <tableStyle name="NodeXL Table" pivot="0" count="1">
      <tableStyleElement type="headerRow" dxfId="4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7513413"/>
        <c:axId val="511854"/>
      </c:barChart>
      <c:catAx>
        <c:axId val="75134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1854"/>
        <c:crosses val="autoZero"/>
        <c:auto val="1"/>
        <c:lblOffset val="100"/>
        <c:noMultiLvlLbl val="0"/>
      </c:catAx>
      <c:valAx>
        <c:axId val="511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134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606687"/>
        <c:axId val="41460184"/>
      </c:barChart>
      <c:catAx>
        <c:axId val="46066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460184"/>
        <c:crosses val="autoZero"/>
        <c:auto val="1"/>
        <c:lblOffset val="100"/>
        <c:noMultiLvlLbl val="0"/>
      </c:catAx>
      <c:valAx>
        <c:axId val="41460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66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7597337"/>
        <c:axId val="2831714"/>
      </c:barChart>
      <c:catAx>
        <c:axId val="375973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31714"/>
        <c:crosses val="autoZero"/>
        <c:auto val="1"/>
        <c:lblOffset val="100"/>
        <c:noMultiLvlLbl val="0"/>
      </c:catAx>
      <c:valAx>
        <c:axId val="2831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973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5485427"/>
        <c:axId val="28042252"/>
      </c:barChart>
      <c:catAx>
        <c:axId val="254854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042252"/>
        <c:crosses val="autoZero"/>
        <c:auto val="1"/>
        <c:lblOffset val="100"/>
        <c:noMultiLvlLbl val="0"/>
      </c:catAx>
      <c:valAx>
        <c:axId val="280422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854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1053677"/>
        <c:axId val="56829910"/>
      </c:barChart>
      <c:catAx>
        <c:axId val="510536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829910"/>
        <c:crosses val="autoZero"/>
        <c:auto val="1"/>
        <c:lblOffset val="100"/>
        <c:noMultiLvlLbl val="0"/>
      </c:catAx>
      <c:valAx>
        <c:axId val="56829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53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1707143"/>
        <c:axId val="39819968"/>
      </c:barChart>
      <c:catAx>
        <c:axId val="417071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819968"/>
        <c:crosses val="autoZero"/>
        <c:auto val="1"/>
        <c:lblOffset val="100"/>
        <c:noMultiLvlLbl val="0"/>
      </c:catAx>
      <c:valAx>
        <c:axId val="398199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071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2835393"/>
        <c:axId val="4191946"/>
      </c:barChart>
      <c:catAx>
        <c:axId val="2283539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91946"/>
        <c:crosses val="autoZero"/>
        <c:auto val="1"/>
        <c:lblOffset val="100"/>
        <c:noMultiLvlLbl val="0"/>
      </c:catAx>
      <c:valAx>
        <c:axId val="4191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353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7727515"/>
        <c:axId val="4003316"/>
      </c:barChart>
      <c:catAx>
        <c:axId val="377275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03316"/>
        <c:crosses val="autoZero"/>
        <c:auto val="1"/>
        <c:lblOffset val="100"/>
        <c:noMultiLvlLbl val="0"/>
      </c:catAx>
      <c:valAx>
        <c:axId val="4003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275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6029845"/>
        <c:axId val="55833150"/>
      </c:barChart>
      <c:catAx>
        <c:axId val="36029845"/>
        <c:scaling>
          <c:orientation val="minMax"/>
        </c:scaling>
        <c:axPos val="b"/>
        <c:delete val="1"/>
        <c:majorTickMark val="out"/>
        <c:minorTickMark val="none"/>
        <c:tickLblPos val="none"/>
        <c:crossAx val="55833150"/>
        <c:crosses val="autoZero"/>
        <c:auto val="1"/>
        <c:lblOffset val="100"/>
        <c:noMultiLvlLbl val="0"/>
      </c:catAx>
      <c:valAx>
        <c:axId val="55833150"/>
        <c:scaling>
          <c:orientation val="minMax"/>
        </c:scaling>
        <c:axPos val="l"/>
        <c:delete val="1"/>
        <c:majorTickMark val="out"/>
        <c:minorTickMark val="none"/>
        <c:tickLblPos val="none"/>
        <c:crossAx val="360298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yiannisba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chara_kontax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ciscodevne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silviakspiv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mythryl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askaccd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citylifemat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joelwspragu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nickrusso42518"/>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anton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neilmo_"/>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gamblermty"/>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chrisbogdog"/>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jeffharrington5"/>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0x2142com"/>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ivvi_gl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ellerbybe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cmlcci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aviadmo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maxthoo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thekevinhbrow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rlagmanpmp"/>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autismspeak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tluongo1"/>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chris_gabriel1"/>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bryan25607"/>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hfpresto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tech_nicol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johnbmose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santchiweb"/>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ciscokiwi"/>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devviebot"/>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h_klaasse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vlinder_n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ladynetwkr"/>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b_serpil"/>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kfalconspb"/>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jason_gooley"/>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ciscochampio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stephen__cooper"/>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wdenardi"/>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cisco"/>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martyn_ree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ciscolivemel"/>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ciscoanz"/>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moabdel"/>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rishabh50631460"/>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varkey123"/>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yogeshbang"/>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c0deiii"/>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alirezataj48"/>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ciscodcloud"/>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womenofcisco"/>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anne_steinhardt"/>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stacihillokine"/>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varshakanwar"/>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ginamargolati"/>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intelligentpo"/>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koonscisco"/>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fjgotopo"/>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ciscoenterprise"/>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cisco_mobility"/>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robertcsapo"/>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awscloud"/>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prodoom"/>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eckelcu"/>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lizbblum"/>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purplehayesuk"/>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kareem_isk"/>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thedenap"/>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johnamcdonough"/>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socialjulio"/>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securenetwrk"/>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jlkratky"/>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kazuoyamamoto_"/>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rjohnston6"/>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bigevilbeard"/>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ruwanieb"/>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gennacaroline27"/>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shianneroan"/>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ciscocanad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palmercci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kazumasaikuta"/>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genkggorosuk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tomeiste"/>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olilaurents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95" totalsRowShown="0" headerRowDxfId="433" dataDxfId="397">
  <autoFilter ref="A2:BN195"/>
  <tableColumns count="66">
    <tableColumn id="1" name="Vertex 1" dataDxfId="382"/>
    <tableColumn id="2" name="Vertex 2" dataDxfId="380"/>
    <tableColumn id="3" name="Color" dataDxfId="381"/>
    <tableColumn id="4" name="Width" dataDxfId="406"/>
    <tableColumn id="11" name="Style" dataDxfId="405"/>
    <tableColumn id="5" name="Opacity" dataDxfId="404"/>
    <tableColumn id="6" name="Visibility" dataDxfId="403"/>
    <tableColumn id="10" name="Label" dataDxfId="402"/>
    <tableColumn id="12" name="Label Text Color" dataDxfId="401"/>
    <tableColumn id="13" name="Label Font Size" dataDxfId="400"/>
    <tableColumn id="14" name="Reciprocated?" dataDxfId="287"/>
    <tableColumn id="7" name="ID" dataDxfId="399"/>
    <tableColumn id="9" name="Dynamic Filter" dataDxfId="398"/>
    <tableColumn id="8" name="Add Your Own Columns Here" dataDxfId="379"/>
    <tableColumn id="15" name="Relationship" dataDxfId="378"/>
    <tableColumn id="16" name="Relationship Date (UTC)" dataDxfId="377"/>
    <tableColumn id="17" name="Tweet" dataDxfId="376"/>
    <tableColumn id="18" name="URLs in Tweet" dataDxfId="375"/>
    <tableColumn id="19" name="Domains in Tweet" dataDxfId="374"/>
    <tableColumn id="20" name="Hashtags in Tweet" dataDxfId="373"/>
    <tableColumn id="21" name="Media in Tweet" dataDxfId="372"/>
    <tableColumn id="22" name="Tweet Image File" dataDxfId="371"/>
    <tableColumn id="23" name="Tweet Date (UTC)" dataDxfId="370"/>
    <tableColumn id="24" name="Date" dataDxfId="369"/>
    <tableColumn id="25" name="Time" dataDxfId="368"/>
    <tableColumn id="26" name="Twitter Page for Tweet" dataDxfId="367"/>
    <tableColumn id="27" name="Latitude" dataDxfId="366"/>
    <tableColumn id="28" name="Longitude" dataDxfId="365"/>
    <tableColumn id="29" name="Imported ID" dataDxfId="364"/>
    <tableColumn id="30" name="In-Reply-To Tweet ID" dataDxfId="363"/>
    <tableColumn id="31" name="Favorited" dataDxfId="362"/>
    <tableColumn id="32" name="Favorite Count" dataDxfId="361"/>
    <tableColumn id="33" name="In-Reply-To User ID" dataDxfId="360"/>
    <tableColumn id="34" name="Is Quote Status" dataDxfId="359"/>
    <tableColumn id="35" name="Language" dataDxfId="358"/>
    <tableColumn id="36" name="Possibly Sensitive" dataDxfId="357"/>
    <tableColumn id="37" name="Quoted Status ID" dataDxfId="356"/>
    <tableColumn id="38" name="Retweeted" dataDxfId="355"/>
    <tableColumn id="39" name="Retweet Count" dataDxfId="354"/>
    <tableColumn id="40" name="Retweet ID" dataDxfId="353"/>
    <tableColumn id="41" name="Source" dataDxfId="352"/>
    <tableColumn id="42" name="Truncated" dataDxfId="351"/>
    <tableColumn id="43" name="Unified Twitter ID" dataDxfId="350"/>
    <tableColumn id="44" name="Imported Tweet Type" dataDxfId="349"/>
    <tableColumn id="45" name="Added By Extended Analysis" dataDxfId="348"/>
    <tableColumn id="46" name="Corrected By Extended Analysis" dataDxfId="347"/>
    <tableColumn id="47" name="Place Bounding Box" dataDxfId="346"/>
    <tableColumn id="48" name="Place Country" dataDxfId="345"/>
    <tableColumn id="49" name="Place Country Code" dataDxfId="344"/>
    <tableColumn id="50" name="Place Full Name" dataDxfId="343"/>
    <tableColumn id="51" name="Place ID" dataDxfId="342"/>
    <tableColumn id="52" name="Place Name" dataDxfId="341"/>
    <tableColumn id="53" name="Place Type" dataDxfId="340"/>
    <tableColumn id="54" name="Place URL" dataDxfId="339"/>
    <tableColumn id="55" name="Edge Weight"/>
    <tableColumn id="56" name="Vertex 1 Group" dataDxfId="30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286" dataDxfId="285">
  <autoFilter ref="A1:V11"/>
  <tableColumns count="22">
    <tableColumn id="1" name="Top URLs in Tweet in Entire Graph" dataDxfId="284"/>
    <tableColumn id="2" name="Entire Graph Count" dataDxfId="283"/>
    <tableColumn id="3" name="Top URLs in Tweet in G1" dataDxfId="282"/>
    <tableColumn id="4" name="G1 Count" dataDxfId="281"/>
    <tableColumn id="5" name="Top URLs in Tweet in G2" dataDxfId="280"/>
    <tableColumn id="6" name="G2 Count" dataDxfId="279"/>
    <tableColumn id="7" name="Top URLs in Tweet in G3" dataDxfId="278"/>
    <tableColumn id="8" name="G3 Count" dataDxfId="277"/>
    <tableColumn id="9" name="Top URLs in Tweet in G4" dataDxfId="276"/>
    <tableColumn id="10" name="G4 Count" dataDxfId="275"/>
    <tableColumn id="11" name="Top URLs in Tweet in G5" dataDxfId="274"/>
    <tableColumn id="12" name="G5 Count" dataDxfId="273"/>
    <tableColumn id="13" name="Top URLs in Tweet in G6" dataDxfId="272"/>
    <tableColumn id="14" name="G6 Count" dataDxfId="271"/>
    <tableColumn id="15" name="Top URLs in Tweet in G7" dataDxfId="270"/>
    <tableColumn id="16" name="G7 Count" dataDxfId="269"/>
    <tableColumn id="17" name="Top URLs in Tweet in G8" dataDxfId="268"/>
    <tableColumn id="18" name="G8 Count" dataDxfId="267"/>
    <tableColumn id="19" name="Top URLs in Tweet in G9" dataDxfId="266"/>
    <tableColumn id="20" name="G9 Count" dataDxfId="265"/>
    <tableColumn id="21" name="Top URLs in Tweet in G10" dataDxfId="264"/>
    <tableColumn id="22" name="G10 Count" dataDxfId="2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0" totalsRowShown="0" headerRowDxfId="261" dataDxfId="260">
  <autoFilter ref="A14:V20"/>
  <tableColumns count="2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 id="13" name="Top Domains in Tweet in G6" dataDxfId="247"/>
    <tableColumn id="14" name="G6 Count" dataDxfId="246"/>
    <tableColumn id="15" name="Top Domains in Tweet in G7" dataDxfId="245"/>
    <tableColumn id="16" name="G7 Count" dataDxfId="244"/>
    <tableColumn id="17" name="Top Domains in Tweet in G8" dataDxfId="243"/>
    <tableColumn id="18" name="G8 Count" dataDxfId="242"/>
    <tableColumn id="19" name="Top Domains in Tweet in G9" dataDxfId="241"/>
    <tableColumn id="20" name="G9 Count" dataDxfId="240"/>
    <tableColumn id="21" name="Top Domains in Tweet in G10" dataDxfId="239"/>
    <tableColumn id="22" name="G10 Count" dataDxfId="23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3:V33" totalsRowShown="0" headerRowDxfId="236" dataDxfId="235">
  <autoFilter ref="A23:V33"/>
  <tableColumns count="22">
    <tableColumn id="1" name="Top Hashtags in Tweet in Entire Graph" dataDxfId="234"/>
    <tableColumn id="2" name="Entire Graph Count" dataDxfId="233"/>
    <tableColumn id="3" name="Top Hashtags in Tweet in G1" dataDxfId="232"/>
    <tableColumn id="4" name="G1 Count" dataDxfId="231"/>
    <tableColumn id="5" name="Top Hashtags in Tweet in G2" dataDxfId="230"/>
    <tableColumn id="6" name="G2 Count" dataDxfId="229"/>
    <tableColumn id="7" name="Top Hashtags in Tweet in G3" dataDxfId="228"/>
    <tableColumn id="8" name="G3 Count" dataDxfId="227"/>
    <tableColumn id="9" name="Top Hashtags in Tweet in G4" dataDxfId="226"/>
    <tableColumn id="10" name="G4 Count" dataDxfId="225"/>
    <tableColumn id="11" name="Top Hashtags in Tweet in G5" dataDxfId="224"/>
    <tableColumn id="12" name="G5 Count" dataDxfId="223"/>
    <tableColumn id="13" name="Top Hashtags in Tweet in G6" dataDxfId="222"/>
    <tableColumn id="14" name="G6 Count" dataDxfId="221"/>
    <tableColumn id="15" name="Top Hashtags in Tweet in G7" dataDxfId="220"/>
    <tableColumn id="16" name="G7 Count" dataDxfId="219"/>
    <tableColumn id="17" name="Top Hashtags in Tweet in G8" dataDxfId="218"/>
    <tableColumn id="18" name="G8 Count" dataDxfId="217"/>
    <tableColumn id="19" name="Top Hashtags in Tweet in G9" dataDxfId="216"/>
    <tableColumn id="20" name="G9 Count" dataDxfId="215"/>
    <tableColumn id="21" name="Top Hashtags in Tweet in G10" dataDxfId="214"/>
    <tableColumn id="22" name="G10 Count" dataDxfId="21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6:V46" totalsRowShown="0" headerRowDxfId="211" dataDxfId="210">
  <autoFilter ref="A36:V46"/>
  <tableColumns count="22">
    <tableColumn id="1" name="Top Words in Tweet in Entire Graph" dataDxfId="209"/>
    <tableColumn id="2" name="Entire Graph Count" dataDxfId="208"/>
    <tableColumn id="3" name="Top Words in Tweet in G1" dataDxfId="207"/>
    <tableColumn id="4" name="G1 Count" dataDxfId="206"/>
    <tableColumn id="5" name="Top Words in Tweet in G2" dataDxfId="205"/>
    <tableColumn id="6" name="G2 Count" dataDxfId="204"/>
    <tableColumn id="7" name="Top Words in Tweet in G3" dataDxfId="203"/>
    <tableColumn id="8" name="G3 Count" dataDxfId="202"/>
    <tableColumn id="9" name="Top Words in Tweet in G4" dataDxfId="201"/>
    <tableColumn id="10" name="G4 Count" dataDxfId="200"/>
    <tableColumn id="11" name="Top Words in Tweet in G5" dataDxfId="199"/>
    <tableColumn id="12" name="G5 Count" dataDxfId="198"/>
    <tableColumn id="13" name="Top Words in Tweet in G6" dataDxfId="197"/>
    <tableColumn id="14" name="G6 Count" dataDxfId="196"/>
    <tableColumn id="15" name="Top Words in Tweet in G7" dataDxfId="195"/>
    <tableColumn id="16" name="G7 Count" dataDxfId="194"/>
    <tableColumn id="17" name="Top Words in Tweet in G8" dataDxfId="193"/>
    <tableColumn id="18" name="G8 Count" dataDxfId="192"/>
    <tableColumn id="19" name="Top Words in Tweet in G9" dataDxfId="191"/>
    <tableColumn id="20" name="G9 Count" dataDxfId="190"/>
    <tableColumn id="21" name="Top Words in Tweet in G10" dataDxfId="189"/>
    <tableColumn id="22" name="G10 Count" dataDxfId="18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9:V59" totalsRowShown="0" headerRowDxfId="186" dataDxfId="185">
  <autoFilter ref="A49:V59"/>
  <tableColumns count="22">
    <tableColumn id="1" name="Top Word Pairs in Tweet in Entire Graph" dataDxfId="184"/>
    <tableColumn id="2" name="Entire Graph Count" dataDxfId="183"/>
    <tableColumn id="3" name="Top Word Pairs in Tweet in G1" dataDxfId="182"/>
    <tableColumn id="4" name="G1 Count" dataDxfId="181"/>
    <tableColumn id="5" name="Top Word Pairs in Tweet in G2" dataDxfId="180"/>
    <tableColumn id="6" name="G2 Count" dataDxfId="179"/>
    <tableColumn id="7" name="Top Word Pairs in Tweet in G3" dataDxfId="178"/>
    <tableColumn id="8" name="G3 Count" dataDxfId="177"/>
    <tableColumn id="9" name="Top Word Pairs in Tweet in G4" dataDxfId="176"/>
    <tableColumn id="10" name="G4 Count" dataDxfId="175"/>
    <tableColumn id="11" name="Top Word Pairs in Tweet in G5" dataDxfId="174"/>
    <tableColumn id="12" name="G5 Count" dataDxfId="173"/>
    <tableColumn id="13" name="Top Word Pairs in Tweet in G6" dataDxfId="172"/>
    <tableColumn id="14" name="G6 Count" dataDxfId="171"/>
    <tableColumn id="15" name="Top Word Pairs in Tweet in G7" dataDxfId="170"/>
    <tableColumn id="16" name="G7 Count" dataDxfId="169"/>
    <tableColumn id="17" name="Top Word Pairs in Tweet in G8" dataDxfId="168"/>
    <tableColumn id="18" name="G8 Count" dataDxfId="167"/>
    <tableColumn id="19" name="Top Word Pairs in Tweet in G9" dataDxfId="166"/>
    <tableColumn id="20" name="G9 Count" dataDxfId="165"/>
    <tableColumn id="21" name="Top Word Pairs in Tweet in G10" dataDxfId="164"/>
    <tableColumn id="22" name="G10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2:V72" totalsRowShown="0" headerRowDxfId="161" dataDxfId="160">
  <autoFilter ref="A62:V72"/>
  <tableColumns count="22">
    <tableColumn id="1" name="Top Replied-To in Entire Graph" dataDxfId="159"/>
    <tableColumn id="2" name="Entire Graph Count" dataDxfId="155"/>
    <tableColumn id="3" name="Top Replied-To in G1" dataDxfId="154"/>
    <tableColumn id="4" name="G1 Count" dataDxfId="151"/>
    <tableColumn id="5" name="Top Replied-To in G2" dataDxfId="150"/>
    <tableColumn id="6" name="G2 Count" dataDxfId="147"/>
    <tableColumn id="7" name="Top Replied-To in G3" dataDxfId="146"/>
    <tableColumn id="8" name="G3 Count" dataDxfId="143"/>
    <tableColumn id="9" name="Top Replied-To in G4" dataDxfId="142"/>
    <tableColumn id="10" name="G4 Count" dataDxfId="139"/>
    <tableColumn id="11" name="Top Replied-To in G5" dataDxfId="138"/>
    <tableColumn id="12" name="G5 Count" dataDxfId="135"/>
    <tableColumn id="13" name="Top Replied-To in G6" dataDxfId="134"/>
    <tableColumn id="14" name="G6 Count" dataDxfId="131"/>
    <tableColumn id="15" name="Top Replied-To in G7" dataDxfId="130"/>
    <tableColumn id="16" name="G7 Count" dataDxfId="127"/>
    <tableColumn id="17" name="Top Replied-To in G8" dataDxfId="126"/>
    <tableColumn id="18" name="G8 Count" dataDxfId="123"/>
    <tableColumn id="19" name="Top Replied-To in G9" dataDxfId="122"/>
    <tableColumn id="20" name="G9 Count" dataDxfId="119"/>
    <tableColumn id="21" name="Top Replied-To in G10" dataDxfId="118"/>
    <tableColumn id="22" name="G10 Count" dataDxfId="11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5:V85" totalsRowShown="0" headerRowDxfId="158" dataDxfId="157">
  <autoFilter ref="A75:V85"/>
  <tableColumns count="22">
    <tableColumn id="1" name="Top Mentioned in Entire Graph" dataDxfId="156"/>
    <tableColumn id="2" name="Entire Graph Count" dataDxfId="153"/>
    <tableColumn id="3" name="Top Mentioned in G1" dataDxfId="152"/>
    <tableColumn id="4" name="G1 Count" dataDxfId="149"/>
    <tableColumn id="5" name="Top Mentioned in G2" dataDxfId="148"/>
    <tableColumn id="6" name="G2 Count" dataDxfId="145"/>
    <tableColumn id="7" name="Top Mentioned in G3" dataDxfId="144"/>
    <tableColumn id="8" name="G3 Count" dataDxfId="141"/>
    <tableColumn id="9" name="Top Mentioned in G4" dataDxfId="140"/>
    <tableColumn id="10" name="G4 Count" dataDxfId="137"/>
    <tableColumn id="11" name="Top Mentioned in G5" dataDxfId="136"/>
    <tableColumn id="12" name="G5 Count" dataDxfId="133"/>
    <tableColumn id="13" name="Top Mentioned in G6" dataDxfId="132"/>
    <tableColumn id="14" name="G6 Count" dataDxfId="129"/>
    <tableColumn id="15" name="Top Mentioned in G7" dataDxfId="128"/>
    <tableColumn id="16" name="G7 Count" dataDxfId="125"/>
    <tableColumn id="17" name="Top Mentioned in G8" dataDxfId="124"/>
    <tableColumn id="18" name="G8 Count" dataDxfId="121"/>
    <tableColumn id="19" name="Top Mentioned in G9" dataDxfId="120"/>
    <tableColumn id="20" name="G9 Count" dataDxfId="116"/>
    <tableColumn id="21" name="Top Mentioned in G10" dataDxfId="115"/>
    <tableColumn id="22" name="G10 Count" dataDxfId="11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8:V98" totalsRowShown="0" headerRowDxfId="111" dataDxfId="110">
  <autoFilter ref="A88:V98"/>
  <tableColumns count="22">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 id="17" name="Top Tweeters in G8" dataDxfId="93"/>
    <tableColumn id="18" name="G8 Count" dataDxfId="92"/>
    <tableColumn id="19" name="Top Tweeters in G9" dataDxfId="91"/>
    <tableColumn id="20" name="G9 Count" dataDxfId="90"/>
    <tableColumn id="21" name="Top Tweeters in G10" dataDxfId="89"/>
    <tableColumn id="22" name="G10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546" totalsRowShown="0" headerRowDxfId="76" dataDxfId="75">
  <autoFilter ref="A1:G546"/>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8" totalsRowShown="0" headerRowDxfId="432" dataDxfId="383">
  <autoFilter ref="A2:BT88"/>
  <tableColumns count="72">
    <tableColumn id="1" name="Vertex" dataDxfId="396"/>
    <tableColumn id="72" name="Subgraph"/>
    <tableColumn id="2" name="Color" dataDxfId="395"/>
    <tableColumn id="5" name="Shape" dataDxfId="394"/>
    <tableColumn id="6" name="Size" dataDxfId="393"/>
    <tableColumn id="4" name="Opacity" dataDxfId="319"/>
    <tableColumn id="7" name="Image File" dataDxfId="317"/>
    <tableColumn id="3" name="Visibility" dataDxfId="318"/>
    <tableColumn id="10" name="Label" dataDxfId="392"/>
    <tableColumn id="16" name="Label Fill Color" dataDxfId="391"/>
    <tableColumn id="9" name="Label Position" dataDxfId="313"/>
    <tableColumn id="8" name="Tooltip" dataDxfId="311"/>
    <tableColumn id="18" name="Layout Order" dataDxfId="312"/>
    <tableColumn id="13" name="X" dataDxfId="390"/>
    <tableColumn id="14" name="Y" dataDxfId="389"/>
    <tableColumn id="12" name="Locked?" dataDxfId="388"/>
    <tableColumn id="19" name="Polar R" dataDxfId="387"/>
    <tableColumn id="20" name="Polar Angle" dataDxfId="386"/>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85"/>
    <tableColumn id="28" name="Dynamic Filter" dataDxfId="384"/>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6"/>
    <tableColumn id="49" name="Custom Menu Item Text" dataDxfId="315"/>
    <tableColumn id="50" name="Custom Menu Item Action" dataDxfId="314"/>
    <tableColumn id="51" name="Tweeted Search Term?" dataDxfId="30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586" totalsRowShown="0" headerRowDxfId="67" dataDxfId="66">
  <autoFilter ref="A1:L586"/>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4" totalsRowShown="0" headerRowDxfId="23" dataDxfId="22">
  <autoFilter ref="A2:C24"/>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31">
  <autoFilter ref="A2:AO13"/>
  <tableColumns count="41">
    <tableColumn id="1" name="Group" dataDxfId="310"/>
    <tableColumn id="2" name="Vertex Color" dataDxfId="309"/>
    <tableColumn id="3" name="Vertex Shape" dataDxfId="307"/>
    <tableColumn id="22" name="Visibility" dataDxfId="308"/>
    <tableColumn id="4" name="Collapsed?"/>
    <tableColumn id="18" name="Label" dataDxfId="430"/>
    <tableColumn id="20" name="Collapsed X"/>
    <tableColumn id="21" name="Collapsed Y"/>
    <tableColumn id="6" name="ID" dataDxfId="429"/>
    <tableColumn id="19" name="Collapsed Properties" dataDxfId="301"/>
    <tableColumn id="5" name="Vertices" dataDxfId="300"/>
    <tableColumn id="7" name="Unique Edges" dataDxfId="299"/>
    <tableColumn id="8" name="Edges With Duplicates" dataDxfId="298"/>
    <tableColumn id="9" name="Total Edges" dataDxfId="297"/>
    <tableColumn id="10" name="Self-Loops" dataDxfId="296"/>
    <tableColumn id="24" name="Reciprocated Vertex Pair Ratio" dataDxfId="295"/>
    <tableColumn id="25" name="Reciprocated Edge Ratio" dataDxfId="294"/>
    <tableColumn id="11" name="Connected Components" dataDxfId="293"/>
    <tableColumn id="12" name="Single-Vertex Connected Components" dataDxfId="292"/>
    <tableColumn id="13" name="Maximum Vertices in a Connected Component" dataDxfId="291"/>
    <tableColumn id="14" name="Maximum Edges in a Connected Component" dataDxfId="290"/>
    <tableColumn id="15" name="Maximum Geodesic Distance (Diameter)" dataDxfId="289"/>
    <tableColumn id="16" name="Average Geodesic Distance" dataDxfId="288"/>
    <tableColumn id="17" name="Graph Density" dataDxfId="262"/>
    <tableColumn id="23" name="Top URLs in Tweet" dataDxfId="237"/>
    <tableColumn id="26" name="Top Domains in Tweet" dataDxfId="212"/>
    <tableColumn id="27" name="Top Hashtags in Tweet" dataDxfId="187"/>
    <tableColumn id="28" name="Top Words in Tweet" dataDxfId="162"/>
    <tableColumn id="29" name="Top Word Pairs in Tweet" dataDxfId="113"/>
    <tableColumn id="30" name="Top Replied-To in Tweet" dataDxfId="11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7" totalsRowShown="0" headerRowDxfId="428" dataDxfId="427">
  <autoFilter ref="A1:C87"/>
  <tableColumns count="3">
    <tableColumn id="1" name="Group" dataDxfId="306"/>
    <tableColumn id="2" name="Vertex" dataDxfId="305"/>
    <tableColumn id="3" name="Vertex ID" dataDxfId="30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26"/>
    <tableColumn id="2" name="Degree Frequency" dataDxfId="425">
      <calculatedColumnFormula>COUNTIF(Vertices[Degree], "&gt;= " &amp; D2) - COUNTIF(Vertices[Degree], "&gt;=" &amp; D3)</calculatedColumnFormula>
    </tableColumn>
    <tableColumn id="3" name="In-Degree Bin" dataDxfId="424"/>
    <tableColumn id="4" name="In-Degree Frequency" dataDxfId="423">
      <calculatedColumnFormula>COUNTIF(Vertices[In-Degree], "&gt;= " &amp; F2) - COUNTIF(Vertices[In-Degree], "&gt;=" &amp; F3)</calculatedColumnFormula>
    </tableColumn>
    <tableColumn id="5" name="Out-Degree Bin" dataDxfId="422"/>
    <tableColumn id="6" name="Out-Degree Frequency" dataDxfId="421">
      <calculatedColumnFormula>COUNTIF(Vertices[Out-Degree], "&gt;= " &amp; H2) - COUNTIF(Vertices[Out-Degree], "&gt;=" &amp; H3)</calculatedColumnFormula>
    </tableColumn>
    <tableColumn id="7" name="Betweenness Centrality Bin" dataDxfId="420"/>
    <tableColumn id="8" name="Betweenness Centrality Frequency" dataDxfId="419">
      <calculatedColumnFormula>COUNTIF(Vertices[Betweenness Centrality], "&gt;= " &amp; J2) - COUNTIF(Vertices[Betweenness Centrality], "&gt;=" &amp; J3)</calculatedColumnFormula>
    </tableColumn>
    <tableColumn id="9" name="Closeness Centrality Bin" dataDxfId="418"/>
    <tableColumn id="10" name="Closeness Centrality Frequency" dataDxfId="417">
      <calculatedColumnFormula>COUNTIF(Vertices[Closeness Centrality], "&gt;= " &amp; L2) - COUNTIF(Vertices[Closeness Centrality], "&gt;=" &amp; L3)</calculatedColumnFormula>
    </tableColumn>
    <tableColumn id="11" name="Eigenvector Centrality Bin" dataDxfId="416"/>
    <tableColumn id="12" name="Eigenvector Centrality Frequency" dataDxfId="415">
      <calculatedColumnFormula>COUNTIF(Vertices[Eigenvector Centrality], "&gt;= " &amp; N2) - COUNTIF(Vertices[Eigenvector Centrality], "&gt;=" &amp; N3)</calculatedColumnFormula>
    </tableColumn>
    <tableColumn id="18" name="PageRank Bin" dataDxfId="414"/>
    <tableColumn id="17" name="PageRank Frequency" dataDxfId="413">
      <calculatedColumnFormula>COUNTIF(Vertices[Eigenvector Centrality], "&gt;= " &amp; P2) - COUNTIF(Vertices[Eigenvector Centrality], "&gt;=" &amp; P3)</calculatedColumnFormula>
    </tableColumn>
    <tableColumn id="13" name="Clustering Coefficient Bin" dataDxfId="412"/>
    <tableColumn id="14" name="Clustering Coefficient Frequency" dataDxfId="411">
      <calculatedColumnFormula>COUNTIF(Vertices[Clustering Coefficient], "&gt;= " &amp; R2) - COUNTIF(Vertices[Clustering Coefficient], "&gt;=" &amp; R3)</calculatedColumnFormula>
    </tableColumn>
    <tableColumn id="15" name="Dynamic Filter Bin" dataDxfId="410"/>
    <tableColumn id="16" name="Dynamic Filter Frequency" dataDxfId="4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0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link.medium.com/nsVI1oIheZ" TargetMode="External" /><Relationship Id="rId2" Type="http://schemas.openxmlformats.org/officeDocument/2006/relationships/hyperlink" Target="https://github.com/aws/chalice" TargetMode="External" /><Relationship Id="rId3" Type="http://schemas.openxmlformats.org/officeDocument/2006/relationships/hyperlink" Target="https://www.linkedin.com/slink?code=gVrpEJQ" TargetMode="External" /><Relationship Id="rId4" Type="http://schemas.openxmlformats.org/officeDocument/2006/relationships/hyperlink" Target="https://twitter.com/WomenOfCisco/status/1163926206217146370" TargetMode="External" /><Relationship Id="rId5" Type="http://schemas.openxmlformats.org/officeDocument/2006/relationships/hyperlink" Target="https://developer.cisco.com/user/settings/?utm_campaign=profile20&amp;utm_source=social&amp;utm_medium=otwitter-au-silvia" TargetMode="External" /><Relationship Id="rId6" Type="http://schemas.openxmlformats.org/officeDocument/2006/relationships/hyperlink" Target="https://developer.cisco.com/user/settings/?utm_campaign=profile20&amp;utm_source=social&amp;utm_medium=otwitter-au-silvia" TargetMode="External" /><Relationship Id="rId7" Type="http://schemas.openxmlformats.org/officeDocument/2006/relationships/hyperlink" Target="https://developer.cisco.com/user/settings/?utm_campaign=profile20&amp;utm_source=social&amp;utm_medium=otwitter-au-silvia" TargetMode="External" /><Relationship Id="rId8" Type="http://schemas.openxmlformats.org/officeDocument/2006/relationships/hyperlink" Target="https://developer.cisco.com/user/settings/?utm_campaign=profile20&amp;utm_source=social&amp;utm_medium=otwitter-au-silvia" TargetMode="External" /><Relationship Id="rId9" Type="http://schemas.openxmlformats.org/officeDocument/2006/relationships/hyperlink" Target="https://developer.cisco.com/user/settings/?utm_campaign=profile20&amp;utm_source=social&amp;utm_medium=otwitter-au-silvia" TargetMode="External" /><Relationship Id="rId10" Type="http://schemas.openxmlformats.org/officeDocument/2006/relationships/hyperlink" Target="https://developer.cisco.com/user/settings/?utm_campaign=profile20&amp;utm_source=social&amp;utm_medium=otwitter-au-silvia" TargetMode="External" /><Relationship Id="rId11" Type="http://schemas.openxmlformats.org/officeDocument/2006/relationships/hyperlink" Target="https://developer.cisco.com/user/settings/?utm_campaign=profile20&amp;utm_source=social&amp;utm_medium=otwitter-au-silvia" TargetMode="External" /><Relationship Id="rId12" Type="http://schemas.openxmlformats.org/officeDocument/2006/relationships/hyperlink" Target="https://developer.cisco.com/user/settings/?utm_campaign=profile20&amp;utm_source=social&amp;utm_medium=otwitter-au-silvia" TargetMode="External" /><Relationship Id="rId13" Type="http://schemas.openxmlformats.org/officeDocument/2006/relationships/hyperlink" Target="https://developer.cisco.com/user/settings/?utm_campaign=profile20&amp;utm_source=social&amp;utm_medium=otwitter-au-silvia" TargetMode="External" /><Relationship Id="rId14" Type="http://schemas.openxmlformats.org/officeDocument/2006/relationships/hyperlink" Target="https://developer.cisco.com/user/settings/?utm_campaign=profile20&amp;utm_source=social&amp;utm_medium=otwitter-au-silvia" TargetMode="External" /><Relationship Id="rId15" Type="http://schemas.openxmlformats.org/officeDocument/2006/relationships/hyperlink" Target="https://developer.cisco.com/user/settings/?utm_campaign=profile20&amp;utm_source=social&amp;utm_medium=otwitter-au-silvia" TargetMode="External" /><Relationship Id="rId16" Type="http://schemas.openxmlformats.org/officeDocument/2006/relationships/hyperlink" Target="https://developer.cisco.com/user/settings/?utm_campaign=profile20&amp;utm_source=social&amp;utm_medium=otwitter-au-silvia" TargetMode="External" /><Relationship Id="rId17" Type="http://schemas.openxmlformats.org/officeDocument/2006/relationships/hyperlink" Target="https://developer.cisco.com/user/settings/?utm_campaign=profile20&amp;utm_source=social&amp;utm_medium=otwitter-au-silvia" TargetMode="External" /><Relationship Id="rId18" Type="http://schemas.openxmlformats.org/officeDocument/2006/relationships/hyperlink" Target="https://developer.cisco.com/user/settings/?utm_campaign=profile20&amp;utm_source=social&amp;utm_medium=otwitter-au-silvia" TargetMode="External" /><Relationship Id="rId19" Type="http://schemas.openxmlformats.org/officeDocument/2006/relationships/hyperlink" Target="https://developer.cisco.com/user/settings/?utm_campaign=profile20&amp;utm_source=social&amp;utm_medium=otwitter-au-silvia" TargetMode="External" /><Relationship Id="rId20" Type="http://schemas.openxmlformats.org/officeDocument/2006/relationships/hyperlink" Target="https://developer.cisco.com/user/settings/?utm_campaign=profile20&amp;utm_source=social&amp;utm_medium=otwitter-au-silvia" TargetMode="External" /><Relationship Id="rId21" Type="http://schemas.openxmlformats.org/officeDocument/2006/relationships/hyperlink" Target="https://developer.cisco.com/user/settings/?utm_campaign=profile20&amp;utm_source=social&amp;utm_medium=otwitter-au-silvia" TargetMode="External" /><Relationship Id="rId22" Type="http://schemas.openxmlformats.org/officeDocument/2006/relationships/hyperlink" Target="https://developer.cisco.com/user/settings/?utm_campaign=profile20&amp;utm_source=social&amp;utm_medium=otwitter-au-silvia" TargetMode="External" /><Relationship Id="rId23" Type="http://schemas.openxmlformats.org/officeDocument/2006/relationships/hyperlink" Target="https://developer.cisco.com/user/settings/?utm_campaign=profile20&amp;utm_source=social&amp;utm_medium=otwitter-se-annika" TargetMode="External" /><Relationship Id="rId24" Type="http://schemas.openxmlformats.org/officeDocument/2006/relationships/hyperlink" Target="https://developer.cisco.com/user/settings/?utm_campaign=profile20&amp;utm_source=social&amp;utm_medium=otwitter-se-annika" TargetMode="External" /><Relationship Id="rId25" Type="http://schemas.openxmlformats.org/officeDocument/2006/relationships/hyperlink" Target="https://developer.cisco.com/user/settings/?utm_campaign=profile20&amp;utm_source=social&amp;utm_medium=otwitter-se-annika" TargetMode="External" /><Relationship Id="rId26" Type="http://schemas.openxmlformats.org/officeDocument/2006/relationships/hyperlink" Target="https://twitter.com/WomenOfCisco/status/1163911109285482496" TargetMode="External" /><Relationship Id="rId27" Type="http://schemas.openxmlformats.org/officeDocument/2006/relationships/hyperlink" Target="https://twitter.com/silviakspiva/status/1162134594411302912" TargetMode="External" /><Relationship Id="rId28" Type="http://schemas.openxmlformats.org/officeDocument/2006/relationships/hyperlink" Target="https://twitter.com/silviakspiva/status/1162134594411302912" TargetMode="External" /><Relationship Id="rId29" Type="http://schemas.openxmlformats.org/officeDocument/2006/relationships/hyperlink" Target="https://developer.cisco.com/user/settings/?utm_campaign=profile20&amp;utm_source=social&amp;utm_medium=otwitter-au-silvia" TargetMode="External" /><Relationship Id="rId30" Type="http://schemas.openxmlformats.org/officeDocument/2006/relationships/hyperlink" Target="https://developer.cisco.com/user/settings/?utm_campaign=profile20&amp;utm_source=social&amp;utm_medium=otwitter-au-silvia" TargetMode="External" /><Relationship Id="rId31" Type="http://schemas.openxmlformats.org/officeDocument/2006/relationships/hyperlink" Target="https://developer.cisco.com/user/settings/?utm_campaign=profile20&amp;utm_source=social&amp;utm_medium=otwitter-au-silvia" TargetMode="External" /><Relationship Id="rId32" Type="http://schemas.openxmlformats.org/officeDocument/2006/relationships/hyperlink" Target="https://developer.cisco.com/user/settings/?utm_campaign=profile20&amp;utm_source=social&amp;utm_medium=otwitter-au-silvia" TargetMode="External" /><Relationship Id="rId33" Type="http://schemas.openxmlformats.org/officeDocument/2006/relationships/hyperlink" Target="https://developer.cisco.com/user/settings/?utm_campaign=profile20&amp;utm_source=social&amp;utm_medium=otwitter-au-silvia" TargetMode="External" /><Relationship Id="rId34" Type="http://schemas.openxmlformats.org/officeDocument/2006/relationships/hyperlink" Target="https://developer.cisco.com/user/settings/?utm_campaign=profile20&amp;utm_source=social&amp;utm_medium=otwitter-au-silvia" TargetMode="External" /><Relationship Id="rId35" Type="http://schemas.openxmlformats.org/officeDocument/2006/relationships/hyperlink" Target="https://developer.cisco.com/user/settings/?utm_campaign=profile20&amp;utm_source=social&amp;utm_medium=otwitter-au-silvia" TargetMode="External" /><Relationship Id="rId36" Type="http://schemas.openxmlformats.org/officeDocument/2006/relationships/hyperlink" Target="https://blogs.cisco.com/developer/diving-deeper-into-wi-fi-6" TargetMode="External" /><Relationship Id="rId37" Type="http://schemas.openxmlformats.org/officeDocument/2006/relationships/hyperlink" Target="https://developer.cisco.com/codeexchange/github/repo/robertcsapo/cisco-dnacaap-assurance-aws-sns" TargetMode="External" /><Relationship Id="rId38" Type="http://schemas.openxmlformats.org/officeDocument/2006/relationships/hyperlink" Target="https://developer.cisco.com/codeexchange/github/repo/robertcsapo/cisco-dnacaap-assurance-aws-sns" TargetMode="External" /><Relationship Id="rId39" Type="http://schemas.openxmlformats.org/officeDocument/2006/relationships/hyperlink" Target="https://developer.cisco.com/codeexchange/github/repo/robertcsapo/cisco-dnacaap-assurance-aws-sns" TargetMode="External" /><Relationship Id="rId40" Type="http://schemas.openxmlformats.org/officeDocument/2006/relationships/hyperlink" Target="https://developer.cisco.com/codeexchange/github/repo/robertcsapo/cisco-dnacaap-assurance-aws-sns" TargetMode="External" /><Relationship Id="rId41" Type="http://schemas.openxmlformats.org/officeDocument/2006/relationships/hyperlink" Target="https://developer.cisco.com/codeexchange/github/repo/robertcsapo/cisco-dnacaap-assurance-aws-sns" TargetMode="External" /><Relationship Id="rId42" Type="http://schemas.openxmlformats.org/officeDocument/2006/relationships/hyperlink" Target="https://developer.cisco.com/codeexchange/github/repo/robertcsapo/cisco-dnacaap-assurance-aws-sns" TargetMode="External" /><Relationship Id="rId43" Type="http://schemas.openxmlformats.org/officeDocument/2006/relationships/hyperlink" Target="https://developer.cisco.com/codeexchange/github/repo/robertcsapo/cisco-dnacaap-assurance-aws-sns" TargetMode="External" /><Relationship Id="rId44" Type="http://schemas.openxmlformats.org/officeDocument/2006/relationships/hyperlink" Target="https://developer.cisco.com/codeexchange/github/repo/robertcsapo/cisco-dnacaap-assurance-aws-sns" TargetMode="External" /><Relationship Id="rId45" Type="http://schemas.openxmlformats.org/officeDocument/2006/relationships/hyperlink" Target="https://developer.cisco.com/codeexchange/github/repo/robertcsapo/cisco-dnacaap-assurance-aws-sns" TargetMode="External" /><Relationship Id="rId46" Type="http://schemas.openxmlformats.org/officeDocument/2006/relationships/hyperlink" Target="https://developer.cisco.com/codeexchange/github/repo/robertcsapo/cisco-dnacaap-assurance-aws-sns" TargetMode="External" /><Relationship Id="rId47" Type="http://schemas.openxmlformats.org/officeDocument/2006/relationships/hyperlink" Target="https://developer.cisco.com/codeexchange/github/repo/robertcsapo/cisco-dnacaap-assurance-aws-sns" TargetMode="External" /><Relationship Id="rId48" Type="http://schemas.openxmlformats.org/officeDocument/2006/relationships/hyperlink" Target="https://twitter.com/WomenOfCisco/status/1163914869667745794" TargetMode="External" /><Relationship Id="rId49" Type="http://schemas.openxmlformats.org/officeDocument/2006/relationships/hyperlink" Target="https://twitter.com/WomenOfCisco/status/1163914869667745794" TargetMode="External" /><Relationship Id="rId50" Type="http://schemas.openxmlformats.org/officeDocument/2006/relationships/hyperlink" Target="https://twitter.com/gennacaroline27/status/1163880523422474245" TargetMode="External" /><Relationship Id="rId51" Type="http://schemas.openxmlformats.org/officeDocument/2006/relationships/hyperlink" Target="https://developer.cisco.com/user/settings/?utm_campaign=profile20&amp;utm_source=social&amp;utm_medium=otwitter-au-silvia" TargetMode="External" /><Relationship Id="rId52" Type="http://schemas.openxmlformats.org/officeDocument/2006/relationships/hyperlink" Target="https://developer.cisco.com/codeexchange/github/repo/robertcsapo/cisco-dnacaap-assurance-aws-sns" TargetMode="External" /><Relationship Id="rId53" Type="http://schemas.openxmlformats.org/officeDocument/2006/relationships/hyperlink" Target="https://developer.cisco.com/codeexchange/github/repo/robertcsapo/cisco-dnacaap-assurance-aws-sns" TargetMode="External" /><Relationship Id="rId54" Type="http://schemas.openxmlformats.org/officeDocument/2006/relationships/hyperlink" Target="https://developer.cisco.com/user/settings/?utm_campaign=profile20&amp;utm_source=social&amp;utm_medium=otwitter-au-silvia" TargetMode="External" /><Relationship Id="rId55" Type="http://schemas.openxmlformats.org/officeDocument/2006/relationships/hyperlink" Target="https://developer.cisco.com/user/settings/?utm_campaign=profile20&amp;utm_source=social&amp;utm_medium=otwitter-au-silvia" TargetMode="External" /><Relationship Id="rId56" Type="http://schemas.openxmlformats.org/officeDocument/2006/relationships/hyperlink" Target="https://developer.cisco.com/user/settings/?utm_campaign=profile20&amp;utm_source=social&amp;utm_medium=otwitter-au-silvia" TargetMode="External" /><Relationship Id="rId57" Type="http://schemas.openxmlformats.org/officeDocument/2006/relationships/hyperlink" Target="https://developer.cisco.com/user/settings/?utm_campaign=profile20&amp;utm_source=social&amp;utm_medium=otwitter-au-silvia" TargetMode="External" /><Relationship Id="rId58" Type="http://schemas.openxmlformats.org/officeDocument/2006/relationships/hyperlink" Target="https://developer.cisco.com/user/settings/?utm_campaign=profile20&amp;utm_source=social&amp;utm_medium=otwitter-se-annika" TargetMode="External" /><Relationship Id="rId59" Type="http://schemas.openxmlformats.org/officeDocument/2006/relationships/hyperlink" Target="https://developer.cisco.com/user/settings/?utm_campaign=profile20&amp;utm_source=social&amp;utm_medium=otwitter-se-annika" TargetMode="External" /><Relationship Id="rId60" Type="http://schemas.openxmlformats.org/officeDocument/2006/relationships/hyperlink" Target="https://blogs.cisco.com/developer/diving-deeper-into-wi-fi-6" TargetMode="External" /><Relationship Id="rId61" Type="http://schemas.openxmlformats.org/officeDocument/2006/relationships/hyperlink" Target="https://developer.cisco.com/codeexchange/github/repo/robertcsapo/cisco-dnacaap-assurance-aws-sns" TargetMode="External" /><Relationship Id="rId62" Type="http://schemas.openxmlformats.org/officeDocument/2006/relationships/hyperlink" Target="https://blogs.cisco.com/developer/diving-deeper-into-wi-fi-6" TargetMode="External" /><Relationship Id="rId63" Type="http://schemas.openxmlformats.org/officeDocument/2006/relationships/hyperlink" Target="https://developer.cisco.com/user/settings?utm_campaign=profile&amp;utm_source=email&amp;utm_medium=email01-nz-scott" TargetMode="External" /><Relationship Id="rId64" Type="http://schemas.openxmlformats.org/officeDocument/2006/relationships/hyperlink" Target="https://developer.cisco.com/user/settings?utm_campaign=profile&amp;utm_source=email&amp;utm_medium=email01-nz-scott" TargetMode="External" /><Relationship Id="rId65" Type="http://schemas.openxmlformats.org/officeDocument/2006/relationships/hyperlink" Target="https://blogs.cisco.com/developer/network-configuration-template" TargetMode="External" /><Relationship Id="rId66" Type="http://schemas.openxmlformats.org/officeDocument/2006/relationships/hyperlink" Target="https://www.cisco.com/go/engagenz" TargetMode="External" /><Relationship Id="rId67" Type="http://schemas.openxmlformats.org/officeDocument/2006/relationships/hyperlink" Target="https://twitter.com/WomenOfCisco/status/1163880914700701696" TargetMode="External" /><Relationship Id="rId68" Type="http://schemas.openxmlformats.org/officeDocument/2006/relationships/hyperlink" Target="https://twitter.com/WomenOfCisco/status/1163880914700701696" TargetMode="External" /><Relationship Id="rId69" Type="http://schemas.openxmlformats.org/officeDocument/2006/relationships/hyperlink" Target="https://pbs.twimg.com/media/ECP5KSSXYAUWo9M.jpg" TargetMode="External" /><Relationship Id="rId70" Type="http://schemas.openxmlformats.org/officeDocument/2006/relationships/hyperlink" Target="https://pbs.twimg.com/media/ECWs9ACXsAATxh3.png" TargetMode="External" /><Relationship Id="rId71" Type="http://schemas.openxmlformats.org/officeDocument/2006/relationships/hyperlink" Target="https://pbs.twimg.com/media/ECXuKMNX4AAv3Vg.jpg" TargetMode="External" /><Relationship Id="rId72" Type="http://schemas.openxmlformats.org/officeDocument/2006/relationships/hyperlink" Target="https://pbs.twimg.com/ext_tw_video_thumb/1162414569039339520/pu/img/2WswQN-I3uPDTB-R.jpg" TargetMode="External" /><Relationship Id="rId73" Type="http://schemas.openxmlformats.org/officeDocument/2006/relationships/hyperlink" Target="https://pbs.twimg.com/ext_tw_video_thumb/1162414569039339520/pu/img/2WswQN-I3uPDTB-R.jpg" TargetMode="External" /><Relationship Id="rId74" Type="http://schemas.openxmlformats.org/officeDocument/2006/relationships/hyperlink" Target="https://pbs.twimg.com/media/DHuyzvvUwAA1_0A.jpg" TargetMode="External" /><Relationship Id="rId75" Type="http://schemas.openxmlformats.org/officeDocument/2006/relationships/hyperlink" Target="https://pbs.twimg.com/ext_tw_video_thumb/1162414569039339520/pu/img/2WswQN-I3uPDTB-R.jpg" TargetMode="External" /><Relationship Id="rId76" Type="http://schemas.openxmlformats.org/officeDocument/2006/relationships/hyperlink" Target="https://pbs.twimg.com/ext_tw_video_thumb/1162414569039339520/pu/img/2WswQN-I3uPDTB-R.jpg" TargetMode="External" /><Relationship Id="rId77" Type="http://schemas.openxmlformats.org/officeDocument/2006/relationships/hyperlink" Target="https://pbs.twimg.com/media/ECbGbqOWwAEohqR.png" TargetMode="External" /><Relationship Id="rId78" Type="http://schemas.openxmlformats.org/officeDocument/2006/relationships/hyperlink" Target="https://pbs.twimg.com/ext_tw_video_thumb/1162414569039339520/pu/img/2WswQN-I3uPDTB-R.jpg" TargetMode="External" /><Relationship Id="rId79" Type="http://schemas.openxmlformats.org/officeDocument/2006/relationships/hyperlink" Target="https://pbs.twimg.com/media/ECiLQcaU4AAjRSr.jpg" TargetMode="External" /><Relationship Id="rId80" Type="http://schemas.openxmlformats.org/officeDocument/2006/relationships/hyperlink" Target="https://pbs.twimg.com/tweet_video_thumb/ECl_DprW4AIzkjr.jpg" TargetMode="External" /><Relationship Id="rId81" Type="http://schemas.openxmlformats.org/officeDocument/2006/relationships/hyperlink" Target="https://pbs.twimg.com/tweet_video_thumb/ECl_DprW4AIzkjr.jpg" TargetMode="External" /><Relationship Id="rId82" Type="http://schemas.openxmlformats.org/officeDocument/2006/relationships/hyperlink" Target="https://pbs.twimg.com/tweet_video_thumb/ECl_DprW4AIzkjr.jpg" TargetMode="External" /><Relationship Id="rId83" Type="http://schemas.openxmlformats.org/officeDocument/2006/relationships/hyperlink" Target="https://pbs.twimg.com/media/DHuyzvvUwAA1_0A.jpg" TargetMode="External" /><Relationship Id="rId84" Type="http://schemas.openxmlformats.org/officeDocument/2006/relationships/hyperlink" Target="https://pbs.twimg.com/media/ECKSLjUXUAAX_Ar.jpg" TargetMode="External" /><Relationship Id="rId85" Type="http://schemas.openxmlformats.org/officeDocument/2006/relationships/hyperlink" Target="https://pbs.twimg.com/ext_tw_video_thumb/1164486199693778944/pu/img/IY0mi5UmU9N-Iewl.jpg" TargetMode="External" /><Relationship Id="rId86" Type="http://schemas.openxmlformats.org/officeDocument/2006/relationships/hyperlink" Target="https://pbs.twimg.com/ext_tw_video_thumb/1162414569039339520/pu/img/2WswQN-I3uPDTB-R.jpg" TargetMode="External" /><Relationship Id="rId87" Type="http://schemas.openxmlformats.org/officeDocument/2006/relationships/hyperlink" Target="https://pbs.twimg.com/ext_tw_video_thumb/1162414569039339520/pu/img/2WswQN-I3uPDTB-R.jpg" TargetMode="External" /><Relationship Id="rId88" Type="http://schemas.openxmlformats.org/officeDocument/2006/relationships/hyperlink" Target="https://pbs.twimg.com/ext_tw_video_thumb/1162414569039339520/pu/img/2WswQN-I3uPDTB-R.jpg" TargetMode="External" /><Relationship Id="rId89" Type="http://schemas.openxmlformats.org/officeDocument/2006/relationships/hyperlink" Target="https://pbs.twimg.com/ext_tw_video_thumb/1162414569039339520/pu/img/2WswQN-I3uPDTB-R.jpg" TargetMode="External" /><Relationship Id="rId90" Type="http://schemas.openxmlformats.org/officeDocument/2006/relationships/hyperlink" Target="https://pbs.twimg.com/ext_tw_video_thumb/1162414569039339520/pu/img/2WswQN-I3uPDTB-R.jpg" TargetMode="External" /><Relationship Id="rId91" Type="http://schemas.openxmlformats.org/officeDocument/2006/relationships/hyperlink" Target="https://pbs.twimg.com/media/ECiDiahVUAAHA4r.jpg" TargetMode="External" /><Relationship Id="rId92" Type="http://schemas.openxmlformats.org/officeDocument/2006/relationships/hyperlink" Target="https://pbs.twimg.com/media/EChqAVXVUAAVTwv.jpg" TargetMode="External" /><Relationship Id="rId93" Type="http://schemas.openxmlformats.org/officeDocument/2006/relationships/hyperlink" Target="https://pbs.twimg.com/media/EChqAVXVUAAVTwv.jpg" TargetMode="External" /><Relationship Id="rId94" Type="http://schemas.openxmlformats.org/officeDocument/2006/relationships/hyperlink" Target="https://pbs.twimg.com/media/ECeAl83UYAAIzow.jpg" TargetMode="External" /><Relationship Id="rId95" Type="http://schemas.openxmlformats.org/officeDocument/2006/relationships/hyperlink" Target="https://pbs.twimg.com/media/ECeAl83UYAAIzow.jpg" TargetMode="External" /><Relationship Id="rId96" Type="http://schemas.openxmlformats.org/officeDocument/2006/relationships/hyperlink" Target="https://pbs.twimg.com/media/ECn4-AdU0AAXrUh.jpg" TargetMode="External" /><Relationship Id="rId97" Type="http://schemas.openxmlformats.org/officeDocument/2006/relationships/hyperlink" Target="https://pbs.twimg.com/tweet_video_thumb/ECbvKcDX4AEOGgk.jpg" TargetMode="External" /><Relationship Id="rId98" Type="http://schemas.openxmlformats.org/officeDocument/2006/relationships/hyperlink" Target="https://pbs.twimg.com/tweet_video_thumb/ECbvKcDX4AEOGgk.jpg" TargetMode="External" /><Relationship Id="rId99" Type="http://schemas.openxmlformats.org/officeDocument/2006/relationships/hyperlink" Target="https://pbs.twimg.com/media/ECr29p-XkAURa5h.jpg" TargetMode="External" /><Relationship Id="rId100" Type="http://schemas.openxmlformats.org/officeDocument/2006/relationships/hyperlink" Target="https://pbs.twimg.com/media/ECpND9tUEAMpt7o.jpg" TargetMode="External" /><Relationship Id="rId101" Type="http://schemas.openxmlformats.org/officeDocument/2006/relationships/hyperlink" Target="https://pbs.twimg.com/media/ECpND9tUEAMpt7o.jpg" TargetMode="External" /><Relationship Id="rId102" Type="http://schemas.openxmlformats.org/officeDocument/2006/relationships/hyperlink" Target="https://pbs.twimg.com/media/ECb6cGTW4AMOzlA.jpg" TargetMode="External" /><Relationship Id="rId103" Type="http://schemas.openxmlformats.org/officeDocument/2006/relationships/hyperlink" Target="https://pbs.twimg.com/media/ECb6cGTW4AMOzlA.jpg" TargetMode="External" /><Relationship Id="rId104" Type="http://schemas.openxmlformats.org/officeDocument/2006/relationships/hyperlink" Target="https://pbs.twimg.com/media/ECwHkI_U0AAzgb6.jpg" TargetMode="External" /><Relationship Id="rId105" Type="http://schemas.openxmlformats.org/officeDocument/2006/relationships/hyperlink" Target="http://pbs.twimg.com/profile_images/378800000847664152/8b04a0a3fdb03cc866455818e6da8c67_normal.jpeg" TargetMode="External" /><Relationship Id="rId106" Type="http://schemas.openxmlformats.org/officeDocument/2006/relationships/hyperlink" Target="http://pbs.twimg.com/profile_images/378800000847664152/8b04a0a3fdb03cc866455818e6da8c67_normal.jpeg" TargetMode="External" /><Relationship Id="rId107" Type="http://schemas.openxmlformats.org/officeDocument/2006/relationships/hyperlink" Target="http://pbs.twimg.com/profile_images/378800000847664152/8b04a0a3fdb03cc866455818e6da8c67_normal.jpeg" TargetMode="External" /><Relationship Id="rId108" Type="http://schemas.openxmlformats.org/officeDocument/2006/relationships/hyperlink" Target="http://pbs.twimg.com/profile_images/1151921659332440067/aQJ7Dz8V_normal.png" TargetMode="External" /><Relationship Id="rId109" Type="http://schemas.openxmlformats.org/officeDocument/2006/relationships/hyperlink" Target="http://pbs.twimg.com/profile_images/1151921659332440067/aQJ7Dz8V_normal.png" TargetMode="External" /><Relationship Id="rId110" Type="http://schemas.openxmlformats.org/officeDocument/2006/relationships/hyperlink" Target="http://pbs.twimg.com/profile_images/1151921659332440067/aQJ7Dz8V_normal.png" TargetMode="External" /><Relationship Id="rId111" Type="http://schemas.openxmlformats.org/officeDocument/2006/relationships/hyperlink" Target="http://pbs.twimg.com/profile_images/378800000236604717/a6b0433f03a478050bff8ed296216492_normal.jpeg" TargetMode="External" /><Relationship Id="rId112" Type="http://schemas.openxmlformats.org/officeDocument/2006/relationships/hyperlink" Target="http://pbs.twimg.com/profile_images/378800000236604717/a6b0433f03a478050bff8ed296216492_normal.jpeg" TargetMode="External" /><Relationship Id="rId113" Type="http://schemas.openxmlformats.org/officeDocument/2006/relationships/hyperlink" Target="http://pbs.twimg.com/profile_images/378800000236604717/a6b0433f03a478050bff8ed296216492_normal.jpeg" TargetMode="External" /><Relationship Id="rId114" Type="http://schemas.openxmlformats.org/officeDocument/2006/relationships/hyperlink" Target="http://pbs.twimg.com/profile_images/1143564174632472576/827VbPxo_normal.jpg" TargetMode="External" /><Relationship Id="rId115" Type="http://schemas.openxmlformats.org/officeDocument/2006/relationships/hyperlink" Target="http://pbs.twimg.com/profile_images/1143564174632472576/827VbPxo_normal.jpg" TargetMode="External" /><Relationship Id="rId116" Type="http://schemas.openxmlformats.org/officeDocument/2006/relationships/hyperlink" Target="http://pbs.twimg.com/profile_images/1143564174632472576/827VbPxo_normal.jpg" TargetMode="External" /><Relationship Id="rId117" Type="http://schemas.openxmlformats.org/officeDocument/2006/relationships/hyperlink" Target="http://abs.twimg.com/sticky/default_profile_images/default_profile_normal.png" TargetMode="External" /><Relationship Id="rId118" Type="http://schemas.openxmlformats.org/officeDocument/2006/relationships/hyperlink" Target="http://abs.twimg.com/sticky/default_profile_images/default_profile_normal.png" TargetMode="External" /><Relationship Id="rId119" Type="http://schemas.openxmlformats.org/officeDocument/2006/relationships/hyperlink" Target="http://abs.twimg.com/sticky/default_profile_images/default_profile_normal.png" TargetMode="External" /><Relationship Id="rId120" Type="http://schemas.openxmlformats.org/officeDocument/2006/relationships/hyperlink" Target="http://pbs.twimg.com/profile_images/1081609158812676097/wM5GBTQT_normal.jpg" TargetMode="External" /><Relationship Id="rId121" Type="http://schemas.openxmlformats.org/officeDocument/2006/relationships/hyperlink" Target="http://pbs.twimg.com/profile_images/1081609158812676097/wM5GBTQT_normal.jpg" TargetMode="External" /><Relationship Id="rId122" Type="http://schemas.openxmlformats.org/officeDocument/2006/relationships/hyperlink" Target="http://pbs.twimg.com/profile_images/1081609158812676097/wM5GBTQT_normal.jpg" TargetMode="External" /><Relationship Id="rId123" Type="http://schemas.openxmlformats.org/officeDocument/2006/relationships/hyperlink" Target="http://pbs.twimg.com/profile_images/1122728239884115970/TbmXm-eX_normal.jpg" TargetMode="External" /><Relationship Id="rId124" Type="http://schemas.openxmlformats.org/officeDocument/2006/relationships/hyperlink" Target="http://pbs.twimg.com/profile_images/1122728239884115970/TbmXm-eX_normal.jpg" TargetMode="External" /><Relationship Id="rId125" Type="http://schemas.openxmlformats.org/officeDocument/2006/relationships/hyperlink" Target="https://pbs.twimg.com/media/ECP5KSSXYAUWo9M.jpg" TargetMode="External" /><Relationship Id="rId126" Type="http://schemas.openxmlformats.org/officeDocument/2006/relationships/hyperlink" Target="http://pbs.twimg.com/profile_images/757658002530963457/aUUVHVfV_normal.jpg" TargetMode="External" /><Relationship Id="rId127" Type="http://schemas.openxmlformats.org/officeDocument/2006/relationships/hyperlink" Target="http://pbs.twimg.com/profile_images/757658002530963457/aUUVHVfV_normal.jpg" TargetMode="External" /><Relationship Id="rId128" Type="http://schemas.openxmlformats.org/officeDocument/2006/relationships/hyperlink" Target="https://pbs.twimg.com/media/ECWs9ACXsAATxh3.png" TargetMode="External" /><Relationship Id="rId129" Type="http://schemas.openxmlformats.org/officeDocument/2006/relationships/hyperlink" Target="https://pbs.twimg.com/media/ECXuKMNX4AAv3Vg.jpg" TargetMode="External" /><Relationship Id="rId130" Type="http://schemas.openxmlformats.org/officeDocument/2006/relationships/hyperlink" Target="http://pbs.twimg.com/profile_images/1160221025331793920/qe0mxyUt_normal.jpg" TargetMode="External" /><Relationship Id="rId131" Type="http://schemas.openxmlformats.org/officeDocument/2006/relationships/hyperlink" Target="http://pbs.twimg.com/profile_images/1025809596659773440/MecTqUyo_normal.jpg" TargetMode="External" /><Relationship Id="rId132" Type="http://schemas.openxmlformats.org/officeDocument/2006/relationships/hyperlink" Target="http://pbs.twimg.com/profile_images/773234569432731653/lIvn_tvq_normal.jpg" TargetMode="External" /><Relationship Id="rId133" Type="http://schemas.openxmlformats.org/officeDocument/2006/relationships/hyperlink" Target="http://pbs.twimg.com/profile_images/771079142137851909/FCqHx1f-_normal.jpg" TargetMode="External" /><Relationship Id="rId134" Type="http://schemas.openxmlformats.org/officeDocument/2006/relationships/hyperlink" Target="http://pbs.twimg.com/profile_images/1152241261/sandals_normal.jpg" TargetMode="External" /><Relationship Id="rId135" Type="http://schemas.openxmlformats.org/officeDocument/2006/relationships/hyperlink" Target="http://pbs.twimg.com/profile_images/1152241261/sandals_normal.jpg" TargetMode="External" /><Relationship Id="rId136" Type="http://schemas.openxmlformats.org/officeDocument/2006/relationships/hyperlink" Target="http://pbs.twimg.com/profile_images/1152241261/sandals_normal.jpg" TargetMode="External" /><Relationship Id="rId137" Type="http://schemas.openxmlformats.org/officeDocument/2006/relationships/hyperlink" Target="http://pbs.twimg.com/profile_images/849325998772539394/FxeogMPm_normal.jpg" TargetMode="External" /><Relationship Id="rId138" Type="http://schemas.openxmlformats.org/officeDocument/2006/relationships/hyperlink" Target="http://pbs.twimg.com/profile_images/849325998772539394/FxeogMPm_normal.jpg" TargetMode="External" /><Relationship Id="rId139" Type="http://schemas.openxmlformats.org/officeDocument/2006/relationships/hyperlink" Target="http://pbs.twimg.com/profile_images/849325998772539394/FxeogMPm_normal.jpg" TargetMode="External" /><Relationship Id="rId140" Type="http://schemas.openxmlformats.org/officeDocument/2006/relationships/hyperlink" Target="http://pbs.twimg.com/profile_images/849325998772539394/FxeogMPm_normal.jpg" TargetMode="External" /><Relationship Id="rId141" Type="http://schemas.openxmlformats.org/officeDocument/2006/relationships/hyperlink" Target="http://pbs.twimg.com/profile_images/849325998772539394/FxeogMPm_normal.jpg" TargetMode="External" /><Relationship Id="rId142" Type="http://schemas.openxmlformats.org/officeDocument/2006/relationships/hyperlink" Target="http://pbs.twimg.com/profile_images/727514344901111808/-zgipnMn_normal.jpg" TargetMode="External" /><Relationship Id="rId143" Type="http://schemas.openxmlformats.org/officeDocument/2006/relationships/hyperlink" Target="http://pbs.twimg.com/profile_images/593803027737387008/RLmHoyff_normal.png" TargetMode="External" /><Relationship Id="rId144" Type="http://schemas.openxmlformats.org/officeDocument/2006/relationships/hyperlink" Target="http://pbs.twimg.com/profile_images/593803027737387008/RLmHoyff_normal.png" TargetMode="External" /><Relationship Id="rId145" Type="http://schemas.openxmlformats.org/officeDocument/2006/relationships/hyperlink" Target="http://pbs.twimg.com/profile_images/593803027737387008/RLmHoyff_normal.png" TargetMode="External" /><Relationship Id="rId146" Type="http://schemas.openxmlformats.org/officeDocument/2006/relationships/hyperlink" Target="http://pbs.twimg.com/profile_images/1017751238602035202/oN0c_RUr_normal.jpg" TargetMode="External" /><Relationship Id="rId147" Type="http://schemas.openxmlformats.org/officeDocument/2006/relationships/hyperlink" Target="http://pbs.twimg.com/profile_images/1017751238602035202/oN0c_RUr_normal.jpg" TargetMode="External" /><Relationship Id="rId148" Type="http://schemas.openxmlformats.org/officeDocument/2006/relationships/hyperlink" Target="http://pbs.twimg.com/profile_images/1017751238602035202/oN0c_RUr_normal.jpg" TargetMode="External" /><Relationship Id="rId149" Type="http://schemas.openxmlformats.org/officeDocument/2006/relationships/hyperlink" Target="http://pbs.twimg.com/profile_images/1017751238602035202/oN0c_RUr_normal.jpg" TargetMode="External" /><Relationship Id="rId150" Type="http://schemas.openxmlformats.org/officeDocument/2006/relationships/hyperlink" Target="http://pbs.twimg.com/profile_images/699986538650849282/z_Rhhvtv_normal.jpg" TargetMode="External" /><Relationship Id="rId151" Type="http://schemas.openxmlformats.org/officeDocument/2006/relationships/hyperlink" Target="http://pbs.twimg.com/profile_images/699986538650849282/z_Rhhvtv_normal.jpg" TargetMode="External" /><Relationship Id="rId152" Type="http://schemas.openxmlformats.org/officeDocument/2006/relationships/hyperlink" Target="http://pbs.twimg.com/profile_images/1030261804801249281/G1ZAMGxV_normal.jpg" TargetMode="External" /><Relationship Id="rId153" Type="http://schemas.openxmlformats.org/officeDocument/2006/relationships/hyperlink" Target="http://pbs.twimg.com/profile_images/1030261804801249281/G1ZAMGxV_normal.jpg" TargetMode="External" /><Relationship Id="rId154" Type="http://schemas.openxmlformats.org/officeDocument/2006/relationships/hyperlink" Target="http://pbs.twimg.com/profile_images/901134980432236544/BKT_5N36_normal.jpg" TargetMode="External" /><Relationship Id="rId155" Type="http://schemas.openxmlformats.org/officeDocument/2006/relationships/hyperlink" Target="https://pbs.twimg.com/ext_tw_video_thumb/1162414569039339520/pu/img/2WswQN-I3uPDTB-R.jpg" TargetMode="External" /><Relationship Id="rId156" Type="http://schemas.openxmlformats.org/officeDocument/2006/relationships/hyperlink" Target="http://pbs.twimg.com/profile_images/1027432432901873665/nF2qS993_normal.jpg" TargetMode="External" /><Relationship Id="rId157" Type="http://schemas.openxmlformats.org/officeDocument/2006/relationships/hyperlink" Target="http://pbs.twimg.com/profile_images/901134980432236544/BKT_5N36_normal.jpg" TargetMode="External" /><Relationship Id="rId158" Type="http://schemas.openxmlformats.org/officeDocument/2006/relationships/hyperlink" Target="https://pbs.twimg.com/ext_tw_video_thumb/1162414569039339520/pu/img/2WswQN-I3uPDTB-R.jpg" TargetMode="External" /><Relationship Id="rId159" Type="http://schemas.openxmlformats.org/officeDocument/2006/relationships/hyperlink" Target="http://pbs.twimg.com/profile_images/1027432432901873665/nF2qS993_normal.jpg" TargetMode="External" /><Relationship Id="rId160" Type="http://schemas.openxmlformats.org/officeDocument/2006/relationships/hyperlink" Target="http://pbs.twimg.com/profile_images/901134980432236544/BKT_5N36_normal.jpg" TargetMode="External" /><Relationship Id="rId161" Type="http://schemas.openxmlformats.org/officeDocument/2006/relationships/hyperlink" Target="http://pbs.twimg.com/profile_images/901134980432236544/BKT_5N36_normal.jpg" TargetMode="External" /><Relationship Id="rId162" Type="http://schemas.openxmlformats.org/officeDocument/2006/relationships/hyperlink" Target="http://pbs.twimg.com/profile_images/901134980432236544/BKT_5N36_normal.jpg" TargetMode="External" /><Relationship Id="rId163" Type="http://schemas.openxmlformats.org/officeDocument/2006/relationships/hyperlink" Target="http://pbs.twimg.com/profile_images/901134980432236544/BKT_5N36_normal.jpg" TargetMode="External" /><Relationship Id="rId164" Type="http://schemas.openxmlformats.org/officeDocument/2006/relationships/hyperlink" Target="http://pbs.twimg.com/profile_images/901134980432236544/BKT_5N36_normal.jpg" TargetMode="External" /><Relationship Id="rId165" Type="http://schemas.openxmlformats.org/officeDocument/2006/relationships/hyperlink" Target="http://pbs.twimg.com/profile_images/901134980432236544/BKT_5N36_normal.jpg" TargetMode="External" /><Relationship Id="rId166" Type="http://schemas.openxmlformats.org/officeDocument/2006/relationships/hyperlink" Target="http://pbs.twimg.com/profile_images/901134980432236544/BKT_5N36_normal.jpg" TargetMode="External" /><Relationship Id="rId167" Type="http://schemas.openxmlformats.org/officeDocument/2006/relationships/hyperlink" Target="http://pbs.twimg.com/profile_images/901134980432236544/BKT_5N36_normal.jpg" TargetMode="External" /><Relationship Id="rId168" Type="http://schemas.openxmlformats.org/officeDocument/2006/relationships/hyperlink" Target="https://pbs.twimg.com/media/DHuyzvvUwAA1_0A.jpg" TargetMode="External" /><Relationship Id="rId169" Type="http://schemas.openxmlformats.org/officeDocument/2006/relationships/hyperlink" Target="https://pbs.twimg.com/ext_tw_video_thumb/1162414569039339520/pu/img/2WswQN-I3uPDTB-R.jpg" TargetMode="External" /><Relationship Id="rId170" Type="http://schemas.openxmlformats.org/officeDocument/2006/relationships/hyperlink" Target="http://pbs.twimg.com/profile_images/1027432432901873665/nF2qS993_normal.jpg" TargetMode="External" /><Relationship Id="rId171" Type="http://schemas.openxmlformats.org/officeDocument/2006/relationships/hyperlink" Target="https://pbs.twimg.com/ext_tw_video_thumb/1162414569039339520/pu/img/2WswQN-I3uPDTB-R.jpg" TargetMode="External" /><Relationship Id="rId172" Type="http://schemas.openxmlformats.org/officeDocument/2006/relationships/hyperlink" Target="http://pbs.twimg.com/profile_images/1027432432901873665/nF2qS993_normal.jpg" TargetMode="External" /><Relationship Id="rId173" Type="http://schemas.openxmlformats.org/officeDocument/2006/relationships/hyperlink" Target="http://pbs.twimg.com/profile_images/1116409814433681408/z_mCh3U4_normal.jpg" TargetMode="External" /><Relationship Id="rId174" Type="http://schemas.openxmlformats.org/officeDocument/2006/relationships/hyperlink" Target="http://abs.twimg.com/sticky/default_profile_images/default_profile_normal.png" TargetMode="External" /><Relationship Id="rId175" Type="http://schemas.openxmlformats.org/officeDocument/2006/relationships/hyperlink" Target="http://pbs.twimg.com/profile_images/1522563747/A10A73D4_normal.jpg" TargetMode="External" /><Relationship Id="rId176" Type="http://schemas.openxmlformats.org/officeDocument/2006/relationships/hyperlink" Target="http://pbs.twimg.com/profile_images/516653316374147072/MEtsL5R4_normal.jpeg" TargetMode="External" /><Relationship Id="rId177" Type="http://schemas.openxmlformats.org/officeDocument/2006/relationships/hyperlink" Target="http://pbs.twimg.com/profile_images/516653316374147072/MEtsL5R4_normal.jpeg" TargetMode="External" /><Relationship Id="rId178" Type="http://schemas.openxmlformats.org/officeDocument/2006/relationships/hyperlink" Target="http://pbs.twimg.com/profile_images/926339781881188352/QA7osnJ7_normal.jpg" TargetMode="External" /><Relationship Id="rId179" Type="http://schemas.openxmlformats.org/officeDocument/2006/relationships/hyperlink" Target="http://pbs.twimg.com/profile_images/926339781881188352/QA7osnJ7_normal.jpg" TargetMode="External" /><Relationship Id="rId180" Type="http://schemas.openxmlformats.org/officeDocument/2006/relationships/hyperlink" Target="http://pbs.twimg.com/profile_images/1149984120484847618/V51sGJnX_normal.jpg" TargetMode="External" /><Relationship Id="rId181" Type="http://schemas.openxmlformats.org/officeDocument/2006/relationships/hyperlink" Target="http://pbs.twimg.com/profile_images/1149984120484847618/V51sGJnX_normal.jpg" TargetMode="External" /><Relationship Id="rId182" Type="http://schemas.openxmlformats.org/officeDocument/2006/relationships/hyperlink" Target="http://pbs.twimg.com/profile_images/1149984120484847618/V51sGJnX_normal.jpg" TargetMode="External" /><Relationship Id="rId183" Type="http://schemas.openxmlformats.org/officeDocument/2006/relationships/hyperlink" Target="http://pbs.twimg.com/profile_images/693104308292829184/2sZgP7pk_normal.jpg" TargetMode="External" /><Relationship Id="rId184" Type="http://schemas.openxmlformats.org/officeDocument/2006/relationships/hyperlink" Target="http://pbs.twimg.com/profile_images/693104308292829184/2sZgP7pk_normal.jpg" TargetMode="External" /><Relationship Id="rId185" Type="http://schemas.openxmlformats.org/officeDocument/2006/relationships/hyperlink" Target="http://pbs.twimg.com/profile_images/693104308292829184/2sZgP7pk_normal.jpg" TargetMode="External" /><Relationship Id="rId186" Type="http://schemas.openxmlformats.org/officeDocument/2006/relationships/hyperlink" Target="http://pbs.twimg.com/profile_images/693104308292829184/2sZgP7pk_normal.jpg" TargetMode="External" /><Relationship Id="rId187" Type="http://schemas.openxmlformats.org/officeDocument/2006/relationships/hyperlink" Target="http://pbs.twimg.com/profile_images/1164591284834713600/4rNqBO10_normal.jpg" TargetMode="External" /><Relationship Id="rId188" Type="http://schemas.openxmlformats.org/officeDocument/2006/relationships/hyperlink" Target="http://pbs.twimg.com/profile_images/1164591284834713600/4rNqBO10_normal.jpg" TargetMode="External" /><Relationship Id="rId189" Type="http://schemas.openxmlformats.org/officeDocument/2006/relationships/hyperlink" Target="http://pbs.twimg.com/profile_images/729643737278615552/y0nnsQW3_normal.jpg" TargetMode="External" /><Relationship Id="rId190" Type="http://schemas.openxmlformats.org/officeDocument/2006/relationships/hyperlink" Target="http://pbs.twimg.com/profile_images/729643737278615552/y0nnsQW3_normal.jpg" TargetMode="External" /><Relationship Id="rId191" Type="http://schemas.openxmlformats.org/officeDocument/2006/relationships/hyperlink" Target="http://pbs.twimg.com/profile_images/729643737278615552/y0nnsQW3_normal.jpg" TargetMode="External" /><Relationship Id="rId192" Type="http://schemas.openxmlformats.org/officeDocument/2006/relationships/hyperlink" Target="http://pbs.twimg.com/profile_images/831938838935203840/eGVNy9b7_normal.jpg" TargetMode="External" /><Relationship Id="rId193" Type="http://schemas.openxmlformats.org/officeDocument/2006/relationships/hyperlink" Target="http://pbs.twimg.com/profile_images/633279583551401984/p1Tof5Mv_normal.jpg" TargetMode="External" /><Relationship Id="rId194" Type="http://schemas.openxmlformats.org/officeDocument/2006/relationships/hyperlink" Target="http://pbs.twimg.com/profile_images/633279583551401984/p1Tof5Mv_normal.jpg" TargetMode="External" /><Relationship Id="rId195" Type="http://schemas.openxmlformats.org/officeDocument/2006/relationships/hyperlink" Target="http://pbs.twimg.com/profile_images/1257165522/267991457_normal.jpg" TargetMode="External" /><Relationship Id="rId196" Type="http://schemas.openxmlformats.org/officeDocument/2006/relationships/hyperlink" Target="http://pbs.twimg.com/profile_images/831938838935203840/eGVNy9b7_normal.jpg" TargetMode="External" /><Relationship Id="rId197" Type="http://schemas.openxmlformats.org/officeDocument/2006/relationships/hyperlink" Target="http://pbs.twimg.com/profile_images/831938838935203840/eGVNy9b7_normal.jpg" TargetMode="External" /><Relationship Id="rId198" Type="http://schemas.openxmlformats.org/officeDocument/2006/relationships/hyperlink" Target="https://pbs.twimg.com/media/ECbGbqOWwAEohqR.png" TargetMode="External" /><Relationship Id="rId199" Type="http://schemas.openxmlformats.org/officeDocument/2006/relationships/hyperlink" Target="http://pbs.twimg.com/profile_images/1140646171800690689/0mocXiOy_normal.png" TargetMode="External" /><Relationship Id="rId200" Type="http://schemas.openxmlformats.org/officeDocument/2006/relationships/hyperlink" Target="http://pbs.twimg.com/profile_images/831938838935203840/eGVNy9b7_normal.jpg" TargetMode="External" /><Relationship Id="rId201" Type="http://schemas.openxmlformats.org/officeDocument/2006/relationships/hyperlink" Target="http://pbs.twimg.com/profile_images/831938838935203840/eGVNy9b7_normal.jpg" TargetMode="External" /><Relationship Id="rId202" Type="http://schemas.openxmlformats.org/officeDocument/2006/relationships/hyperlink" Target="https://pbs.twimg.com/ext_tw_video_thumb/1162414569039339520/pu/img/2WswQN-I3uPDTB-R.jpg" TargetMode="External" /><Relationship Id="rId203" Type="http://schemas.openxmlformats.org/officeDocument/2006/relationships/hyperlink" Target="http://pbs.twimg.com/profile_images/1027432432901873665/nF2qS993_normal.jpg" TargetMode="External" /><Relationship Id="rId204" Type="http://schemas.openxmlformats.org/officeDocument/2006/relationships/hyperlink" Target="http://pbs.twimg.com/profile_images/1027432432901873665/nF2qS993_normal.jpg" TargetMode="External" /><Relationship Id="rId205" Type="http://schemas.openxmlformats.org/officeDocument/2006/relationships/hyperlink" Target="http://pbs.twimg.com/profile_images/1027432432901873665/nF2qS993_normal.jpg" TargetMode="External" /><Relationship Id="rId206" Type="http://schemas.openxmlformats.org/officeDocument/2006/relationships/hyperlink" Target="http://pbs.twimg.com/profile_images/1027432432901873665/nF2qS993_normal.jpg" TargetMode="External" /><Relationship Id="rId207" Type="http://schemas.openxmlformats.org/officeDocument/2006/relationships/hyperlink" Target="http://pbs.twimg.com/profile_images/1027432432901873665/nF2qS993_normal.jpg" TargetMode="External" /><Relationship Id="rId208" Type="http://schemas.openxmlformats.org/officeDocument/2006/relationships/hyperlink" Target="http://pbs.twimg.com/profile_images/1027432432901873665/nF2qS993_normal.jpg" TargetMode="External" /><Relationship Id="rId209" Type="http://schemas.openxmlformats.org/officeDocument/2006/relationships/hyperlink" Target="http://pbs.twimg.com/profile_images/1027432432901873665/nF2qS993_normal.jpg" TargetMode="External" /><Relationship Id="rId210" Type="http://schemas.openxmlformats.org/officeDocument/2006/relationships/hyperlink" Target="http://pbs.twimg.com/profile_images/1027432432901873665/nF2qS993_normal.jpg" TargetMode="External" /><Relationship Id="rId211" Type="http://schemas.openxmlformats.org/officeDocument/2006/relationships/hyperlink" Target="http://pbs.twimg.com/profile_images/1027432432901873665/nF2qS993_normal.jpg" TargetMode="External" /><Relationship Id="rId212" Type="http://schemas.openxmlformats.org/officeDocument/2006/relationships/hyperlink" Target="http://pbs.twimg.com/profile_images/1027432432901873665/nF2qS993_normal.jpg" TargetMode="External" /><Relationship Id="rId213" Type="http://schemas.openxmlformats.org/officeDocument/2006/relationships/hyperlink" Target="https://pbs.twimg.com/media/ECiLQcaU4AAjRSr.jpg" TargetMode="External" /><Relationship Id="rId214" Type="http://schemas.openxmlformats.org/officeDocument/2006/relationships/hyperlink" Target="https://pbs.twimg.com/tweet_video_thumb/ECl_DprW4AIzkjr.jpg" TargetMode="External" /><Relationship Id="rId215" Type="http://schemas.openxmlformats.org/officeDocument/2006/relationships/hyperlink" Target="https://pbs.twimg.com/tweet_video_thumb/ECl_DprW4AIzkjr.jpg" TargetMode="External" /><Relationship Id="rId216" Type="http://schemas.openxmlformats.org/officeDocument/2006/relationships/hyperlink" Target="https://pbs.twimg.com/tweet_video_thumb/ECl_DprW4AIzkjr.jpg" TargetMode="External" /><Relationship Id="rId217" Type="http://schemas.openxmlformats.org/officeDocument/2006/relationships/hyperlink" Target="http://pbs.twimg.com/profile_images/831938838935203840/eGVNy9b7_normal.jpg" TargetMode="External" /><Relationship Id="rId218" Type="http://schemas.openxmlformats.org/officeDocument/2006/relationships/hyperlink" Target="http://pbs.twimg.com/profile_images/1016757279415197697/4DgZATIC_normal.jpg" TargetMode="External" /><Relationship Id="rId219" Type="http://schemas.openxmlformats.org/officeDocument/2006/relationships/hyperlink" Target="http://pbs.twimg.com/profile_images/1141047903110258689/g6TswzyQ_normal.jpg" TargetMode="External" /><Relationship Id="rId220" Type="http://schemas.openxmlformats.org/officeDocument/2006/relationships/hyperlink" Target="http://pbs.twimg.com/profile_images/831938838935203840/eGVNy9b7_normal.jpg" TargetMode="External" /><Relationship Id="rId221" Type="http://schemas.openxmlformats.org/officeDocument/2006/relationships/hyperlink" Target="http://pbs.twimg.com/profile_images/1016757279415197697/4DgZATIC_normal.jpg" TargetMode="External" /><Relationship Id="rId222" Type="http://schemas.openxmlformats.org/officeDocument/2006/relationships/hyperlink" Target="http://pbs.twimg.com/profile_images/1141047903110258689/g6TswzyQ_normal.jpg" TargetMode="External" /><Relationship Id="rId223" Type="http://schemas.openxmlformats.org/officeDocument/2006/relationships/hyperlink" Target="http://pbs.twimg.com/profile_images/1141047903110258689/g6TswzyQ_normal.jpg" TargetMode="External" /><Relationship Id="rId224" Type="http://schemas.openxmlformats.org/officeDocument/2006/relationships/hyperlink" Target="http://pbs.twimg.com/profile_images/1141047903110258689/g6TswzyQ_normal.jpg" TargetMode="External" /><Relationship Id="rId225" Type="http://schemas.openxmlformats.org/officeDocument/2006/relationships/hyperlink" Target="http://pbs.twimg.com/profile_images/841709656779157505/oLb9BAq2_normal.jpg" TargetMode="External" /><Relationship Id="rId226" Type="http://schemas.openxmlformats.org/officeDocument/2006/relationships/hyperlink" Target="http://pbs.twimg.com/profile_images/841709656779157505/oLb9BAq2_normal.jpg" TargetMode="External" /><Relationship Id="rId227" Type="http://schemas.openxmlformats.org/officeDocument/2006/relationships/hyperlink" Target="http://pbs.twimg.com/profile_images/918460631413432322/XabUq8aH_normal.jpg" TargetMode="External" /><Relationship Id="rId228" Type="http://schemas.openxmlformats.org/officeDocument/2006/relationships/hyperlink" Target="http://pbs.twimg.com/profile_images/727514344901111808/-zgipnMn_normal.jpg" TargetMode="External" /><Relationship Id="rId229" Type="http://schemas.openxmlformats.org/officeDocument/2006/relationships/hyperlink" Target="http://pbs.twimg.com/profile_images/918460631413432322/XabUq8aH_normal.jpg" TargetMode="External" /><Relationship Id="rId230" Type="http://schemas.openxmlformats.org/officeDocument/2006/relationships/hyperlink" Target="https://pbs.twimg.com/media/DHuyzvvUwAA1_0A.jpg" TargetMode="External" /><Relationship Id="rId231" Type="http://schemas.openxmlformats.org/officeDocument/2006/relationships/hyperlink" Target="https://pbs.twimg.com/media/ECKSLjUXUAAX_Ar.jpg" TargetMode="External" /><Relationship Id="rId232" Type="http://schemas.openxmlformats.org/officeDocument/2006/relationships/hyperlink" Target="http://pbs.twimg.com/profile_images/918460631413432322/XabUq8aH_normal.jpg" TargetMode="External" /><Relationship Id="rId233" Type="http://schemas.openxmlformats.org/officeDocument/2006/relationships/hyperlink" Target="https://pbs.twimg.com/ext_tw_video_thumb/1164486199693778944/pu/img/IY0mi5UmU9N-Iewl.jpg" TargetMode="External" /><Relationship Id="rId234" Type="http://schemas.openxmlformats.org/officeDocument/2006/relationships/hyperlink" Target="http://pbs.twimg.com/profile_images/918460631413432322/XabUq8aH_normal.jpg" TargetMode="External" /><Relationship Id="rId235" Type="http://schemas.openxmlformats.org/officeDocument/2006/relationships/hyperlink" Target="http://pbs.twimg.com/profile_images/727514344901111808/-zgipnMn_normal.jpg" TargetMode="External" /><Relationship Id="rId236" Type="http://schemas.openxmlformats.org/officeDocument/2006/relationships/hyperlink" Target="https://pbs.twimg.com/ext_tw_video_thumb/1162414569039339520/pu/img/2WswQN-I3uPDTB-R.jpg" TargetMode="External" /><Relationship Id="rId237" Type="http://schemas.openxmlformats.org/officeDocument/2006/relationships/hyperlink" Target="http://pbs.twimg.com/profile_images/1158558178428112896/KC8ULtUL_normal.jpg" TargetMode="External" /><Relationship Id="rId238" Type="http://schemas.openxmlformats.org/officeDocument/2006/relationships/hyperlink" Target="http://pbs.twimg.com/profile_images/1158558178428112896/KC8ULtUL_normal.jpg" TargetMode="External" /><Relationship Id="rId239" Type="http://schemas.openxmlformats.org/officeDocument/2006/relationships/hyperlink" Target="http://pbs.twimg.com/profile_images/1158558178428112896/KC8ULtUL_normal.jpg" TargetMode="External" /><Relationship Id="rId240" Type="http://schemas.openxmlformats.org/officeDocument/2006/relationships/hyperlink" Target="http://pbs.twimg.com/profile_images/1158558178428112896/KC8ULtUL_normal.jpg" TargetMode="External" /><Relationship Id="rId241" Type="http://schemas.openxmlformats.org/officeDocument/2006/relationships/hyperlink" Target="http://pbs.twimg.com/profile_images/1016757279415197697/4DgZATIC_normal.jpg" TargetMode="External" /><Relationship Id="rId242" Type="http://schemas.openxmlformats.org/officeDocument/2006/relationships/hyperlink" Target="http://pbs.twimg.com/profile_images/1016757279415197697/4DgZATIC_normal.jpg" TargetMode="External" /><Relationship Id="rId243" Type="http://schemas.openxmlformats.org/officeDocument/2006/relationships/hyperlink" Target="http://pbs.twimg.com/profile_images/1158558178428112896/KC8ULtUL_normal.jpg" TargetMode="External" /><Relationship Id="rId244" Type="http://schemas.openxmlformats.org/officeDocument/2006/relationships/hyperlink" Target="http://pbs.twimg.com/profile_images/1158558178428112896/KC8ULtUL_normal.jpg" TargetMode="External" /><Relationship Id="rId245" Type="http://schemas.openxmlformats.org/officeDocument/2006/relationships/hyperlink" Target="http://pbs.twimg.com/profile_images/1257165522/267991457_normal.jpg" TargetMode="External" /><Relationship Id="rId246" Type="http://schemas.openxmlformats.org/officeDocument/2006/relationships/hyperlink" Target="https://pbs.twimg.com/ext_tw_video_thumb/1162414569039339520/pu/img/2WswQN-I3uPDTB-R.jpg" TargetMode="External" /><Relationship Id="rId247" Type="http://schemas.openxmlformats.org/officeDocument/2006/relationships/hyperlink" Target="https://pbs.twimg.com/ext_tw_video_thumb/1162414569039339520/pu/img/2WswQN-I3uPDTB-R.jpg" TargetMode="External" /><Relationship Id="rId248" Type="http://schemas.openxmlformats.org/officeDocument/2006/relationships/hyperlink" Target="https://pbs.twimg.com/ext_tw_video_thumb/1162414569039339520/pu/img/2WswQN-I3uPDTB-R.jpg" TargetMode="External" /><Relationship Id="rId249" Type="http://schemas.openxmlformats.org/officeDocument/2006/relationships/hyperlink" Target="https://pbs.twimg.com/ext_tw_video_thumb/1162414569039339520/pu/img/2WswQN-I3uPDTB-R.jpg" TargetMode="External" /><Relationship Id="rId250" Type="http://schemas.openxmlformats.org/officeDocument/2006/relationships/hyperlink" Target="https://pbs.twimg.com/media/ECiDiahVUAAHA4r.jpg" TargetMode="External" /><Relationship Id="rId251" Type="http://schemas.openxmlformats.org/officeDocument/2006/relationships/hyperlink" Target="http://pbs.twimg.com/profile_images/831938838935203840/eGVNy9b7_normal.jpg" TargetMode="External" /><Relationship Id="rId252" Type="http://schemas.openxmlformats.org/officeDocument/2006/relationships/hyperlink" Target="http://pbs.twimg.com/profile_images/831938838935203840/eGVNy9b7_normal.jpg" TargetMode="External" /><Relationship Id="rId253" Type="http://schemas.openxmlformats.org/officeDocument/2006/relationships/hyperlink" Target="http://pbs.twimg.com/profile_images/831938838935203840/eGVNy9b7_normal.jpg" TargetMode="External" /><Relationship Id="rId254" Type="http://schemas.openxmlformats.org/officeDocument/2006/relationships/hyperlink" Target="http://pbs.twimg.com/profile_images/1158558178428112896/KC8ULtUL_normal.jpg" TargetMode="External" /><Relationship Id="rId255" Type="http://schemas.openxmlformats.org/officeDocument/2006/relationships/hyperlink" Target="http://pbs.twimg.com/profile_images/1158558178428112896/KC8ULtUL_normal.jpg" TargetMode="External" /><Relationship Id="rId256" Type="http://schemas.openxmlformats.org/officeDocument/2006/relationships/hyperlink" Target="http://pbs.twimg.com/profile_images/1158558178428112896/KC8ULtUL_normal.jpg" TargetMode="External" /><Relationship Id="rId257" Type="http://schemas.openxmlformats.org/officeDocument/2006/relationships/hyperlink" Target="https://pbs.twimg.com/media/EChqAVXVUAAVTwv.jpg" TargetMode="External" /><Relationship Id="rId258" Type="http://schemas.openxmlformats.org/officeDocument/2006/relationships/hyperlink" Target="http://pbs.twimg.com/profile_images/831938838935203840/eGVNy9b7_normal.jpg" TargetMode="External" /><Relationship Id="rId259" Type="http://schemas.openxmlformats.org/officeDocument/2006/relationships/hyperlink" Target="http://pbs.twimg.com/profile_images/1158558178428112896/KC8ULtUL_normal.jpg" TargetMode="External" /><Relationship Id="rId260" Type="http://schemas.openxmlformats.org/officeDocument/2006/relationships/hyperlink" Target="https://pbs.twimg.com/media/EChqAVXVUAAVTwv.jpg" TargetMode="External" /><Relationship Id="rId261" Type="http://schemas.openxmlformats.org/officeDocument/2006/relationships/hyperlink" Target="http://pbs.twimg.com/profile_images/1158558178428112896/KC8ULtUL_normal.jpg" TargetMode="External" /><Relationship Id="rId262" Type="http://schemas.openxmlformats.org/officeDocument/2006/relationships/hyperlink" Target="http://pbs.twimg.com/profile_images/831938838935203840/eGVNy9b7_normal.jpg" TargetMode="External" /><Relationship Id="rId263" Type="http://schemas.openxmlformats.org/officeDocument/2006/relationships/hyperlink" Target="http://pbs.twimg.com/profile_images/1158558178428112896/KC8ULtUL_normal.jpg" TargetMode="External" /><Relationship Id="rId264" Type="http://schemas.openxmlformats.org/officeDocument/2006/relationships/hyperlink" Target="https://pbs.twimg.com/media/ECeAl83UYAAIzow.jpg" TargetMode="External" /><Relationship Id="rId265" Type="http://schemas.openxmlformats.org/officeDocument/2006/relationships/hyperlink" Target="http://pbs.twimg.com/profile_images/1158558178428112896/KC8ULtUL_normal.jpg" TargetMode="External" /><Relationship Id="rId266" Type="http://schemas.openxmlformats.org/officeDocument/2006/relationships/hyperlink" Target="http://pbs.twimg.com/profile_images/1257165522/267991457_normal.jpg" TargetMode="External" /><Relationship Id="rId267" Type="http://schemas.openxmlformats.org/officeDocument/2006/relationships/hyperlink" Target="http://pbs.twimg.com/profile_images/831938838935203840/eGVNy9b7_normal.jpg" TargetMode="External" /><Relationship Id="rId268" Type="http://schemas.openxmlformats.org/officeDocument/2006/relationships/hyperlink" Target="http://pbs.twimg.com/profile_images/1158558178428112896/KC8ULtUL_normal.jpg" TargetMode="External" /><Relationship Id="rId269" Type="http://schemas.openxmlformats.org/officeDocument/2006/relationships/hyperlink" Target="https://pbs.twimg.com/media/ECeAl83UYAAIzow.jpg" TargetMode="External" /><Relationship Id="rId270" Type="http://schemas.openxmlformats.org/officeDocument/2006/relationships/hyperlink" Target="http://pbs.twimg.com/profile_images/1158558178428112896/KC8ULtUL_normal.jpg" TargetMode="External" /><Relationship Id="rId271" Type="http://schemas.openxmlformats.org/officeDocument/2006/relationships/hyperlink" Target="http://pbs.twimg.com/profile_images/1158558178428112896/KC8ULtUL_normal.jpg" TargetMode="External" /><Relationship Id="rId272" Type="http://schemas.openxmlformats.org/officeDocument/2006/relationships/hyperlink" Target="http://pbs.twimg.com/profile_images/1158558178428112896/KC8ULtUL_normal.jpg" TargetMode="External" /><Relationship Id="rId273" Type="http://schemas.openxmlformats.org/officeDocument/2006/relationships/hyperlink" Target="http://pbs.twimg.com/profile_images/1158558178428112896/KC8ULtUL_normal.jpg" TargetMode="External" /><Relationship Id="rId274" Type="http://schemas.openxmlformats.org/officeDocument/2006/relationships/hyperlink" Target="http://pbs.twimg.com/profile_images/1090113905521610752/O9q_YweN_normal.jpg" TargetMode="External" /><Relationship Id="rId275" Type="http://schemas.openxmlformats.org/officeDocument/2006/relationships/hyperlink" Target="http://pbs.twimg.com/profile_images/1052662178111741952/1BirSsr0_normal.jpg" TargetMode="External" /><Relationship Id="rId276" Type="http://schemas.openxmlformats.org/officeDocument/2006/relationships/hyperlink" Target="http://pbs.twimg.com/profile_images/1158558178428112896/KC8ULtUL_normal.jpg" TargetMode="External" /><Relationship Id="rId277" Type="http://schemas.openxmlformats.org/officeDocument/2006/relationships/hyperlink" Target="https://pbs.twimg.com/media/ECn4-AdU0AAXrUh.jpg" TargetMode="External" /><Relationship Id="rId278" Type="http://schemas.openxmlformats.org/officeDocument/2006/relationships/hyperlink" Target="http://pbs.twimg.com/profile_images/1158558178428112896/KC8ULtUL_normal.jpg" TargetMode="External" /><Relationship Id="rId279" Type="http://schemas.openxmlformats.org/officeDocument/2006/relationships/hyperlink" Target="http://pbs.twimg.com/profile_images/1158558178428112896/KC8ULtUL_normal.jpg" TargetMode="External" /><Relationship Id="rId280" Type="http://schemas.openxmlformats.org/officeDocument/2006/relationships/hyperlink" Target="http://pbs.twimg.com/profile_images/1112525549979656193/gZBKsesE_normal.png" TargetMode="External" /><Relationship Id="rId281" Type="http://schemas.openxmlformats.org/officeDocument/2006/relationships/hyperlink" Target="http://pbs.twimg.com/profile_images/1001428335098970112/hoNmCRRj_normal.jpg" TargetMode="External" /><Relationship Id="rId282" Type="http://schemas.openxmlformats.org/officeDocument/2006/relationships/hyperlink" Target="http://pbs.twimg.com/profile_images/1001428335098970112/hoNmCRRj_normal.jpg" TargetMode="External" /><Relationship Id="rId283" Type="http://schemas.openxmlformats.org/officeDocument/2006/relationships/hyperlink" Target="https://pbs.twimg.com/tweet_video_thumb/ECbvKcDX4AEOGgk.jpg" TargetMode="External" /><Relationship Id="rId284" Type="http://schemas.openxmlformats.org/officeDocument/2006/relationships/hyperlink" Target="https://pbs.twimg.com/tweet_video_thumb/ECbvKcDX4AEOGgk.jpg" TargetMode="External" /><Relationship Id="rId285" Type="http://schemas.openxmlformats.org/officeDocument/2006/relationships/hyperlink" Target="http://pbs.twimg.com/profile_images/1257165522/267991457_normal.jpg" TargetMode="External" /><Relationship Id="rId286" Type="http://schemas.openxmlformats.org/officeDocument/2006/relationships/hyperlink" Target="http://pbs.twimg.com/profile_images/1086318869730480128/0pXFB_uq_normal.jpg" TargetMode="External" /><Relationship Id="rId287" Type="http://schemas.openxmlformats.org/officeDocument/2006/relationships/hyperlink" Target="http://pbs.twimg.com/profile_images/1086318869730480128/0pXFB_uq_normal.jpg" TargetMode="External" /><Relationship Id="rId288" Type="http://schemas.openxmlformats.org/officeDocument/2006/relationships/hyperlink" Target="http://pbs.twimg.com/profile_images/1086318869730480128/0pXFB_uq_normal.jpg" TargetMode="External" /><Relationship Id="rId289" Type="http://schemas.openxmlformats.org/officeDocument/2006/relationships/hyperlink" Target="https://pbs.twimg.com/media/ECr29p-XkAURa5h.jpg" TargetMode="External" /><Relationship Id="rId290" Type="http://schemas.openxmlformats.org/officeDocument/2006/relationships/hyperlink" Target="https://pbs.twimg.com/media/ECpND9tUEAMpt7o.jpg" TargetMode="External" /><Relationship Id="rId291" Type="http://schemas.openxmlformats.org/officeDocument/2006/relationships/hyperlink" Target="https://pbs.twimg.com/media/ECpND9tUEAMpt7o.jpg" TargetMode="External" /><Relationship Id="rId292" Type="http://schemas.openxmlformats.org/officeDocument/2006/relationships/hyperlink" Target="https://pbs.twimg.com/media/ECb6cGTW4AMOzlA.jpg" TargetMode="External" /><Relationship Id="rId293" Type="http://schemas.openxmlformats.org/officeDocument/2006/relationships/hyperlink" Target="https://pbs.twimg.com/media/ECb6cGTW4AMOzlA.jpg" TargetMode="External" /><Relationship Id="rId294" Type="http://schemas.openxmlformats.org/officeDocument/2006/relationships/hyperlink" Target="http://pbs.twimg.com/profile_images/850425606944636928/Abb4g2Jw_normal.jpg" TargetMode="External" /><Relationship Id="rId295" Type="http://schemas.openxmlformats.org/officeDocument/2006/relationships/hyperlink" Target="http://pbs.twimg.com/profile_images/850425606944636928/Abb4g2Jw_normal.jpg" TargetMode="External" /><Relationship Id="rId296" Type="http://schemas.openxmlformats.org/officeDocument/2006/relationships/hyperlink" Target="http://pbs.twimg.com/profile_images/850425606944636928/Abb4g2Jw_normal.jpg" TargetMode="External" /><Relationship Id="rId297" Type="http://schemas.openxmlformats.org/officeDocument/2006/relationships/hyperlink" Target="https://pbs.twimg.com/media/ECwHkI_U0AAzgb6.jpg" TargetMode="External" /><Relationship Id="rId298" Type="http://schemas.openxmlformats.org/officeDocument/2006/relationships/hyperlink" Target="https://twitter.com/yiannisbak/status/1162321011787931648" TargetMode="External" /><Relationship Id="rId299" Type="http://schemas.openxmlformats.org/officeDocument/2006/relationships/hyperlink" Target="https://twitter.com/yiannisbak/status/1162321011787931648" TargetMode="External" /><Relationship Id="rId300" Type="http://schemas.openxmlformats.org/officeDocument/2006/relationships/hyperlink" Target="https://twitter.com/yiannisbak/status/1162321011787931648" TargetMode="External" /><Relationship Id="rId301" Type="http://schemas.openxmlformats.org/officeDocument/2006/relationships/hyperlink" Target="https://twitter.com/mythryll/status/1162402059368435713" TargetMode="External" /><Relationship Id="rId302" Type="http://schemas.openxmlformats.org/officeDocument/2006/relationships/hyperlink" Target="https://twitter.com/mythryll/status/1162402059368435713" TargetMode="External" /><Relationship Id="rId303" Type="http://schemas.openxmlformats.org/officeDocument/2006/relationships/hyperlink" Target="https://twitter.com/mythryll/status/1162402059368435713" TargetMode="External" /><Relationship Id="rId304" Type="http://schemas.openxmlformats.org/officeDocument/2006/relationships/hyperlink" Target="https://twitter.com/askaccde/status/1162427048356241408" TargetMode="External" /><Relationship Id="rId305" Type="http://schemas.openxmlformats.org/officeDocument/2006/relationships/hyperlink" Target="https://twitter.com/askaccde/status/1162427048356241408" TargetMode="External" /><Relationship Id="rId306" Type="http://schemas.openxmlformats.org/officeDocument/2006/relationships/hyperlink" Target="https://twitter.com/askaccde/status/1162427048356241408" TargetMode="External" /><Relationship Id="rId307" Type="http://schemas.openxmlformats.org/officeDocument/2006/relationships/hyperlink" Target="https://twitter.com/citylifematt/status/1162461832021286912" TargetMode="External" /><Relationship Id="rId308" Type="http://schemas.openxmlformats.org/officeDocument/2006/relationships/hyperlink" Target="https://twitter.com/citylifematt/status/1162461832021286912" TargetMode="External" /><Relationship Id="rId309" Type="http://schemas.openxmlformats.org/officeDocument/2006/relationships/hyperlink" Target="https://twitter.com/citylifematt/status/1162461832021286912" TargetMode="External" /><Relationship Id="rId310" Type="http://schemas.openxmlformats.org/officeDocument/2006/relationships/hyperlink" Target="https://twitter.com/neilmo_/status/1162632805312016384" TargetMode="External" /><Relationship Id="rId311" Type="http://schemas.openxmlformats.org/officeDocument/2006/relationships/hyperlink" Target="https://twitter.com/neilmo_/status/1162632805312016384" TargetMode="External" /><Relationship Id="rId312" Type="http://schemas.openxmlformats.org/officeDocument/2006/relationships/hyperlink" Target="https://twitter.com/neilmo_/status/1162632805312016384" TargetMode="External" /><Relationship Id="rId313" Type="http://schemas.openxmlformats.org/officeDocument/2006/relationships/hyperlink" Target="https://twitter.com/joelwsprague/status/1162459214415110145" TargetMode="External" /><Relationship Id="rId314" Type="http://schemas.openxmlformats.org/officeDocument/2006/relationships/hyperlink" Target="https://twitter.com/joelwsprague/status/1162459214415110145" TargetMode="External" /><Relationship Id="rId315" Type="http://schemas.openxmlformats.org/officeDocument/2006/relationships/hyperlink" Target="https://twitter.com/joelwsprague/status/1162744839311699968" TargetMode="External" /><Relationship Id="rId316" Type="http://schemas.openxmlformats.org/officeDocument/2006/relationships/hyperlink" Target="https://twitter.com/gamblermty/status/1163117407013146624" TargetMode="External" /><Relationship Id="rId317" Type="http://schemas.openxmlformats.org/officeDocument/2006/relationships/hyperlink" Target="https://twitter.com/gamblermty/status/1163117407013146624" TargetMode="External" /><Relationship Id="rId318" Type="http://schemas.openxmlformats.org/officeDocument/2006/relationships/hyperlink" Target="https://twitter.com/chrisbogdog/status/1163047088663539712" TargetMode="External" /><Relationship Id="rId319" Type="http://schemas.openxmlformats.org/officeDocument/2006/relationships/hyperlink" Target="https://twitter.com/jeffharrington5/status/1163452516266401792" TargetMode="External" /><Relationship Id="rId320" Type="http://schemas.openxmlformats.org/officeDocument/2006/relationships/hyperlink" Target="https://twitter.com/jeffharrington5/status/1163452516266401792" TargetMode="External" /><Relationship Id="rId321" Type="http://schemas.openxmlformats.org/officeDocument/2006/relationships/hyperlink" Target="https://twitter.com/0x2142com/status/1163526246111821824" TargetMode="External" /><Relationship Id="rId322" Type="http://schemas.openxmlformats.org/officeDocument/2006/relationships/hyperlink" Target="https://twitter.com/ivvi_gln/status/1163597944907599875" TargetMode="External" /><Relationship Id="rId323" Type="http://schemas.openxmlformats.org/officeDocument/2006/relationships/hyperlink" Target="https://twitter.com/ellerbyben/status/1163810878715678720" TargetMode="External" /><Relationship Id="rId324" Type="http://schemas.openxmlformats.org/officeDocument/2006/relationships/hyperlink" Target="https://twitter.com/aviadmor/status/1163867163628883969" TargetMode="External" /><Relationship Id="rId325" Type="http://schemas.openxmlformats.org/officeDocument/2006/relationships/hyperlink" Target="https://twitter.com/cmlccie/status/1163809436294508544" TargetMode="External" /><Relationship Id="rId326" Type="http://schemas.openxmlformats.org/officeDocument/2006/relationships/hyperlink" Target="https://twitter.com/maxthoon/status/1163898673157353474" TargetMode="External" /><Relationship Id="rId327" Type="http://schemas.openxmlformats.org/officeDocument/2006/relationships/hyperlink" Target="https://twitter.com/thekevinhbrown/status/1163917046255669252" TargetMode="External" /><Relationship Id="rId328" Type="http://schemas.openxmlformats.org/officeDocument/2006/relationships/hyperlink" Target="https://twitter.com/thekevinhbrown/status/1163917046255669252" TargetMode="External" /><Relationship Id="rId329" Type="http://schemas.openxmlformats.org/officeDocument/2006/relationships/hyperlink" Target="https://twitter.com/thekevinhbrown/status/1163917046255669252" TargetMode="External" /><Relationship Id="rId330" Type="http://schemas.openxmlformats.org/officeDocument/2006/relationships/hyperlink" Target="https://twitter.com/chris_gabriel1/status/1163532268775911425" TargetMode="External" /><Relationship Id="rId331" Type="http://schemas.openxmlformats.org/officeDocument/2006/relationships/hyperlink" Target="https://twitter.com/chris_gabriel1/status/1163532268775911425" TargetMode="External" /><Relationship Id="rId332" Type="http://schemas.openxmlformats.org/officeDocument/2006/relationships/hyperlink" Target="https://twitter.com/chris_gabriel1/status/1163532268775911425" TargetMode="External" /><Relationship Id="rId333" Type="http://schemas.openxmlformats.org/officeDocument/2006/relationships/hyperlink" Target="https://twitter.com/chris_gabriel1/status/1163933511788707840" TargetMode="External" /><Relationship Id="rId334" Type="http://schemas.openxmlformats.org/officeDocument/2006/relationships/hyperlink" Target="https://twitter.com/chris_gabriel1/status/1163933511788707840" TargetMode="External" /><Relationship Id="rId335" Type="http://schemas.openxmlformats.org/officeDocument/2006/relationships/hyperlink" Target="https://twitter.com/tech_nicole/status/1163872357766848519" TargetMode="External" /><Relationship Id="rId336" Type="http://schemas.openxmlformats.org/officeDocument/2006/relationships/hyperlink" Target="https://twitter.com/santchiweb/status/1164081480361893889" TargetMode="External" /><Relationship Id="rId337" Type="http://schemas.openxmlformats.org/officeDocument/2006/relationships/hyperlink" Target="https://twitter.com/santchiweb/status/1164081480361893889" TargetMode="External" /><Relationship Id="rId338" Type="http://schemas.openxmlformats.org/officeDocument/2006/relationships/hyperlink" Target="https://twitter.com/santchiweb/status/1164081480361893889" TargetMode="External" /><Relationship Id="rId339" Type="http://schemas.openxmlformats.org/officeDocument/2006/relationships/hyperlink" Target="https://twitter.com/h_klaassen/status/1162348281197821954" TargetMode="External" /><Relationship Id="rId340" Type="http://schemas.openxmlformats.org/officeDocument/2006/relationships/hyperlink" Target="https://twitter.com/h_klaassen/status/1163442995430998018" TargetMode="External" /><Relationship Id="rId341" Type="http://schemas.openxmlformats.org/officeDocument/2006/relationships/hyperlink" Target="https://twitter.com/h_klaassen/status/1163775184421048322" TargetMode="External" /><Relationship Id="rId342" Type="http://schemas.openxmlformats.org/officeDocument/2006/relationships/hyperlink" Target="https://twitter.com/h_klaassen/status/1164092274961031168" TargetMode="External" /><Relationship Id="rId343" Type="http://schemas.openxmlformats.org/officeDocument/2006/relationships/hyperlink" Target="https://twitter.com/vlinder_nl/status/1163837917997015042" TargetMode="External" /><Relationship Id="rId344" Type="http://schemas.openxmlformats.org/officeDocument/2006/relationships/hyperlink" Target="https://twitter.com/vlinder_nl/status/1164103990054989825" TargetMode="External" /><Relationship Id="rId345" Type="http://schemas.openxmlformats.org/officeDocument/2006/relationships/hyperlink" Target="https://twitter.com/kfalconspb/status/1164107213113192448" TargetMode="External" /><Relationship Id="rId346" Type="http://schemas.openxmlformats.org/officeDocument/2006/relationships/hyperlink" Target="https://twitter.com/kfalconspb/status/1164107213113192448" TargetMode="External" /><Relationship Id="rId347" Type="http://schemas.openxmlformats.org/officeDocument/2006/relationships/hyperlink" Target="https://twitter.com/jason_gooley/status/1162415944817418240" TargetMode="External" /><Relationship Id="rId348" Type="http://schemas.openxmlformats.org/officeDocument/2006/relationships/hyperlink" Target="https://twitter.com/silviakspiva/status/1162414612077137921" TargetMode="External" /><Relationship Id="rId349" Type="http://schemas.openxmlformats.org/officeDocument/2006/relationships/hyperlink" Target="https://twitter.com/stephen__cooper/status/1162473716153929728" TargetMode="External" /><Relationship Id="rId350" Type="http://schemas.openxmlformats.org/officeDocument/2006/relationships/hyperlink" Target="https://twitter.com/jason_gooley/status/1162415944817418240" TargetMode="External" /><Relationship Id="rId351" Type="http://schemas.openxmlformats.org/officeDocument/2006/relationships/hyperlink" Target="https://twitter.com/silviakspiva/status/1162414612077137921" TargetMode="External" /><Relationship Id="rId352" Type="http://schemas.openxmlformats.org/officeDocument/2006/relationships/hyperlink" Target="https://twitter.com/stephen__cooper/status/1162473716153929728" TargetMode="External" /><Relationship Id="rId353" Type="http://schemas.openxmlformats.org/officeDocument/2006/relationships/hyperlink" Target="https://twitter.com/jason_gooley/status/1162415944817418240" TargetMode="External" /><Relationship Id="rId354" Type="http://schemas.openxmlformats.org/officeDocument/2006/relationships/hyperlink" Target="https://twitter.com/jason_gooley/status/1162415944817418240" TargetMode="External" /><Relationship Id="rId355" Type="http://schemas.openxmlformats.org/officeDocument/2006/relationships/hyperlink" Target="https://twitter.com/jason_gooley/status/1162415944817418240" TargetMode="External" /><Relationship Id="rId356" Type="http://schemas.openxmlformats.org/officeDocument/2006/relationships/hyperlink" Target="https://twitter.com/jason_gooley/status/1162415944817418240" TargetMode="External" /><Relationship Id="rId357" Type="http://schemas.openxmlformats.org/officeDocument/2006/relationships/hyperlink" Target="https://twitter.com/jason_gooley/status/1162415944817418240" TargetMode="External" /><Relationship Id="rId358" Type="http://schemas.openxmlformats.org/officeDocument/2006/relationships/hyperlink" Target="https://twitter.com/jason_gooley/status/1162415944817418240" TargetMode="External" /><Relationship Id="rId359" Type="http://schemas.openxmlformats.org/officeDocument/2006/relationships/hyperlink" Target="https://twitter.com/jason_gooley/status/1162415944817418240" TargetMode="External" /><Relationship Id="rId360" Type="http://schemas.openxmlformats.org/officeDocument/2006/relationships/hyperlink" Target="https://twitter.com/jason_gooley/status/1162415944817418240" TargetMode="External" /><Relationship Id="rId361" Type="http://schemas.openxmlformats.org/officeDocument/2006/relationships/hyperlink" Target="https://twitter.com/jason_gooley/status/1162938376330330117" TargetMode="External" /><Relationship Id="rId362" Type="http://schemas.openxmlformats.org/officeDocument/2006/relationships/hyperlink" Target="https://twitter.com/silviakspiva/status/1162414612077137921" TargetMode="External" /><Relationship Id="rId363" Type="http://schemas.openxmlformats.org/officeDocument/2006/relationships/hyperlink" Target="https://twitter.com/stephen__cooper/status/1162473716153929728" TargetMode="External" /><Relationship Id="rId364" Type="http://schemas.openxmlformats.org/officeDocument/2006/relationships/hyperlink" Target="https://twitter.com/silviakspiva/status/1162414612077137921" TargetMode="External" /><Relationship Id="rId365" Type="http://schemas.openxmlformats.org/officeDocument/2006/relationships/hyperlink" Target="https://twitter.com/stephen__cooper/status/1162473716153929728" TargetMode="External" /><Relationship Id="rId366" Type="http://schemas.openxmlformats.org/officeDocument/2006/relationships/hyperlink" Target="https://twitter.com/moabdel/status/1164351689198981121" TargetMode="External" /><Relationship Id="rId367" Type="http://schemas.openxmlformats.org/officeDocument/2006/relationships/hyperlink" Target="https://twitter.com/rishabh50631460/status/1164379301384294402" TargetMode="External" /><Relationship Id="rId368" Type="http://schemas.openxmlformats.org/officeDocument/2006/relationships/hyperlink" Target="https://twitter.com/varkey123/status/1164392271417991168" TargetMode="External" /><Relationship Id="rId369" Type="http://schemas.openxmlformats.org/officeDocument/2006/relationships/hyperlink" Target="https://twitter.com/yogeshbang/status/1164395850157711361" TargetMode="External" /><Relationship Id="rId370" Type="http://schemas.openxmlformats.org/officeDocument/2006/relationships/hyperlink" Target="https://twitter.com/yogeshbang/status/1164395850157711361" TargetMode="External" /><Relationship Id="rId371" Type="http://schemas.openxmlformats.org/officeDocument/2006/relationships/hyperlink" Target="https://twitter.com/c0deiii/status/1164495567533355010" TargetMode="External" /><Relationship Id="rId372" Type="http://schemas.openxmlformats.org/officeDocument/2006/relationships/hyperlink" Target="https://twitter.com/c0deiii/status/1164495567533355010" TargetMode="External" /><Relationship Id="rId373" Type="http://schemas.openxmlformats.org/officeDocument/2006/relationships/hyperlink" Target="https://twitter.com/alirezataj48/status/1164541343332483077" TargetMode="External" /><Relationship Id="rId374" Type="http://schemas.openxmlformats.org/officeDocument/2006/relationships/hyperlink" Target="https://twitter.com/alirezataj48/status/1164541343332483077" TargetMode="External" /><Relationship Id="rId375" Type="http://schemas.openxmlformats.org/officeDocument/2006/relationships/hyperlink" Target="https://twitter.com/alirezataj48/status/1164541343332483077" TargetMode="External" /><Relationship Id="rId376" Type="http://schemas.openxmlformats.org/officeDocument/2006/relationships/hyperlink" Target="https://twitter.com/anne_steinhardt/status/1164544005964795905" TargetMode="External" /><Relationship Id="rId377" Type="http://schemas.openxmlformats.org/officeDocument/2006/relationships/hyperlink" Target="https://twitter.com/anne_steinhardt/status/1164544005964795905" TargetMode="External" /><Relationship Id="rId378" Type="http://schemas.openxmlformats.org/officeDocument/2006/relationships/hyperlink" Target="https://twitter.com/anne_steinhardt/status/1163915069618577408" TargetMode="External" /><Relationship Id="rId379" Type="http://schemas.openxmlformats.org/officeDocument/2006/relationships/hyperlink" Target="https://twitter.com/anne_steinhardt/status/1164544005964795905" TargetMode="External" /><Relationship Id="rId380" Type="http://schemas.openxmlformats.org/officeDocument/2006/relationships/hyperlink" Target="https://twitter.com/intelligentpo/status/1164600522525106177" TargetMode="External" /><Relationship Id="rId381" Type="http://schemas.openxmlformats.org/officeDocument/2006/relationships/hyperlink" Target="https://twitter.com/intelligentpo/status/1164600522525106177" TargetMode="External" /><Relationship Id="rId382" Type="http://schemas.openxmlformats.org/officeDocument/2006/relationships/hyperlink" Target="https://twitter.com/koonscisco/status/1162477886240100353" TargetMode="External" /><Relationship Id="rId383" Type="http://schemas.openxmlformats.org/officeDocument/2006/relationships/hyperlink" Target="https://twitter.com/koonscisco/status/1162477886240100353" TargetMode="External" /><Relationship Id="rId384" Type="http://schemas.openxmlformats.org/officeDocument/2006/relationships/hyperlink" Target="https://twitter.com/koonscisco/status/1162477886240100353" TargetMode="External" /><Relationship Id="rId385" Type="http://schemas.openxmlformats.org/officeDocument/2006/relationships/hyperlink" Target="https://twitter.com/ciscodevnet/status/1163251536799027201" TargetMode="External" /><Relationship Id="rId386" Type="http://schemas.openxmlformats.org/officeDocument/2006/relationships/hyperlink" Target="https://twitter.com/chara_kontaxi/status/1162238385676644352" TargetMode="External" /><Relationship Id="rId387" Type="http://schemas.openxmlformats.org/officeDocument/2006/relationships/hyperlink" Target="https://twitter.com/chara_kontaxi/status/1162238385676644352" TargetMode="External" /><Relationship Id="rId388" Type="http://schemas.openxmlformats.org/officeDocument/2006/relationships/hyperlink" Target="https://twitter.com/fjgotopo/status/1162417520327962626" TargetMode="External" /><Relationship Id="rId389" Type="http://schemas.openxmlformats.org/officeDocument/2006/relationships/hyperlink" Target="https://twitter.com/ciscodevnet/status/1163251527445692416" TargetMode="External" /><Relationship Id="rId390" Type="http://schemas.openxmlformats.org/officeDocument/2006/relationships/hyperlink" Target="https://twitter.com/ciscodevnet/status/1163251536799027201" TargetMode="External" /><Relationship Id="rId391" Type="http://schemas.openxmlformats.org/officeDocument/2006/relationships/hyperlink" Target="https://twitter.com/bryan25607/status/1163835738955354121" TargetMode="External" /><Relationship Id="rId392" Type="http://schemas.openxmlformats.org/officeDocument/2006/relationships/hyperlink" Target="https://twitter.com/hfpreston/status/1163842250327109632" TargetMode="External" /><Relationship Id="rId393" Type="http://schemas.openxmlformats.org/officeDocument/2006/relationships/hyperlink" Target="https://twitter.com/ciscodevnet/status/1163854692092276736" TargetMode="External" /><Relationship Id="rId394" Type="http://schemas.openxmlformats.org/officeDocument/2006/relationships/hyperlink" Target="https://twitter.com/ciscodevnet/status/1163854692092276736" TargetMode="External" /><Relationship Id="rId395" Type="http://schemas.openxmlformats.org/officeDocument/2006/relationships/hyperlink" Target="https://twitter.com/silviakspiva/status/1162414612077137921" TargetMode="External" /><Relationship Id="rId396" Type="http://schemas.openxmlformats.org/officeDocument/2006/relationships/hyperlink" Target="https://twitter.com/stephen__cooper/status/1162473716153929728" TargetMode="External" /><Relationship Id="rId397" Type="http://schemas.openxmlformats.org/officeDocument/2006/relationships/hyperlink" Target="https://twitter.com/stephen__cooper/status/1162473716153929728" TargetMode="External" /><Relationship Id="rId398" Type="http://schemas.openxmlformats.org/officeDocument/2006/relationships/hyperlink" Target="https://twitter.com/stephen__cooper/status/1162473716153929728" TargetMode="External" /><Relationship Id="rId399" Type="http://schemas.openxmlformats.org/officeDocument/2006/relationships/hyperlink" Target="https://twitter.com/stephen__cooper/status/1162473716153929728" TargetMode="External" /><Relationship Id="rId400" Type="http://schemas.openxmlformats.org/officeDocument/2006/relationships/hyperlink" Target="https://twitter.com/stephen__cooper/status/1162473716153929728" TargetMode="External" /><Relationship Id="rId401" Type="http://schemas.openxmlformats.org/officeDocument/2006/relationships/hyperlink" Target="https://twitter.com/stephen__cooper/status/1162473716153929728" TargetMode="External" /><Relationship Id="rId402" Type="http://schemas.openxmlformats.org/officeDocument/2006/relationships/hyperlink" Target="https://twitter.com/stephen__cooper/status/1164300576848404480" TargetMode="External" /><Relationship Id="rId403" Type="http://schemas.openxmlformats.org/officeDocument/2006/relationships/hyperlink" Target="https://twitter.com/stephen__cooper/status/1164300576848404480" TargetMode="External" /><Relationship Id="rId404" Type="http://schemas.openxmlformats.org/officeDocument/2006/relationships/hyperlink" Target="https://twitter.com/stephen__cooper/status/1164300576848404480" TargetMode="External" /><Relationship Id="rId405" Type="http://schemas.openxmlformats.org/officeDocument/2006/relationships/hyperlink" Target="https://twitter.com/stephen__cooper/status/1164333836739547136" TargetMode="External" /><Relationship Id="rId406" Type="http://schemas.openxmlformats.org/officeDocument/2006/relationships/hyperlink" Target="https://twitter.com/ciscodevnet/status/1164333630895714305" TargetMode="External" /><Relationship Id="rId407" Type="http://schemas.openxmlformats.org/officeDocument/2006/relationships/hyperlink" Target="https://twitter.com/robertcsapo/status/1164601686624784385" TargetMode="External" /><Relationship Id="rId408" Type="http://schemas.openxmlformats.org/officeDocument/2006/relationships/hyperlink" Target="https://twitter.com/robertcsapo/status/1164601686624784385" TargetMode="External" /><Relationship Id="rId409" Type="http://schemas.openxmlformats.org/officeDocument/2006/relationships/hyperlink" Target="https://twitter.com/robertcsapo/status/1164601686624784385" TargetMode="External" /><Relationship Id="rId410" Type="http://schemas.openxmlformats.org/officeDocument/2006/relationships/hyperlink" Target="https://twitter.com/ciscodevnet/status/1164602093102964736" TargetMode="External" /><Relationship Id="rId411" Type="http://schemas.openxmlformats.org/officeDocument/2006/relationships/hyperlink" Target="https://twitter.com/prodoom/status/1164605055598645248" TargetMode="External" /><Relationship Id="rId412" Type="http://schemas.openxmlformats.org/officeDocument/2006/relationships/hyperlink" Target="https://twitter.com/eckelcu/status/1164623828011479040" TargetMode="External" /><Relationship Id="rId413" Type="http://schemas.openxmlformats.org/officeDocument/2006/relationships/hyperlink" Target="https://twitter.com/ciscodevnet/status/1164602093102964736" TargetMode="External" /><Relationship Id="rId414" Type="http://schemas.openxmlformats.org/officeDocument/2006/relationships/hyperlink" Target="https://twitter.com/prodoom/status/1164605055598645248" TargetMode="External" /><Relationship Id="rId415" Type="http://schemas.openxmlformats.org/officeDocument/2006/relationships/hyperlink" Target="https://twitter.com/eckelcu/status/1164623828011479040" TargetMode="External" /><Relationship Id="rId416" Type="http://schemas.openxmlformats.org/officeDocument/2006/relationships/hyperlink" Target="https://twitter.com/eckelcu/status/1164623828011479040" TargetMode="External" /><Relationship Id="rId417" Type="http://schemas.openxmlformats.org/officeDocument/2006/relationships/hyperlink" Target="https://twitter.com/eckelcu/status/1164623828011479040" TargetMode="External" /><Relationship Id="rId418" Type="http://schemas.openxmlformats.org/officeDocument/2006/relationships/hyperlink" Target="https://twitter.com/ciscodcloud/status/1164539820812767232" TargetMode="External" /><Relationship Id="rId419" Type="http://schemas.openxmlformats.org/officeDocument/2006/relationships/hyperlink" Target="https://twitter.com/ciscodcloud/status/1164539820812767232" TargetMode="External" /><Relationship Id="rId420" Type="http://schemas.openxmlformats.org/officeDocument/2006/relationships/hyperlink" Target="https://twitter.com/lizbblum/status/1164542953072861189" TargetMode="External" /><Relationship Id="rId421" Type="http://schemas.openxmlformats.org/officeDocument/2006/relationships/hyperlink" Target="https://twitter.com/tech_nicole/status/1163872357766848519" TargetMode="External" /><Relationship Id="rId422" Type="http://schemas.openxmlformats.org/officeDocument/2006/relationships/hyperlink" Target="https://twitter.com/lizbblum/status/1164542953072861189" TargetMode="External" /><Relationship Id="rId423" Type="http://schemas.openxmlformats.org/officeDocument/2006/relationships/hyperlink" Target="https://twitter.com/vlinder_nl/status/899509174681325568" TargetMode="External" /><Relationship Id="rId424" Type="http://schemas.openxmlformats.org/officeDocument/2006/relationships/hyperlink" Target="https://twitter.com/vlinder_nl/status/1162652386793611264" TargetMode="External" /><Relationship Id="rId425" Type="http://schemas.openxmlformats.org/officeDocument/2006/relationships/hyperlink" Target="https://twitter.com/lizbblum/status/1164542953072861189" TargetMode="External" /><Relationship Id="rId426" Type="http://schemas.openxmlformats.org/officeDocument/2006/relationships/hyperlink" Target="https://twitter.com/purplehayesuk/status/1164486235760529408" TargetMode="External" /><Relationship Id="rId427" Type="http://schemas.openxmlformats.org/officeDocument/2006/relationships/hyperlink" Target="https://twitter.com/lizbblum/status/1164653340984262656" TargetMode="External" /><Relationship Id="rId428" Type="http://schemas.openxmlformats.org/officeDocument/2006/relationships/hyperlink" Target="https://twitter.com/tech_nicole/status/1163961223572008961" TargetMode="External" /><Relationship Id="rId429" Type="http://schemas.openxmlformats.org/officeDocument/2006/relationships/hyperlink" Target="https://twitter.com/silviakspiva/status/1162414612077137921" TargetMode="External" /><Relationship Id="rId430" Type="http://schemas.openxmlformats.org/officeDocument/2006/relationships/hyperlink" Target="https://twitter.com/ciscokiwi/status/1163643468461170688" TargetMode="External" /><Relationship Id="rId431" Type="http://schemas.openxmlformats.org/officeDocument/2006/relationships/hyperlink" Target="https://twitter.com/ciscokiwi/status/1163643468461170688" TargetMode="External" /><Relationship Id="rId432" Type="http://schemas.openxmlformats.org/officeDocument/2006/relationships/hyperlink" Target="https://twitter.com/ciscokiwi/status/1163643468461170688" TargetMode="External" /><Relationship Id="rId433" Type="http://schemas.openxmlformats.org/officeDocument/2006/relationships/hyperlink" Target="https://twitter.com/ciscokiwi/status/1163643468461170688" TargetMode="External" /><Relationship Id="rId434" Type="http://schemas.openxmlformats.org/officeDocument/2006/relationships/hyperlink" Target="https://twitter.com/prodoom/status/1164605055598645248" TargetMode="External" /><Relationship Id="rId435" Type="http://schemas.openxmlformats.org/officeDocument/2006/relationships/hyperlink" Target="https://twitter.com/prodoom/status/1164605055598645248" TargetMode="External" /><Relationship Id="rId436" Type="http://schemas.openxmlformats.org/officeDocument/2006/relationships/hyperlink" Target="https://twitter.com/ciscokiwi/status/1163643468461170688" TargetMode="External" /><Relationship Id="rId437" Type="http://schemas.openxmlformats.org/officeDocument/2006/relationships/hyperlink" Target="https://twitter.com/ciscokiwi/status/1163643468461170688" TargetMode="External" /><Relationship Id="rId438" Type="http://schemas.openxmlformats.org/officeDocument/2006/relationships/hyperlink" Target="https://twitter.com/fjgotopo/status/1162417520327962626" TargetMode="External" /><Relationship Id="rId439" Type="http://schemas.openxmlformats.org/officeDocument/2006/relationships/hyperlink" Target="https://twitter.com/silviakspiva/status/1162414612077137921" TargetMode="External" /><Relationship Id="rId440" Type="http://schemas.openxmlformats.org/officeDocument/2006/relationships/hyperlink" Target="https://twitter.com/silviakspiva/status/1162414612077137921" TargetMode="External" /><Relationship Id="rId441" Type="http://schemas.openxmlformats.org/officeDocument/2006/relationships/hyperlink" Target="https://twitter.com/silviakspiva/status/1162414612077137921" TargetMode="External" /><Relationship Id="rId442" Type="http://schemas.openxmlformats.org/officeDocument/2006/relationships/hyperlink" Target="https://twitter.com/silviakspiva/status/1162414612077137921" TargetMode="External" /><Relationship Id="rId443" Type="http://schemas.openxmlformats.org/officeDocument/2006/relationships/hyperlink" Target="https://twitter.com/silviakspiva/status/1164325134187937797" TargetMode="External" /><Relationship Id="rId444" Type="http://schemas.openxmlformats.org/officeDocument/2006/relationships/hyperlink" Target="https://twitter.com/ciscodevnet/status/1163251527445692416" TargetMode="External" /><Relationship Id="rId445" Type="http://schemas.openxmlformats.org/officeDocument/2006/relationships/hyperlink" Target="https://twitter.com/ciscodevnet/status/1163251536799027201" TargetMode="External" /><Relationship Id="rId446" Type="http://schemas.openxmlformats.org/officeDocument/2006/relationships/hyperlink" Target="https://twitter.com/ciscodevnet/status/1164327501545402368" TargetMode="External" /><Relationship Id="rId447" Type="http://schemas.openxmlformats.org/officeDocument/2006/relationships/hyperlink" Target="https://twitter.com/ciscokiwi/status/1163643468461170688" TargetMode="External" /><Relationship Id="rId448" Type="http://schemas.openxmlformats.org/officeDocument/2006/relationships/hyperlink" Target="https://twitter.com/ciscokiwi/status/1163643468461170688" TargetMode="External" /><Relationship Id="rId449" Type="http://schemas.openxmlformats.org/officeDocument/2006/relationships/hyperlink" Target="https://twitter.com/ciscokiwi/status/1163643468461170688" TargetMode="External" /><Relationship Id="rId450" Type="http://schemas.openxmlformats.org/officeDocument/2006/relationships/hyperlink" Target="https://twitter.com/ciscodevnet/status/1164297068485074944" TargetMode="External" /><Relationship Id="rId451" Type="http://schemas.openxmlformats.org/officeDocument/2006/relationships/hyperlink" Target="https://twitter.com/ciscodevnet/status/1164602093102964736" TargetMode="External" /><Relationship Id="rId452" Type="http://schemas.openxmlformats.org/officeDocument/2006/relationships/hyperlink" Target="https://twitter.com/ciscokiwi/status/1164307341652553729" TargetMode="External" /><Relationship Id="rId453" Type="http://schemas.openxmlformats.org/officeDocument/2006/relationships/hyperlink" Target="https://twitter.com/ciscodevnet/status/1164297068485074944" TargetMode="External" /><Relationship Id="rId454" Type="http://schemas.openxmlformats.org/officeDocument/2006/relationships/hyperlink" Target="https://twitter.com/ciscokiwi/status/1164307341652553729" TargetMode="External" /><Relationship Id="rId455" Type="http://schemas.openxmlformats.org/officeDocument/2006/relationships/hyperlink" Target="https://twitter.com/ciscodevnet/status/1164052776269205506" TargetMode="External" /><Relationship Id="rId456" Type="http://schemas.openxmlformats.org/officeDocument/2006/relationships/hyperlink" Target="https://twitter.com/ciscokiwi/status/1163643468461170688" TargetMode="External" /><Relationship Id="rId457" Type="http://schemas.openxmlformats.org/officeDocument/2006/relationships/hyperlink" Target="https://twitter.com/ciscokiwi/status/1164040424509435904" TargetMode="External" /><Relationship Id="rId458" Type="http://schemas.openxmlformats.org/officeDocument/2006/relationships/hyperlink" Target="https://twitter.com/ciscokiwi/status/1164333367334039553" TargetMode="External" /><Relationship Id="rId459" Type="http://schemas.openxmlformats.org/officeDocument/2006/relationships/hyperlink" Target="https://twitter.com/fjgotopo/status/1162417520327962626" TargetMode="External" /><Relationship Id="rId460" Type="http://schemas.openxmlformats.org/officeDocument/2006/relationships/hyperlink" Target="https://twitter.com/ciscodevnet/status/1164052776269205506" TargetMode="External" /><Relationship Id="rId461" Type="http://schemas.openxmlformats.org/officeDocument/2006/relationships/hyperlink" Target="https://twitter.com/ciscokiwi/status/1163643468461170688" TargetMode="External" /><Relationship Id="rId462" Type="http://schemas.openxmlformats.org/officeDocument/2006/relationships/hyperlink" Target="https://twitter.com/ciscokiwi/status/1164040424509435904" TargetMode="External" /><Relationship Id="rId463" Type="http://schemas.openxmlformats.org/officeDocument/2006/relationships/hyperlink" Target="https://twitter.com/ciscokiwi/status/1164307341652553729" TargetMode="External" /><Relationship Id="rId464" Type="http://schemas.openxmlformats.org/officeDocument/2006/relationships/hyperlink" Target="https://twitter.com/ciscokiwi/status/1164333367334039553" TargetMode="External" /><Relationship Id="rId465" Type="http://schemas.openxmlformats.org/officeDocument/2006/relationships/hyperlink" Target="https://twitter.com/ciscokiwi/status/1164756779307110406" TargetMode="External" /><Relationship Id="rId466" Type="http://schemas.openxmlformats.org/officeDocument/2006/relationships/hyperlink" Target="https://twitter.com/ciscokiwi/status/1164756779307110406" TargetMode="External" /><Relationship Id="rId467" Type="http://schemas.openxmlformats.org/officeDocument/2006/relationships/hyperlink" Target="https://twitter.com/rjohnston6/status/1164733287304089600" TargetMode="External" /><Relationship Id="rId468" Type="http://schemas.openxmlformats.org/officeDocument/2006/relationships/hyperlink" Target="https://twitter.com/bigevilbeard/status/1164811221377282050" TargetMode="External" /><Relationship Id="rId469" Type="http://schemas.openxmlformats.org/officeDocument/2006/relationships/hyperlink" Target="https://twitter.com/ciscokiwi/status/1164333367334039553" TargetMode="External" /><Relationship Id="rId470" Type="http://schemas.openxmlformats.org/officeDocument/2006/relationships/hyperlink" Target="https://twitter.com/ciscokiwi/status/1164735728313499648" TargetMode="External" /><Relationship Id="rId471" Type="http://schemas.openxmlformats.org/officeDocument/2006/relationships/hyperlink" Target="https://twitter.com/ciscokiwi/status/1164735788921151489" TargetMode="External" /><Relationship Id="rId472" Type="http://schemas.openxmlformats.org/officeDocument/2006/relationships/hyperlink" Target="https://twitter.com/ciscokiwi/status/1164735788921151489" TargetMode="External" /><Relationship Id="rId473" Type="http://schemas.openxmlformats.org/officeDocument/2006/relationships/hyperlink" Target="https://twitter.com/ciscolivemel/status/1164770206750654465" TargetMode="External" /><Relationship Id="rId474" Type="http://schemas.openxmlformats.org/officeDocument/2006/relationships/hyperlink" Target="https://twitter.com/ruwanieb/status/1164839535437438977" TargetMode="External" /><Relationship Id="rId475" Type="http://schemas.openxmlformats.org/officeDocument/2006/relationships/hyperlink" Target="https://twitter.com/ruwanieb/status/1164839535437438977" TargetMode="External" /><Relationship Id="rId476" Type="http://schemas.openxmlformats.org/officeDocument/2006/relationships/hyperlink" Target="https://twitter.com/gennacaroline27/status/1163880523422474245" TargetMode="External" /><Relationship Id="rId477" Type="http://schemas.openxmlformats.org/officeDocument/2006/relationships/hyperlink" Target="https://twitter.com/gennacaroline27/status/1163880523422474245" TargetMode="External" /><Relationship Id="rId478" Type="http://schemas.openxmlformats.org/officeDocument/2006/relationships/hyperlink" Target="https://twitter.com/fjgotopo/status/1163923363888291841" TargetMode="External" /><Relationship Id="rId479" Type="http://schemas.openxmlformats.org/officeDocument/2006/relationships/hyperlink" Target="https://twitter.com/gennacaroline27/status/1163902720891400198" TargetMode="External" /><Relationship Id="rId480" Type="http://schemas.openxmlformats.org/officeDocument/2006/relationships/hyperlink" Target="https://twitter.com/gennacaroline27/status/1164876054231695360" TargetMode="External" /><Relationship Id="rId481" Type="http://schemas.openxmlformats.org/officeDocument/2006/relationships/hyperlink" Target="https://twitter.com/gennacaroline27/status/1164876054231695360" TargetMode="External" /><Relationship Id="rId482" Type="http://schemas.openxmlformats.org/officeDocument/2006/relationships/hyperlink" Target="https://twitter.com/palmerccie/status/1165014998512537610" TargetMode="External" /><Relationship Id="rId483" Type="http://schemas.openxmlformats.org/officeDocument/2006/relationships/hyperlink" Target="https://twitter.com/kazumasaikuta/status/1164828191891963904" TargetMode="External" /><Relationship Id="rId484" Type="http://schemas.openxmlformats.org/officeDocument/2006/relationships/hyperlink" Target="https://twitter.com/genkggorosuke/status/1165033096351293440" TargetMode="External" /><Relationship Id="rId485" Type="http://schemas.openxmlformats.org/officeDocument/2006/relationships/hyperlink" Target="https://twitter.com/rlagmanpmp/status/1163892925442535424" TargetMode="External" /><Relationship Id="rId486" Type="http://schemas.openxmlformats.org/officeDocument/2006/relationships/hyperlink" Target="https://twitter.com/rlagmanpmp/status/1163892925442535424" TargetMode="External" /><Relationship Id="rId487" Type="http://schemas.openxmlformats.org/officeDocument/2006/relationships/hyperlink" Target="https://twitter.com/tomeiste/status/1165255209309728770" TargetMode="External" /><Relationship Id="rId488" Type="http://schemas.openxmlformats.org/officeDocument/2006/relationships/hyperlink" Target="https://twitter.com/tomeiste/status/1165255209309728770" TargetMode="External" /><Relationship Id="rId489" Type="http://schemas.openxmlformats.org/officeDocument/2006/relationships/hyperlink" Target="https://twitter.com/tomeiste/status/1165255209309728770" TargetMode="External" /><Relationship Id="rId490" Type="http://schemas.openxmlformats.org/officeDocument/2006/relationships/hyperlink" Target="https://twitter.com/olilaurentse/status/1165314727242678273" TargetMode="External" /><Relationship Id="rId491" Type="http://schemas.openxmlformats.org/officeDocument/2006/relationships/hyperlink" Target="https://api.twitter.com/1.1/geo/id/77b8f2664985738a.json" TargetMode="External" /><Relationship Id="rId492" Type="http://schemas.openxmlformats.org/officeDocument/2006/relationships/hyperlink" Target="https://api.twitter.com/1.1/geo/id/3ed7d28fdd8c7cd9.json" TargetMode="External" /><Relationship Id="rId493" Type="http://schemas.openxmlformats.org/officeDocument/2006/relationships/hyperlink" Target="https://api.twitter.com/1.1/geo/id/77b8f2664985738a.json" TargetMode="External" /><Relationship Id="rId494" Type="http://schemas.openxmlformats.org/officeDocument/2006/relationships/hyperlink" Target="https://api.twitter.com/1.1/geo/id/8fa6d7a33b83ef26.json" TargetMode="External" /><Relationship Id="rId495" Type="http://schemas.openxmlformats.org/officeDocument/2006/relationships/hyperlink" Target="https://api.twitter.com/1.1/geo/id/0991d757989cef56.json" TargetMode="External" /><Relationship Id="rId496" Type="http://schemas.openxmlformats.org/officeDocument/2006/relationships/hyperlink" Target="https://api.twitter.com/1.1/geo/id/0991d757989cef56.json" TargetMode="External" /><Relationship Id="rId497" Type="http://schemas.openxmlformats.org/officeDocument/2006/relationships/comments" Target="../comments1.xml" /><Relationship Id="rId498" Type="http://schemas.openxmlformats.org/officeDocument/2006/relationships/vmlDrawing" Target="../drawings/vmlDrawing1.vml" /><Relationship Id="rId499" Type="http://schemas.openxmlformats.org/officeDocument/2006/relationships/table" Target="../tables/table1.xml" /><Relationship Id="rId50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QOz5dtU065" TargetMode="External" /><Relationship Id="rId2" Type="http://schemas.openxmlformats.org/officeDocument/2006/relationships/hyperlink" Target="https://t.co/We7qsyaoTT" TargetMode="External" /><Relationship Id="rId3" Type="http://schemas.openxmlformats.org/officeDocument/2006/relationships/hyperlink" Target="https://t.co/mDiImjXaOX" TargetMode="External" /><Relationship Id="rId4" Type="http://schemas.openxmlformats.org/officeDocument/2006/relationships/hyperlink" Target="https://t.co/MESxmQ7QGV" TargetMode="External" /><Relationship Id="rId5" Type="http://schemas.openxmlformats.org/officeDocument/2006/relationships/hyperlink" Target="https://t.co/giGNGlt7OK" TargetMode="External" /><Relationship Id="rId6" Type="http://schemas.openxmlformats.org/officeDocument/2006/relationships/hyperlink" Target="https://t.co/hw286Pbwx9" TargetMode="External" /><Relationship Id="rId7" Type="http://schemas.openxmlformats.org/officeDocument/2006/relationships/hyperlink" Target="https://t.co/1bG0t428Ra" TargetMode="External" /><Relationship Id="rId8" Type="http://schemas.openxmlformats.org/officeDocument/2006/relationships/hyperlink" Target="https://t.co/uDbUA1vPhf" TargetMode="External" /><Relationship Id="rId9" Type="http://schemas.openxmlformats.org/officeDocument/2006/relationships/hyperlink" Target="https://t.co/1jpj9qH2fs" TargetMode="External" /><Relationship Id="rId10" Type="http://schemas.openxmlformats.org/officeDocument/2006/relationships/hyperlink" Target="https://t.co/C0hWuJOEuk" TargetMode="External" /><Relationship Id="rId11" Type="http://schemas.openxmlformats.org/officeDocument/2006/relationships/hyperlink" Target="https://t.co/8VtMEnfvWx" TargetMode="External" /><Relationship Id="rId12" Type="http://schemas.openxmlformats.org/officeDocument/2006/relationships/hyperlink" Target="https://t.co/tZfYNUVMNW" TargetMode="External" /><Relationship Id="rId13" Type="http://schemas.openxmlformats.org/officeDocument/2006/relationships/hyperlink" Target="https://t.co/N9qRb1Yzac" TargetMode="External" /><Relationship Id="rId14" Type="http://schemas.openxmlformats.org/officeDocument/2006/relationships/hyperlink" Target="https://t.co/Jlr7TLSb8N" TargetMode="External" /><Relationship Id="rId15" Type="http://schemas.openxmlformats.org/officeDocument/2006/relationships/hyperlink" Target="https://t.co/rPknEEuK8r" TargetMode="External" /><Relationship Id="rId16" Type="http://schemas.openxmlformats.org/officeDocument/2006/relationships/hyperlink" Target="https://t.co/VwOG6U3iwn" TargetMode="External" /><Relationship Id="rId17" Type="http://schemas.openxmlformats.org/officeDocument/2006/relationships/hyperlink" Target="https://t.co/PCFWI9Yz4l" TargetMode="External" /><Relationship Id="rId18" Type="http://schemas.openxmlformats.org/officeDocument/2006/relationships/hyperlink" Target="https://t.co/VhyA4F6Xlb" TargetMode="External" /><Relationship Id="rId19" Type="http://schemas.openxmlformats.org/officeDocument/2006/relationships/hyperlink" Target="http://t.co/wUvfn3OsAQ" TargetMode="External" /><Relationship Id="rId20" Type="http://schemas.openxmlformats.org/officeDocument/2006/relationships/hyperlink" Target="https://t.co/E5IN7ivqqD" TargetMode="External" /><Relationship Id="rId21" Type="http://schemas.openxmlformats.org/officeDocument/2006/relationships/hyperlink" Target="https://t.co/3P5uAg6WAp" TargetMode="External" /><Relationship Id="rId22" Type="http://schemas.openxmlformats.org/officeDocument/2006/relationships/hyperlink" Target="https://t.co/qNMQoatnmM" TargetMode="External" /><Relationship Id="rId23" Type="http://schemas.openxmlformats.org/officeDocument/2006/relationships/hyperlink" Target="https://t.co/qNMQoatnmM" TargetMode="External" /><Relationship Id="rId24" Type="http://schemas.openxmlformats.org/officeDocument/2006/relationships/hyperlink" Target="https://t.co/Q7OPsGfLbB" TargetMode="External" /><Relationship Id="rId25" Type="http://schemas.openxmlformats.org/officeDocument/2006/relationships/hyperlink" Target="https://t.co/6fMsCYABlC" TargetMode="External" /><Relationship Id="rId26" Type="http://schemas.openxmlformats.org/officeDocument/2006/relationships/hyperlink" Target="https://t.co/Xj5c8sHIzR" TargetMode="External" /><Relationship Id="rId27" Type="http://schemas.openxmlformats.org/officeDocument/2006/relationships/hyperlink" Target="https://t.co/qFC5rJEqTC" TargetMode="External" /><Relationship Id="rId28" Type="http://schemas.openxmlformats.org/officeDocument/2006/relationships/hyperlink" Target="https://t.co/cUDrb9DmLO" TargetMode="External" /><Relationship Id="rId29" Type="http://schemas.openxmlformats.org/officeDocument/2006/relationships/hyperlink" Target="http://t.co/PPRgd85due" TargetMode="External" /><Relationship Id="rId30" Type="http://schemas.openxmlformats.org/officeDocument/2006/relationships/hyperlink" Target="https://t.co/m62fXNNFJB" TargetMode="External" /><Relationship Id="rId31" Type="http://schemas.openxmlformats.org/officeDocument/2006/relationships/hyperlink" Target="https://t.co/xiXwhzOpZG" TargetMode="External" /><Relationship Id="rId32" Type="http://schemas.openxmlformats.org/officeDocument/2006/relationships/hyperlink" Target="https://t.co/SYeufhLHqc" TargetMode="External" /><Relationship Id="rId33" Type="http://schemas.openxmlformats.org/officeDocument/2006/relationships/hyperlink" Target="https://t.co/Ay4OHKIPPg" TargetMode="External" /><Relationship Id="rId34" Type="http://schemas.openxmlformats.org/officeDocument/2006/relationships/hyperlink" Target="https://t.co/Jm73j8yH77" TargetMode="External" /><Relationship Id="rId35" Type="http://schemas.openxmlformats.org/officeDocument/2006/relationships/hyperlink" Target="https://t.co/CuLSZVJUrj" TargetMode="External" /><Relationship Id="rId36" Type="http://schemas.openxmlformats.org/officeDocument/2006/relationships/hyperlink" Target="https://t.co/WBrwUzuPBG" TargetMode="External" /><Relationship Id="rId37" Type="http://schemas.openxmlformats.org/officeDocument/2006/relationships/hyperlink" Target="https://t.co/dSMZqBP8QX" TargetMode="External" /><Relationship Id="rId38" Type="http://schemas.openxmlformats.org/officeDocument/2006/relationships/hyperlink" Target="https://t.co/QrfVl0j77i" TargetMode="External" /><Relationship Id="rId39" Type="http://schemas.openxmlformats.org/officeDocument/2006/relationships/hyperlink" Target="https://t.co/Z0qIIzgZFI" TargetMode="External" /><Relationship Id="rId40" Type="http://schemas.openxmlformats.org/officeDocument/2006/relationships/hyperlink" Target="http://t.co/swkuOEW80U" TargetMode="External" /><Relationship Id="rId41" Type="http://schemas.openxmlformats.org/officeDocument/2006/relationships/hyperlink" Target="http://t.co/UfMUUvxowY" TargetMode="External" /><Relationship Id="rId42" Type="http://schemas.openxmlformats.org/officeDocument/2006/relationships/hyperlink" Target="https://t.co/8QQO0BUhdw" TargetMode="External" /><Relationship Id="rId43" Type="http://schemas.openxmlformats.org/officeDocument/2006/relationships/hyperlink" Target="https://t.co/7oDr3QdlJ7" TargetMode="External" /><Relationship Id="rId44" Type="http://schemas.openxmlformats.org/officeDocument/2006/relationships/hyperlink" Target="https://t.co/ht8OyjZ4bE" TargetMode="External" /><Relationship Id="rId45" Type="http://schemas.openxmlformats.org/officeDocument/2006/relationships/hyperlink" Target="https://t.co/mDiImjFzqn" TargetMode="External" /><Relationship Id="rId46" Type="http://schemas.openxmlformats.org/officeDocument/2006/relationships/hyperlink" Target="https://t.co/mDiImjXaOX" TargetMode="External" /><Relationship Id="rId47" Type="http://schemas.openxmlformats.org/officeDocument/2006/relationships/hyperlink" Target="https://t.co/t1ikuDVU4A" TargetMode="External" /><Relationship Id="rId48" Type="http://schemas.openxmlformats.org/officeDocument/2006/relationships/hyperlink" Target="https://t.co/OFEjLUrsNl" TargetMode="External" /><Relationship Id="rId49" Type="http://schemas.openxmlformats.org/officeDocument/2006/relationships/hyperlink" Target="https://t.co/BJ2Y8Vb5pO" TargetMode="External" /><Relationship Id="rId50" Type="http://schemas.openxmlformats.org/officeDocument/2006/relationships/hyperlink" Target="https://t.co/e4liZnu4vd" TargetMode="External" /><Relationship Id="rId51" Type="http://schemas.openxmlformats.org/officeDocument/2006/relationships/hyperlink" Target="https://t.co/vCWQmLw8l7" TargetMode="External" /><Relationship Id="rId52" Type="http://schemas.openxmlformats.org/officeDocument/2006/relationships/hyperlink" Target="https://t.co/0GQd8lRF6P" TargetMode="External" /><Relationship Id="rId53" Type="http://schemas.openxmlformats.org/officeDocument/2006/relationships/hyperlink" Target="https://t.co/VGpHcFtyvu" TargetMode="External" /><Relationship Id="rId54" Type="http://schemas.openxmlformats.org/officeDocument/2006/relationships/hyperlink" Target="https://t.co/H3MNWO00bq" TargetMode="External" /><Relationship Id="rId55" Type="http://schemas.openxmlformats.org/officeDocument/2006/relationships/hyperlink" Target="http://t.co/95Dkhbs3Jt" TargetMode="External" /><Relationship Id="rId56" Type="http://schemas.openxmlformats.org/officeDocument/2006/relationships/hyperlink" Target="https://pbs.twimg.com/profile_banners/306379011/1565950613" TargetMode="External" /><Relationship Id="rId57" Type="http://schemas.openxmlformats.org/officeDocument/2006/relationships/hyperlink" Target="https://pbs.twimg.com/profile_banners/3428109441/1445606189" TargetMode="External" /><Relationship Id="rId58" Type="http://schemas.openxmlformats.org/officeDocument/2006/relationships/hyperlink" Target="https://pbs.twimg.com/profile_banners/2241334020/1549137988" TargetMode="External" /><Relationship Id="rId59" Type="http://schemas.openxmlformats.org/officeDocument/2006/relationships/hyperlink" Target="https://pbs.twimg.com/profile_banners/185898176/1565186221" TargetMode="External" /><Relationship Id="rId60" Type="http://schemas.openxmlformats.org/officeDocument/2006/relationships/hyperlink" Target="https://pbs.twimg.com/profile_banners/333593673/1560688744" TargetMode="External" /><Relationship Id="rId61" Type="http://schemas.openxmlformats.org/officeDocument/2006/relationships/hyperlink" Target="https://pbs.twimg.com/profile_banners/1638476142/1375466095" TargetMode="External" /><Relationship Id="rId62" Type="http://schemas.openxmlformats.org/officeDocument/2006/relationships/hyperlink" Target="https://pbs.twimg.com/profile_banners/7322202/1547653330" TargetMode="External" /><Relationship Id="rId63" Type="http://schemas.openxmlformats.org/officeDocument/2006/relationships/hyperlink" Target="https://pbs.twimg.com/profile_banners/746067345773330432/1467977886" TargetMode="External" /><Relationship Id="rId64" Type="http://schemas.openxmlformats.org/officeDocument/2006/relationships/hyperlink" Target="https://pbs.twimg.com/profile_banners/757695091/1513796822" TargetMode="External" /><Relationship Id="rId65" Type="http://schemas.openxmlformats.org/officeDocument/2006/relationships/hyperlink" Target="https://pbs.twimg.com/profile_banners/1511581346/1440163357" TargetMode="External" /><Relationship Id="rId66" Type="http://schemas.openxmlformats.org/officeDocument/2006/relationships/hyperlink" Target="https://pbs.twimg.com/profile_banners/807406738869809152/1481335963" TargetMode="External" /><Relationship Id="rId67" Type="http://schemas.openxmlformats.org/officeDocument/2006/relationships/hyperlink" Target="https://pbs.twimg.com/profile_banners/552783466/1563137118" TargetMode="External" /><Relationship Id="rId68" Type="http://schemas.openxmlformats.org/officeDocument/2006/relationships/hyperlink" Target="https://pbs.twimg.com/profile_banners/1160220638243708928/1566227051" TargetMode="External" /><Relationship Id="rId69" Type="http://schemas.openxmlformats.org/officeDocument/2006/relationships/hyperlink" Target="https://pbs.twimg.com/profile_banners/714640280/1507304579" TargetMode="External" /><Relationship Id="rId70" Type="http://schemas.openxmlformats.org/officeDocument/2006/relationships/hyperlink" Target="https://pbs.twimg.com/profile_banners/352908909/1546032435" TargetMode="External" /><Relationship Id="rId71" Type="http://schemas.openxmlformats.org/officeDocument/2006/relationships/hyperlink" Target="https://pbs.twimg.com/profile_banners/2354830082/1475938959" TargetMode="External" /><Relationship Id="rId72" Type="http://schemas.openxmlformats.org/officeDocument/2006/relationships/hyperlink" Target="https://pbs.twimg.com/profile_banners/154522810/1355115341" TargetMode="External" /><Relationship Id="rId73" Type="http://schemas.openxmlformats.org/officeDocument/2006/relationships/hyperlink" Target="https://pbs.twimg.com/profile_banners/3560891671/1541196195" TargetMode="External" /><Relationship Id="rId74" Type="http://schemas.openxmlformats.org/officeDocument/2006/relationships/hyperlink" Target="https://pbs.twimg.com/profile_banners/14266331/1557536196" TargetMode="External" /><Relationship Id="rId75" Type="http://schemas.openxmlformats.org/officeDocument/2006/relationships/hyperlink" Target="https://pbs.twimg.com/profile_banners/20780333/1542032859" TargetMode="External" /><Relationship Id="rId76" Type="http://schemas.openxmlformats.org/officeDocument/2006/relationships/hyperlink" Target="https://pbs.twimg.com/profile_banners/164482833/1560786411" TargetMode="External" /><Relationship Id="rId77" Type="http://schemas.openxmlformats.org/officeDocument/2006/relationships/hyperlink" Target="https://pbs.twimg.com/profile_banners/26497018/1566350640" TargetMode="External" /><Relationship Id="rId78" Type="http://schemas.openxmlformats.org/officeDocument/2006/relationships/hyperlink" Target="https://pbs.twimg.com/profile_banners/2717389741/1565641577" TargetMode="External" /><Relationship Id="rId79" Type="http://schemas.openxmlformats.org/officeDocument/2006/relationships/hyperlink" Target="https://pbs.twimg.com/profile_banners/3060444101/1428591637" TargetMode="External" /><Relationship Id="rId80" Type="http://schemas.openxmlformats.org/officeDocument/2006/relationships/hyperlink" Target="https://pbs.twimg.com/profile_banners/709207775478304768/1563934556" TargetMode="External" /><Relationship Id="rId81" Type="http://schemas.openxmlformats.org/officeDocument/2006/relationships/hyperlink" Target="https://pbs.twimg.com/profile_banners/826531985023705090/1492024920" TargetMode="External" /><Relationship Id="rId82" Type="http://schemas.openxmlformats.org/officeDocument/2006/relationships/hyperlink" Target="https://pbs.twimg.com/profile_banners/1127610624/1548364020" TargetMode="External" /><Relationship Id="rId83" Type="http://schemas.openxmlformats.org/officeDocument/2006/relationships/hyperlink" Target="https://pbs.twimg.com/profile_banners/64822011/1558121025" TargetMode="External" /><Relationship Id="rId84" Type="http://schemas.openxmlformats.org/officeDocument/2006/relationships/hyperlink" Target="https://pbs.twimg.com/profile_banners/30082212/1505411268" TargetMode="External" /><Relationship Id="rId85" Type="http://schemas.openxmlformats.org/officeDocument/2006/relationships/hyperlink" Target="https://pbs.twimg.com/profile_banners/299814463/1494634947" TargetMode="External" /><Relationship Id="rId86" Type="http://schemas.openxmlformats.org/officeDocument/2006/relationships/hyperlink" Target="https://pbs.twimg.com/profile_banners/17772686/1524855537" TargetMode="External" /><Relationship Id="rId87" Type="http://schemas.openxmlformats.org/officeDocument/2006/relationships/hyperlink" Target="https://pbs.twimg.com/profile_banners/2469701456/1552531402" TargetMode="External" /><Relationship Id="rId88" Type="http://schemas.openxmlformats.org/officeDocument/2006/relationships/hyperlink" Target="https://pbs.twimg.com/profile_banners/1601435401/1546558955" TargetMode="External" /><Relationship Id="rId89" Type="http://schemas.openxmlformats.org/officeDocument/2006/relationships/hyperlink" Target="https://pbs.twimg.com/profile_banners/228927114/1522415028" TargetMode="External" /><Relationship Id="rId90" Type="http://schemas.openxmlformats.org/officeDocument/2006/relationships/hyperlink" Target="https://pbs.twimg.com/profile_banners/103766557/1412131328" TargetMode="External" /><Relationship Id="rId91" Type="http://schemas.openxmlformats.org/officeDocument/2006/relationships/hyperlink" Target="https://pbs.twimg.com/profile_banners/15749983/1542114191" TargetMode="External" /><Relationship Id="rId92" Type="http://schemas.openxmlformats.org/officeDocument/2006/relationships/hyperlink" Target="https://pbs.twimg.com/profile_banners/109101243/1398219251" TargetMode="External" /><Relationship Id="rId93" Type="http://schemas.openxmlformats.org/officeDocument/2006/relationships/hyperlink" Target="https://pbs.twimg.com/profile_banners/168861947/1554081912" TargetMode="External" /><Relationship Id="rId94" Type="http://schemas.openxmlformats.org/officeDocument/2006/relationships/hyperlink" Target="https://pbs.twimg.com/profile_banners/132441932/1542151309" TargetMode="External" /><Relationship Id="rId95" Type="http://schemas.openxmlformats.org/officeDocument/2006/relationships/hyperlink" Target="https://pbs.twimg.com/profile_banners/33997952/1525328227" TargetMode="External" /><Relationship Id="rId96" Type="http://schemas.openxmlformats.org/officeDocument/2006/relationships/hyperlink" Target="https://pbs.twimg.com/profile_banners/80253571/1529943916" TargetMode="External" /><Relationship Id="rId97" Type="http://schemas.openxmlformats.org/officeDocument/2006/relationships/hyperlink" Target="https://pbs.twimg.com/profile_banners/882287599783735296/1499256893" TargetMode="External" /><Relationship Id="rId98" Type="http://schemas.openxmlformats.org/officeDocument/2006/relationships/hyperlink" Target="https://pbs.twimg.com/profile_banners/1410508388/1542130580" TargetMode="External" /><Relationship Id="rId99" Type="http://schemas.openxmlformats.org/officeDocument/2006/relationships/hyperlink" Target="https://pbs.twimg.com/profile_banners/1286964552/1566312904" TargetMode="External" /><Relationship Id="rId100" Type="http://schemas.openxmlformats.org/officeDocument/2006/relationships/hyperlink" Target="https://pbs.twimg.com/profile_banners/3406051833/1456414819" TargetMode="External" /><Relationship Id="rId101" Type="http://schemas.openxmlformats.org/officeDocument/2006/relationships/hyperlink" Target="https://pbs.twimg.com/profile_banners/2391339385/1498059733" TargetMode="External" /><Relationship Id="rId102" Type="http://schemas.openxmlformats.org/officeDocument/2006/relationships/hyperlink" Target="https://pbs.twimg.com/profile_banners/1161786697018855424/1565828429" TargetMode="External" /><Relationship Id="rId103" Type="http://schemas.openxmlformats.org/officeDocument/2006/relationships/hyperlink" Target="https://pbs.twimg.com/profile_banners/114032317/1364853744" TargetMode="External" /><Relationship Id="rId104" Type="http://schemas.openxmlformats.org/officeDocument/2006/relationships/hyperlink" Target="https://pbs.twimg.com/profile_banners/398227635/1542392415" TargetMode="External" /><Relationship Id="rId105" Type="http://schemas.openxmlformats.org/officeDocument/2006/relationships/hyperlink" Target="https://pbs.twimg.com/profile_banners/31187920/1542392580" TargetMode="External" /><Relationship Id="rId106" Type="http://schemas.openxmlformats.org/officeDocument/2006/relationships/hyperlink" Target="https://pbs.twimg.com/profile_banners/66780587/1564419479" TargetMode="External" /><Relationship Id="rId107" Type="http://schemas.openxmlformats.org/officeDocument/2006/relationships/hyperlink" Target="https://pbs.twimg.com/profile_banners/498291197/1435082714" TargetMode="External" /><Relationship Id="rId108" Type="http://schemas.openxmlformats.org/officeDocument/2006/relationships/hyperlink" Target="https://pbs.twimg.com/profile_banners/70703518/1560882743" TargetMode="External" /><Relationship Id="rId109" Type="http://schemas.openxmlformats.org/officeDocument/2006/relationships/hyperlink" Target="https://pbs.twimg.com/profile_banners/25375560/1554149549" TargetMode="External" /><Relationship Id="rId110" Type="http://schemas.openxmlformats.org/officeDocument/2006/relationships/hyperlink" Target="https://pbs.twimg.com/profile_banners/702838515076358144/1481818617" TargetMode="External" /><Relationship Id="rId111" Type="http://schemas.openxmlformats.org/officeDocument/2006/relationships/hyperlink" Target="https://pbs.twimg.com/profile_banners/3319476090/1531473618" TargetMode="External" /><Relationship Id="rId112" Type="http://schemas.openxmlformats.org/officeDocument/2006/relationships/hyperlink" Target="https://pbs.twimg.com/profile_banners/269816588/1530664115" TargetMode="External" /><Relationship Id="rId113" Type="http://schemas.openxmlformats.org/officeDocument/2006/relationships/hyperlink" Target="https://pbs.twimg.com/profile_banners/253388386/1523019711" TargetMode="External" /><Relationship Id="rId114" Type="http://schemas.openxmlformats.org/officeDocument/2006/relationships/hyperlink" Target="https://pbs.twimg.com/profile_banners/6329712/1405702591" TargetMode="External" /><Relationship Id="rId115" Type="http://schemas.openxmlformats.org/officeDocument/2006/relationships/hyperlink" Target="https://pbs.twimg.com/profile_banners/128663073/1541637733" TargetMode="External" /><Relationship Id="rId116" Type="http://schemas.openxmlformats.org/officeDocument/2006/relationships/hyperlink" Target="https://pbs.twimg.com/profile_banners/3234883685/1566493314" TargetMode="External" /><Relationship Id="rId117" Type="http://schemas.openxmlformats.org/officeDocument/2006/relationships/hyperlink" Target="https://pbs.twimg.com/profile_banners/73726920/1532203823" TargetMode="External" /><Relationship Id="rId118" Type="http://schemas.openxmlformats.org/officeDocument/2006/relationships/hyperlink" Target="https://pbs.twimg.com/profile_banners/3155781352/1542726225" TargetMode="External" /><Relationship Id="rId119" Type="http://schemas.openxmlformats.org/officeDocument/2006/relationships/hyperlink" Target="https://pbs.twimg.com/profile_banners/1001400348899098624/1551757613" TargetMode="External" /><Relationship Id="rId120" Type="http://schemas.openxmlformats.org/officeDocument/2006/relationships/hyperlink" Target="https://pbs.twimg.com/profile_banners/3437953125/1544128749" TargetMode="External" /><Relationship Id="rId121" Type="http://schemas.openxmlformats.org/officeDocument/2006/relationships/hyperlink" Target="https://pbs.twimg.com/profile_banners/1161801717727551495/1565831826" TargetMode="External" /><Relationship Id="rId122" Type="http://schemas.openxmlformats.org/officeDocument/2006/relationships/hyperlink" Target="https://pbs.twimg.com/profile_banners/14774307/1562163790" TargetMode="External" /><Relationship Id="rId123" Type="http://schemas.openxmlformats.org/officeDocument/2006/relationships/hyperlink" Target="https://pbs.twimg.com/profile_banners/94514175/1537080029" TargetMode="External" /><Relationship Id="rId124" Type="http://schemas.openxmlformats.org/officeDocument/2006/relationships/hyperlink" Target="https://pbs.twimg.com/profile_banners/1374592284/1556360929" TargetMode="External" /><Relationship Id="rId125" Type="http://schemas.openxmlformats.org/officeDocument/2006/relationships/hyperlink" Target="https://pbs.twimg.com/profile_banners/2910628159/1510695510"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4/bg.gif" TargetMode="External" /><Relationship Id="rId129" Type="http://schemas.openxmlformats.org/officeDocument/2006/relationships/hyperlink" Target="http://abs.twimg.com/images/themes/theme17/bg.gif"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9/bg.gif"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5/bg.gif"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5/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4/bg.gif"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4/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4/bg.gif" TargetMode="External" /><Relationship Id="rId171" Type="http://schemas.openxmlformats.org/officeDocument/2006/relationships/hyperlink" Target="http://abs.twimg.com/images/themes/theme9/bg.gif"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0/bg.gif" TargetMode="External" /><Relationship Id="rId180" Type="http://schemas.openxmlformats.org/officeDocument/2006/relationships/hyperlink" Target="http://abs.twimg.com/images/themes/theme16/bg.gif" TargetMode="External" /><Relationship Id="rId181" Type="http://schemas.openxmlformats.org/officeDocument/2006/relationships/hyperlink" Target="http://abs.twimg.com/images/themes/theme18/bg.gif"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6/bg.gif"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4/bg.gif" TargetMode="External" /><Relationship Id="rId189" Type="http://schemas.openxmlformats.org/officeDocument/2006/relationships/hyperlink" Target="http://abs.twimg.com/images/themes/theme14/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5/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5/bg.png" TargetMode="External" /><Relationship Id="rId204" Type="http://schemas.openxmlformats.org/officeDocument/2006/relationships/hyperlink" Target="http://pbs.twimg.com/profile_images/378800000847664152/8b04a0a3fdb03cc866455818e6da8c67_normal.jpeg" TargetMode="External" /><Relationship Id="rId205" Type="http://schemas.openxmlformats.org/officeDocument/2006/relationships/hyperlink" Target="http://pbs.twimg.com/profile_images/633279583551401984/p1Tof5Mv_normal.jpg" TargetMode="External" /><Relationship Id="rId206" Type="http://schemas.openxmlformats.org/officeDocument/2006/relationships/hyperlink" Target="http://pbs.twimg.com/profile_images/831938838935203840/eGVNy9b7_normal.jpg" TargetMode="External" /><Relationship Id="rId207" Type="http://schemas.openxmlformats.org/officeDocument/2006/relationships/hyperlink" Target="http://pbs.twimg.com/profile_images/1159100821105082368/owULsVZ6_normal.jpg" TargetMode="External" /><Relationship Id="rId208" Type="http://schemas.openxmlformats.org/officeDocument/2006/relationships/hyperlink" Target="http://pbs.twimg.com/profile_images/1151921659332440067/aQJ7Dz8V_normal.png" TargetMode="External" /><Relationship Id="rId209" Type="http://schemas.openxmlformats.org/officeDocument/2006/relationships/hyperlink" Target="http://pbs.twimg.com/profile_images/378800000236604717/a6b0433f03a478050bff8ed296216492_normal.jpeg" TargetMode="External" /><Relationship Id="rId210" Type="http://schemas.openxmlformats.org/officeDocument/2006/relationships/hyperlink" Target="http://pbs.twimg.com/profile_images/1143564174632472576/827VbPxo_normal.jpg" TargetMode="External" /><Relationship Id="rId211" Type="http://schemas.openxmlformats.org/officeDocument/2006/relationships/hyperlink" Target="http://pbs.twimg.com/profile_images/1081609158812676097/wM5GBTQT_normal.jpg" TargetMode="External" /><Relationship Id="rId212" Type="http://schemas.openxmlformats.org/officeDocument/2006/relationships/hyperlink" Target="http://pbs.twimg.com/profile_images/746069424017375232/qnpGbwWA_normal.jpg" TargetMode="External" /><Relationship Id="rId213" Type="http://schemas.openxmlformats.org/officeDocument/2006/relationships/hyperlink" Target="http://pbs.twimg.com/profile_images/943558369230639104/J12rBl4K_normal.jpg" TargetMode="External" /><Relationship Id="rId214" Type="http://schemas.openxmlformats.org/officeDocument/2006/relationships/hyperlink" Target="http://abs.twimg.com/sticky/default_profile_images/default_profile_normal.png" TargetMode="External" /><Relationship Id="rId215" Type="http://schemas.openxmlformats.org/officeDocument/2006/relationships/hyperlink" Target="http://pbs.twimg.com/profile_images/1122728239884115970/TbmXm-eX_normal.jpg" TargetMode="External" /><Relationship Id="rId216" Type="http://schemas.openxmlformats.org/officeDocument/2006/relationships/hyperlink" Target="http://pbs.twimg.com/profile_images/902130582762557440/DkvLGwHJ_normal.jpg" TargetMode="External" /><Relationship Id="rId217" Type="http://schemas.openxmlformats.org/officeDocument/2006/relationships/hyperlink" Target="http://pbs.twimg.com/profile_images/757658002530963457/aUUVHVfV_normal.jpg" TargetMode="External" /><Relationship Id="rId218" Type="http://schemas.openxmlformats.org/officeDocument/2006/relationships/hyperlink" Target="http://pbs.twimg.com/profile_images/807407873110122496/5tn63naS_normal.jpg" TargetMode="External" /><Relationship Id="rId219" Type="http://schemas.openxmlformats.org/officeDocument/2006/relationships/hyperlink" Target="http://pbs.twimg.com/profile_images/1150506554799591424/aUh-Rg3e_normal.jpg" TargetMode="External" /><Relationship Id="rId220" Type="http://schemas.openxmlformats.org/officeDocument/2006/relationships/hyperlink" Target="http://pbs.twimg.com/profile_images/1160221025331793920/qe0mxyUt_normal.jpg" TargetMode="External" /><Relationship Id="rId221" Type="http://schemas.openxmlformats.org/officeDocument/2006/relationships/hyperlink" Target="http://pbs.twimg.com/profile_images/773234569432731653/lIvn_tvq_normal.jpg" TargetMode="External" /><Relationship Id="rId222" Type="http://schemas.openxmlformats.org/officeDocument/2006/relationships/hyperlink" Target="http://pbs.twimg.com/profile_images/1025809596659773440/MecTqUyo_normal.jpg" TargetMode="External" /><Relationship Id="rId223" Type="http://schemas.openxmlformats.org/officeDocument/2006/relationships/hyperlink" Target="http://pbs.twimg.com/profile_images/771079142137851909/FCqHx1f-_normal.jpg" TargetMode="External" /><Relationship Id="rId224" Type="http://schemas.openxmlformats.org/officeDocument/2006/relationships/hyperlink" Target="http://pbs.twimg.com/profile_images/1152241261/sandals_normal.jpg" TargetMode="External" /><Relationship Id="rId225" Type="http://schemas.openxmlformats.org/officeDocument/2006/relationships/hyperlink" Target="http://pbs.twimg.com/profile_images/743584194492665856/5xW-lSAh_normal.jpg" TargetMode="External" /><Relationship Id="rId226" Type="http://schemas.openxmlformats.org/officeDocument/2006/relationships/hyperlink" Target="http://pbs.twimg.com/profile_images/879727903621210112/pxvUN9BI_normal.jpg" TargetMode="External" /><Relationship Id="rId227" Type="http://schemas.openxmlformats.org/officeDocument/2006/relationships/hyperlink" Target="http://pbs.twimg.com/profile_images/739182565488267265/MWrWYd7Q_normal.jpg" TargetMode="External" /><Relationship Id="rId228" Type="http://schemas.openxmlformats.org/officeDocument/2006/relationships/hyperlink" Target="http://pbs.twimg.com/profile_images/849325998772539394/FxeogMPm_normal.jpg" TargetMode="External" /><Relationship Id="rId229" Type="http://schemas.openxmlformats.org/officeDocument/2006/relationships/hyperlink" Target="http://pbs.twimg.com/profile_images/973231974759321601/DY14Oelz_normal.jpg" TargetMode="External" /><Relationship Id="rId230" Type="http://schemas.openxmlformats.org/officeDocument/2006/relationships/hyperlink" Target="http://pbs.twimg.com/profile_images/1140646171800690689/0mocXiOy_normal.png" TargetMode="External" /><Relationship Id="rId231" Type="http://schemas.openxmlformats.org/officeDocument/2006/relationships/hyperlink" Target="http://pbs.twimg.com/profile_images/727514344901111808/-zgipnMn_normal.jpg" TargetMode="External" /><Relationship Id="rId232" Type="http://schemas.openxmlformats.org/officeDocument/2006/relationships/hyperlink" Target="http://pbs.twimg.com/profile_images/1159089336471756800/pjP9H8ST_normal.jpg" TargetMode="External" /><Relationship Id="rId233" Type="http://schemas.openxmlformats.org/officeDocument/2006/relationships/hyperlink" Target="http://pbs.twimg.com/profile_images/593803027737387008/RLmHoyff_normal.png" TargetMode="External" /><Relationship Id="rId234" Type="http://schemas.openxmlformats.org/officeDocument/2006/relationships/hyperlink" Target="http://pbs.twimg.com/profile_images/1158558178428112896/KC8ULtUL_normal.jpg" TargetMode="External" /><Relationship Id="rId235" Type="http://schemas.openxmlformats.org/officeDocument/2006/relationships/hyperlink" Target="http://pbs.twimg.com/profile_images/1161498965768069120/K9aUk3Mm_normal.jpg" TargetMode="External" /><Relationship Id="rId236" Type="http://schemas.openxmlformats.org/officeDocument/2006/relationships/hyperlink" Target="http://pbs.twimg.com/profile_images/1017751238602035202/oN0c_RUr_normal.jpg" TargetMode="External" /><Relationship Id="rId237" Type="http://schemas.openxmlformats.org/officeDocument/2006/relationships/hyperlink" Target="http://pbs.twimg.com/profile_images/699986538650849282/z_Rhhvtv_normal.jpg" TargetMode="External" /><Relationship Id="rId238" Type="http://schemas.openxmlformats.org/officeDocument/2006/relationships/hyperlink" Target="http://pbs.twimg.com/profile_images/1138709197875322880/Dxxy2DfX_normal.jpg" TargetMode="External" /><Relationship Id="rId239" Type="http://schemas.openxmlformats.org/officeDocument/2006/relationships/hyperlink" Target="http://pbs.twimg.com/profile_images/1045687605357096960/bQQ5Sz4R_normal.jpg" TargetMode="External" /><Relationship Id="rId240" Type="http://schemas.openxmlformats.org/officeDocument/2006/relationships/hyperlink" Target="http://pbs.twimg.com/profile_images/1030261804801249281/G1ZAMGxV_normal.jpg" TargetMode="External" /><Relationship Id="rId241" Type="http://schemas.openxmlformats.org/officeDocument/2006/relationships/hyperlink" Target="http://pbs.twimg.com/profile_images/901134980432236544/BKT_5N36_normal.jpg" TargetMode="External" /><Relationship Id="rId242" Type="http://schemas.openxmlformats.org/officeDocument/2006/relationships/hyperlink" Target="http://pbs.twimg.com/profile_images/811958511483633664/WIv6f-fz_normal.jpg" TargetMode="External" /><Relationship Id="rId243" Type="http://schemas.openxmlformats.org/officeDocument/2006/relationships/hyperlink" Target="http://pbs.twimg.com/profile_images/1027432432901873665/nF2qS993_normal.jpg" TargetMode="External" /><Relationship Id="rId244" Type="http://schemas.openxmlformats.org/officeDocument/2006/relationships/hyperlink" Target="http://pbs.twimg.com/profile_images/720766418283679744/MgSWpEbG_normal.jpg" TargetMode="External" /><Relationship Id="rId245" Type="http://schemas.openxmlformats.org/officeDocument/2006/relationships/hyperlink" Target="http://pbs.twimg.com/profile_images/925717136281976832/UUA8Cz6q_normal.jpg" TargetMode="External" /><Relationship Id="rId246" Type="http://schemas.openxmlformats.org/officeDocument/2006/relationships/hyperlink" Target="http://pbs.twimg.com/profile_images/832412714903314433/Ao5zBK7I_normal.jpg" TargetMode="External" /><Relationship Id="rId247" Type="http://schemas.openxmlformats.org/officeDocument/2006/relationships/hyperlink" Target="http://pbs.twimg.com/profile_images/1112525549979656193/gZBKsesE_normal.png" TargetMode="External" /><Relationship Id="rId248" Type="http://schemas.openxmlformats.org/officeDocument/2006/relationships/hyperlink" Target="http://pbs.twimg.com/profile_images/1110344299718148096/gwqkYrTh_normal.png" TargetMode="External" /><Relationship Id="rId249" Type="http://schemas.openxmlformats.org/officeDocument/2006/relationships/hyperlink" Target="http://pbs.twimg.com/profile_images/1116409814433681408/z_mCh3U4_normal.jpg" TargetMode="External" /><Relationship Id="rId250" Type="http://schemas.openxmlformats.org/officeDocument/2006/relationships/hyperlink" Target="http://abs.twimg.com/sticky/default_profile_images/default_profile_normal.png" TargetMode="External" /><Relationship Id="rId251" Type="http://schemas.openxmlformats.org/officeDocument/2006/relationships/hyperlink" Target="http://pbs.twimg.com/profile_images/1522563747/A10A73D4_normal.jpg" TargetMode="External" /><Relationship Id="rId252" Type="http://schemas.openxmlformats.org/officeDocument/2006/relationships/hyperlink" Target="http://pbs.twimg.com/profile_images/516653316374147072/MEtsL5R4_normal.jpeg" TargetMode="External" /><Relationship Id="rId253" Type="http://schemas.openxmlformats.org/officeDocument/2006/relationships/hyperlink" Target="http://pbs.twimg.com/profile_images/926339781881188352/QA7osnJ7_normal.jpg" TargetMode="External" /><Relationship Id="rId254" Type="http://schemas.openxmlformats.org/officeDocument/2006/relationships/hyperlink" Target="http://pbs.twimg.com/profile_images/1149984120484847618/V51sGJnX_normal.jpg" TargetMode="External" /><Relationship Id="rId255" Type="http://schemas.openxmlformats.org/officeDocument/2006/relationships/hyperlink" Target="http://pbs.twimg.com/profile_images/841709656779157505/oLb9BAq2_normal.jpg" TargetMode="External" /><Relationship Id="rId256" Type="http://schemas.openxmlformats.org/officeDocument/2006/relationships/hyperlink" Target="http://pbs.twimg.com/profile_images/1163826723856760834/QGrnwP-d_normal.jpg" TargetMode="External" /><Relationship Id="rId257" Type="http://schemas.openxmlformats.org/officeDocument/2006/relationships/hyperlink" Target="http://pbs.twimg.com/profile_images/693104308292829184/2sZgP7pk_normal.jpg" TargetMode="External" /><Relationship Id="rId258" Type="http://schemas.openxmlformats.org/officeDocument/2006/relationships/hyperlink" Target="http://pbs.twimg.com/profile_images/986291556062846978/u6glMmLq_normal.jpg" TargetMode="External" /><Relationship Id="rId259" Type="http://schemas.openxmlformats.org/officeDocument/2006/relationships/hyperlink" Target="http://pbs.twimg.com/profile_images/958031090131787776/a22lWk6C_normal.jpg" TargetMode="External" /><Relationship Id="rId260" Type="http://schemas.openxmlformats.org/officeDocument/2006/relationships/hyperlink" Target="http://pbs.twimg.com/profile_images/1161787290269544453/9EanoyVK_normal.jpg" TargetMode="External" /><Relationship Id="rId261" Type="http://schemas.openxmlformats.org/officeDocument/2006/relationships/hyperlink" Target="http://pbs.twimg.com/profile_images/1164591284834713600/4rNqBO10_normal.jpg" TargetMode="External" /><Relationship Id="rId262" Type="http://schemas.openxmlformats.org/officeDocument/2006/relationships/hyperlink" Target="http://pbs.twimg.com/profile_images/729643737278615552/y0nnsQW3_normal.jpg" TargetMode="External" /><Relationship Id="rId263" Type="http://schemas.openxmlformats.org/officeDocument/2006/relationships/hyperlink" Target="http://pbs.twimg.com/profile_images/1257165522/267991457_normal.jpg" TargetMode="External" /><Relationship Id="rId264" Type="http://schemas.openxmlformats.org/officeDocument/2006/relationships/hyperlink" Target="http://pbs.twimg.com/profile_images/877243111667150848/H2R9ZvWu_normal.jpg" TargetMode="External" /><Relationship Id="rId265" Type="http://schemas.openxmlformats.org/officeDocument/2006/relationships/hyperlink" Target="http://pbs.twimg.com/profile_images/877243937127149568/0Plcxz5b_normal.jpg" TargetMode="External" /><Relationship Id="rId266" Type="http://schemas.openxmlformats.org/officeDocument/2006/relationships/hyperlink" Target="http://pbs.twimg.com/profile_images/867740851186937857/35eco1Dt_normal.jpg" TargetMode="External" /><Relationship Id="rId267" Type="http://schemas.openxmlformats.org/officeDocument/2006/relationships/hyperlink" Target="http://pbs.twimg.com/profile_images/1150888239475122176/b2lWK7c0_normal.png" TargetMode="External" /><Relationship Id="rId268" Type="http://schemas.openxmlformats.org/officeDocument/2006/relationships/hyperlink" Target="http://pbs.twimg.com/profile_images/1016757279415197697/4DgZATIC_normal.jpg" TargetMode="External" /><Relationship Id="rId269" Type="http://schemas.openxmlformats.org/officeDocument/2006/relationships/hyperlink" Target="http://pbs.twimg.com/profile_images/1141047903110258689/g6TswzyQ_normal.jpg" TargetMode="External" /><Relationship Id="rId270" Type="http://schemas.openxmlformats.org/officeDocument/2006/relationships/hyperlink" Target="http://pbs.twimg.com/profile_images/918460631413432322/XabUq8aH_normal.jpg" TargetMode="External" /><Relationship Id="rId271" Type="http://schemas.openxmlformats.org/officeDocument/2006/relationships/hyperlink" Target="http://pbs.twimg.com/profile_images/778866016126394368/Qk3ER5rs_normal.jpg" TargetMode="External" /><Relationship Id="rId272" Type="http://schemas.openxmlformats.org/officeDocument/2006/relationships/hyperlink" Target="http://pbs.twimg.com/profile_images/1163701314330644480/4cnqUV9r_normal.jpg" TargetMode="External" /><Relationship Id="rId273" Type="http://schemas.openxmlformats.org/officeDocument/2006/relationships/hyperlink" Target="http://pbs.twimg.com/profile_images/1014304921368322048/Duaa2vge_normal.jpg" TargetMode="External" /><Relationship Id="rId274" Type="http://schemas.openxmlformats.org/officeDocument/2006/relationships/hyperlink" Target="http://pbs.twimg.com/profile_images/829329064695590912/J85ywXFw_normal.jpg" TargetMode="External" /><Relationship Id="rId275" Type="http://schemas.openxmlformats.org/officeDocument/2006/relationships/hyperlink" Target="http://pbs.twimg.com/profile_images/1073359373806624768/5FqmEK3q_normal.jpg" TargetMode="External" /><Relationship Id="rId276" Type="http://schemas.openxmlformats.org/officeDocument/2006/relationships/hyperlink" Target="http://pbs.twimg.com/profile_images/729513806305460225/ZN8iYOgI_normal.jpg" TargetMode="External" /><Relationship Id="rId277" Type="http://schemas.openxmlformats.org/officeDocument/2006/relationships/hyperlink" Target="http://pbs.twimg.com/profile_images/1094435402130313216/YkjZOYXW_normal.jpg" TargetMode="External" /><Relationship Id="rId278" Type="http://schemas.openxmlformats.org/officeDocument/2006/relationships/hyperlink" Target="http://pbs.twimg.com/profile_images/727124651793510400/QP-Usn0L_normal.jpg" TargetMode="External" /><Relationship Id="rId279" Type="http://schemas.openxmlformats.org/officeDocument/2006/relationships/hyperlink" Target="http://pbs.twimg.com/profile_images/1090113905521610752/O9q_YweN_normal.jpg" TargetMode="External" /><Relationship Id="rId280" Type="http://schemas.openxmlformats.org/officeDocument/2006/relationships/hyperlink" Target="http://pbs.twimg.com/profile_images/1052662178111741952/1BirSsr0_normal.jpg" TargetMode="External" /><Relationship Id="rId281" Type="http://schemas.openxmlformats.org/officeDocument/2006/relationships/hyperlink" Target="http://pbs.twimg.com/profile_images/1001428335098970112/hoNmCRRj_normal.jpg" TargetMode="External" /><Relationship Id="rId282" Type="http://schemas.openxmlformats.org/officeDocument/2006/relationships/hyperlink" Target="http://pbs.twimg.com/profile_images/1086318869730480128/0pXFB_uq_normal.jpg" TargetMode="External" /><Relationship Id="rId283" Type="http://schemas.openxmlformats.org/officeDocument/2006/relationships/hyperlink" Target="http://pbs.twimg.com/profile_images/1161805191810822145/WpWRK9rT_normal.jpg" TargetMode="External" /><Relationship Id="rId284" Type="http://schemas.openxmlformats.org/officeDocument/2006/relationships/hyperlink" Target="http://pbs.twimg.com/profile_images/1146424135867932673/mcOn13C2_normal.jpg" TargetMode="External" /><Relationship Id="rId285" Type="http://schemas.openxmlformats.org/officeDocument/2006/relationships/hyperlink" Target="http://pbs.twimg.com/profile_images/1161054785958744064/NzvFFeMH_normal.jpg" TargetMode="External" /><Relationship Id="rId286" Type="http://schemas.openxmlformats.org/officeDocument/2006/relationships/hyperlink" Target="http://pbs.twimg.com/profile_images/1041210140160999424/Gzfy5n9V_normal.jpg" TargetMode="External" /><Relationship Id="rId287" Type="http://schemas.openxmlformats.org/officeDocument/2006/relationships/hyperlink" Target="http://pbs.twimg.com/profile_images/378800000584324722/4a29b56ae132119bfe04cd1a066914e8_normal.jpeg" TargetMode="External" /><Relationship Id="rId288" Type="http://schemas.openxmlformats.org/officeDocument/2006/relationships/hyperlink" Target="http://pbs.twimg.com/profile_images/850425606944636928/Abb4g2Jw_normal.jpg" TargetMode="External" /><Relationship Id="rId289" Type="http://schemas.openxmlformats.org/officeDocument/2006/relationships/hyperlink" Target="http://pbs.twimg.com/profile_images/831032809879801856/ShNQJcxK_normal.jpg" TargetMode="External" /><Relationship Id="rId290" Type="http://schemas.openxmlformats.org/officeDocument/2006/relationships/hyperlink" Target="https://twitter.com/yiannisbak" TargetMode="External" /><Relationship Id="rId291" Type="http://schemas.openxmlformats.org/officeDocument/2006/relationships/hyperlink" Target="https://twitter.com/chara_kontaxi" TargetMode="External" /><Relationship Id="rId292" Type="http://schemas.openxmlformats.org/officeDocument/2006/relationships/hyperlink" Target="https://twitter.com/ciscodevnet" TargetMode="External" /><Relationship Id="rId293" Type="http://schemas.openxmlformats.org/officeDocument/2006/relationships/hyperlink" Target="https://twitter.com/silviakspiva" TargetMode="External" /><Relationship Id="rId294" Type="http://schemas.openxmlformats.org/officeDocument/2006/relationships/hyperlink" Target="https://twitter.com/mythryll" TargetMode="External" /><Relationship Id="rId295" Type="http://schemas.openxmlformats.org/officeDocument/2006/relationships/hyperlink" Target="https://twitter.com/askaccde" TargetMode="External" /><Relationship Id="rId296" Type="http://schemas.openxmlformats.org/officeDocument/2006/relationships/hyperlink" Target="https://twitter.com/citylifematt" TargetMode="External" /><Relationship Id="rId297" Type="http://schemas.openxmlformats.org/officeDocument/2006/relationships/hyperlink" Target="https://twitter.com/joelwsprague" TargetMode="External" /><Relationship Id="rId298" Type="http://schemas.openxmlformats.org/officeDocument/2006/relationships/hyperlink" Target="https://twitter.com/nickrusso42518" TargetMode="External" /><Relationship Id="rId299" Type="http://schemas.openxmlformats.org/officeDocument/2006/relationships/hyperlink" Target="https://twitter.com/antoni" TargetMode="External" /><Relationship Id="rId300" Type="http://schemas.openxmlformats.org/officeDocument/2006/relationships/hyperlink" Target="https://twitter.com/neilmo_" TargetMode="External" /><Relationship Id="rId301" Type="http://schemas.openxmlformats.org/officeDocument/2006/relationships/hyperlink" Target="https://twitter.com/gamblermty" TargetMode="External" /><Relationship Id="rId302" Type="http://schemas.openxmlformats.org/officeDocument/2006/relationships/hyperlink" Target="https://twitter.com/chrisbogdog" TargetMode="External" /><Relationship Id="rId303" Type="http://schemas.openxmlformats.org/officeDocument/2006/relationships/hyperlink" Target="https://twitter.com/jeffharrington5" TargetMode="External" /><Relationship Id="rId304" Type="http://schemas.openxmlformats.org/officeDocument/2006/relationships/hyperlink" Target="https://twitter.com/0x2142com" TargetMode="External" /><Relationship Id="rId305" Type="http://schemas.openxmlformats.org/officeDocument/2006/relationships/hyperlink" Target="https://twitter.com/ivvi_gln" TargetMode="External" /><Relationship Id="rId306" Type="http://schemas.openxmlformats.org/officeDocument/2006/relationships/hyperlink" Target="https://twitter.com/ellerbyben" TargetMode="External" /><Relationship Id="rId307" Type="http://schemas.openxmlformats.org/officeDocument/2006/relationships/hyperlink" Target="https://twitter.com/cmlccie" TargetMode="External" /><Relationship Id="rId308" Type="http://schemas.openxmlformats.org/officeDocument/2006/relationships/hyperlink" Target="https://twitter.com/aviadmor" TargetMode="External" /><Relationship Id="rId309" Type="http://schemas.openxmlformats.org/officeDocument/2006/relationships/hyperlink" Target="https://twitter.com/maxthoon" TargetMode="External" /><Relationship Id="rId310" Type="http://schemas.openxmlformats.org/officeDocument/2006/relationships/hyperlink" Target="https://twitter.com/thekevinhbrown" TargetMode="External" /><Relationship Id="rId311" Type="http://schemas.openxmlformats.org/officeDocument/2006/relationships/hyperlink" Target="https://twitter.com/rlagmanpmp" TargetMode="External" /><Relationship Id="rId312" Type="http://schemas.openxmlformats.org/officeDocument/2006/relationships/hyperlink" Target="https://twitter.com/autismspeaks" TargetMode="External" /><Relationship Id="rId313" Type="http://schemas.openxmlformats.org/officeDocument/2006/relationships/hyperlink" Target="https://twitter.com/tluongo1" TargetMode="External" /><Relationship Id="rId314" Type="http://schemas.openxmlformats.org/officeDocument/2006/relationships/hyperlink" Target="https://twitter.com/chris_gabriel1" TargetMode="External" /><Relationship Id="rId315" Type="http://schemas.openxmlformats.org/officeDocument/2006/relationships/hyperlink" Target="https://twitter.com/bryan25607" TargetMode="External" /><Relationship Id="rId316" Type="http://schemas.openxmlformats.org/officeDocument/2006/relationships/hyperlink" Target="https://twitter.com/hfpreston" TargetMode="External" /><Relationship Id="rId317" Type="http://schemas.openxmlformats.org/officeDocument/2006/relationships/hyperlink" Target="https://twitter.com/tech_nicole" TargetMode="External" /><Relationship Id="rId318" Type="http://schemas.openxmlformats.org/officeDocument/2006/relationships/hyperlink" Target="https://twitter.com/johnbmoses" TargetMode="External" /><Relationship Id="rId319" Type="http://schemas.openxmlformats.org/officeDocument/2006/relationships/hyperlink" Target="https://twitter.com/santchiweb" TargetMode="External" /><Relationship Id="rId320" Type="http://schemas.openxmlformats.org/officeDocument/2006/relationships/hyperlink" Target="https://twitter.com/ciscokiwi" TargetMode="External" /><Relationship Id="rId321" Type="http://schemas.openxmlformats.org/officeDocument/2006/relationships/hyperlink" Target="https://twitter.com/devviebot" TargetMode="External" /><Relationship Id="rId322" Type="http://schemas.openxmlformats.org/officeDocument/2006/relationships/hyperlink" Target="https://twitter.com/h_klaassen" TargetMode="External" /><Relationship Id="rId323" Type="http://schemas.openxmlformats.org/officeDocument/2006/relationships/hyperlink" Target="https://twitter.com/vlinder_nl" TargetMode="External" /><Relationship Id="rId324" Type="http://schemas.openxmlformats.org/officeDocument/2006/relationships/hyperlink" Target="https://twitter.com/ladynetwkr" TargetMode="External" /><Relationship Id="rId325" Type="http://schemas.openxmlformats.org/officeDocument/2006/relationships/hyperlink" Target="https://twitter.com/b_serpil" TargetMode="External" /><Relationship Id="rId326" Type="http://schemas.openxmlformats.org/officeDocument/2006/relationships/hyperlink" Target="https://twitter.com/kfalconspb" TargetMode="External" /><Relationship Id="rId327" Type="http://schemas.openxmlformats.org/officeDocument/2006/relationships/hyperlink" Target="https://twitter.com/jason_gooley" TargetMode="External" /><Relationship Id="rId328" Type="http://schemas.openxmlformats.org/officeDocument/2006/relationships/hyperlink" Target="https://twitter.com/ciscochampion" TargetMode="External" /><Relationship Id="rId329" Type="http://schemas.openxmlformats.org/officeDocument/2006/relationships/hyperlink" Target="https://twitter.com/stephen__cooper" TargetMode="External" /><Relationship Id="rId330" Type="http://schemas.openxmlformats.org/officeDocument/2006/relationships/hyperlink" Target="https://twitter.com/wdenardi" TargetMode="External" /><Relationship Id="rId331" Type="http://schemas.openxmlformats.org/officeDocument/2006/relationships/hyperlink" Target="https://twitter.com/cisco" TargetMode="External" /><Relationship Id="rId332" Type="http://schemas.openxmlformats.org/officeDocument/2006/relationships/hyperlink" Target="https://twitter.com/martyn_rees" TargetMode="External" /><Relationship Id="rId333" Type="http://schemas.openxmlformats.org/officeDocument/2006/relationships/hyperlink" Target="https://twitter.com/ciscolivemel" TargetMode="External" /><Relationship Id="rId334" Type="http://schemas.openxmlformats.org/officeDocument/2006/relationships/hyperlink" Target="https://twitter.com/ciscoanz" TargetMode="External" /><Relationship Id="rId335" Type="http://schemas.openxmlformats.org/officeDocument/2006/relationships/hyperlink" Target="https://twitter.com/moabdel" TargetMode="External" /><Relationship Id="rId336" Type="http://schemas.openxmlformats.org/officeDocument/2006/relationships/hyperlink" Target="https://twitter.com/rishabh50631460" TargetMode="External" /><Relationship Id="rId337" Type="http://schemas.openxmlformats.org/officeDocument/2006/relationships/hyperlink" Target="https://twitter.com/varkey123" TargetMode="External" /><Relationship Id="rId338" Type="http://schemas.openxmlformats.org/officeDocument/2006/relationships/hyperlink" Target="https://twitter.com/yogeshbang" TargetMode="External" /><Relationship Id="rId339" Type="http://schemas.openxmlformats.org/officeDocument/2006/relationships/hyperlink" Target="https://twitter.com/c0deiii" TargetMode="External" /><Relationship Id="rId340" Type="http://schemas.openxmlformats.org/officeDocument/2006/relationships/hyperlink" Target="https://twitter.com/alirezataj48" TargetMode="External" /><Relationship Id="rId341" Type="http://schemas.openxmlformats.org/officeDocument/2006/relationships/hyperlink" Target="https://twitter.com/ciscodcloud" TargetMode="External" /><Relationship Id="rId342" Type="http://schemas.openxmlformats.org/officeDocument/2006/relationships/hyperlink" Target="https://twitter.com/womenofcisco" TargetMode="External" /><Relationship Id="rId343" Type="http://schemas.openxmlformats.org/officeDocument/2006/relationships/hyperlink" Target="https://twitter.com/anne_steinhardt" TargetMode="External" /><Relationship Id="rId344" Type="http://schemas.openxmlformats.org/officeDocument/2006/relationships/hyperlink" Target="https://twitter.com/stacihillokine" TargetMode="External" /><Relationship Id="rId345" Type="http://schemas.openxmlformats.org/officeDocument/2006/relationships/hyperlink" Target="https://twitter.com/varshakanwar" TargetMode="External" /><Relationship Id="rId346" Type="http://schemas.openxmlformats.org/officeDocument/2006/relationships/hyperlink" Target="https://twitter.com/ginamargolati" TargetMode="External" /><Relationship Id="rId347" Type="http://schemas.openxmlformats.org/officeDocument/2006/relationships/hyperlink" Target="https://twitter.com/intelligentpo" TargetMode="External" /><Relationship Id="rId348" Type="http://schemas.openxmlformats.org/officeDocument/2006/relationships/hyperlink" Target="https://twitter.com/koonscisco" TargetMode="External" /><Relationship Id="rId349" Type="http://schemas.openxmlformats.org/officeDocument/2006/relationships/hyperlink" Target="https://twitter.com/fjgotopo" TargetMode="External" /><Relationship Id="rId350" Type="http://schemas.openxmlformats.org/officeDocument/2006/relationships/hyperlink" Target="https://twitter.com/ciscoenterprise" TargetMode="External" /><Relationship Id="rId351" Type="http://schemas.openxmlformats.org/officeDocument/2006/relationships/hyperlink" Target="https://twitter.com/cisco_mobility" TargetMode="External" /><Relationship Id="rId352" Type="http://schemas.openxmlformats.org/officeDocument/2006/relationships/hyperlink" Target="https://twitter.com/robertcsapo" TargetMode="External" /><Relationship Id="rId353" Type="http://schemas.openxmlformats.org/officeDocument/2006/relationships/hyperlink" Target="https://twitter.com/awscloud" TargetMode="External" /><Relationship Id="rId354" Type="http://schemas.openxmlformats.org/officeDocument/2006/relationships/hyperlink" Target="https://twitter.com/prodoom" TargetMode="External" /><Relationship Id="rId355" Type="http://schemas.openxmlformats.org/officeDocument/2006/relationships/hyperlink" Target="https://twitter.com/eckelcu" TargetMode="External" /><Relationship Id="rId356" Type="http://schemas.openxmlformats.org/officeDocument/2006/relationships/hyperlink" Target="https://twitter.com/lizbblum" TargetMode="External" /><Relationship Id="rId357" Type="http://schemas.openxmlformats.org/officeDocument/2006/relationships/hyperlink" Target="https://twitter.com/purplehayesuk" TargetMode="External" /><Relationship Id="rId358" Type="http://schemas.openxmlformats.org/officeDocument/2006/relationships/hyperlink" Target="https://twitter.com/kareem_isk" TargetMode="External" /><Relationship Id="rId359" Type="http://schemas.openxmlformats.org/officeDocument/2006/relationships/hyperlink" Target="https://twitter.com/thedenap" TargetMode="External" /><Relationship Id="rId360" Type="http://schemas.openxmlformats.org/officeDocument/2006/relationships/hyperlink" Target="https://twitter.com/johnamcdonough" TargetMode="External" /><Relationship Id="rId361" Type="http://schemas.openxmlformats.org/officeDocument/2006/relationships/hyperlink" Target="https://twitter.com/socialjulio" TargetMode="External" /><Relationship Id="rId362" Type="http://schemas.openxmlformats.org/officeDocument/2006/relationships/hyperlink" Target="https://twitter.com/securenetwrk" TargetMode="External" /><Relationship Id="rId363" Type="http://schemas.openxmlformats.org/officeDocument/2006/relationships/hyperlink" Target="https://twitter.com/jlkratky" TargetMode="External" /><Relationship Id="rId364" Type="http://schemas.openxmlformats.org/officeDocument/2006/relationships/hyperlink" Target="https://twitter.com/kazuoyamamoto_" TargetMode="External" /><Relationship Id="rId365" Type="http://schemas.openxmlformats.org/officeDocument/2006/relationships/hyperlink" Target="https://twitter.com/rjohnston6" TargetMode="External" /><Relationship Id="rId366" Type="http://schemas.openxmlformats.org/officeDocument/2006/relationships/hyperlink" Target="https://twitter.com/bigevilbeard" TargetMode="External" /><Relationship Id="rId367" Type="http://schemas.openxmlformats.org/officeDocument/2006/relationships/hyperlink" Target="https://twitter.com/ruwanieb" TargetMode="External" /><Relationship Id="rId368" Type="http://schemas.openxmlformats.org/officeDocument/2006/relationships/hyperlink" Target="https://twitter.com/gennacaroline27" TargetMode="External" /><Relationship Id="rId369" Type="http://schemas.openxmlformats.org/officeDocument/2006/relationships/hyperlink" Target="https://twitter.com/shianneroan" TargetMode="External" /><Relationship Id="rId370" Type="http://schemas.openxmlformats.org/officeDocument/2006/relationships/hyperlink" Target="https://twitter.com/ciscocanada" TargetMode="External" /><Relationship Id="rId371" Type="http://schemas.openxmlformats.org/officeDocument/2006/relationships/hyperlink" Target="https://twitter.com/palmerccie" TargetMode="External" /><Relationship Id="rId372" Type="http://schemas.openxmlformats.org/officeDocument/2006/relationships/hyperlink" Target="https://twitter.com/kazumasaikuta" TargetMode="External" /><Relationship Id="rId373" Type="http://schemas.openxmlformats.org/officeDocument/2006/relationships/hyperlink" Target="https://twitter.com/genkggorosuke" TargetMode="External" /><Relationship Id="rId374" Type="http://schemas.openxmlformats.org/officeDocument/2006/relationships/hyperlink" Target="https://twitter.com/tomeiste" TargetMode="External" /><Relationship Id="rId375" Type="http://schemas.openxmlformats.org/officeDocument/2006/relationships/hyperlink" Target="https://twitter.com/olilaurentse" TargetMode="External" /><Relationship Id="rId376" Type="http://schemas.openxmlformats.org/officeDocument/2006/relationships/comments" Target="../comments2.xml" /><Relationship Id="rId377" Type="http://schemas.openxmlformats.org/officeDocument/2006/relationships/vmlDrawing" Target="../drawings/vmlDrawing2.vml" /><Relationship Id="rId378" Type="http://schemas.openxmlformats.org/officeDocument/2006/relationships/table" Target="../tables/table2.xml" /><Relationship Id="rId379" Type="http://schemas.openxmlformats.org/officeDocument/2006/relationships/drawing" Target="../drawings/drawing1.xml" /><Relationship Id="rId38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developer.cisco.com/user/settings/?utm_campaign=profile20&amp;utm_source=social&amp;utm_medium=otwitter-se-annika" TargetMode="External" /><Relationship Id="rId2" Type="http://schemas.openxmlformats.org/officeDocument/2006/relationships/hyperlink" Target="https://developer.cisco.com/codeexchange/github/repo/robertcsapo/cisco-dnacaap-assurance-aws-sns" TargetMode="External" /><Relationship Id="rId3" Type="http://schemas.openxmlformats.org/officeDocument/2006/relationships/hyperlink" Target="https://developer.cisco.com/user/settings/?utm_campaign=profile20&amp;utm_source=social&amp;utm_medium=otwitter-au-silvia" TargetMode="External" /><Relationship Id="rId4" Type="http://schemas.openxmlformats.org/officeDocument/2006/relationships/hyperlink" Target="https://twitter.com/WomenOfCisco/status/1163880914700701696" TargetMode="External" /><Relationship Id="rId5" Type="http://schemas.openxmlformats.org/officeDocument/2006/relationships/hyperlink" Target="https://blogs.cisco.com/developer/diving-deeper-into-wi-fi-6" TargetMode="External" /><Relationship Id="rId6" Type="http://schemas.openxmlformats.org/officeDocument/2006/relationships/hyperlink" Target="https://blogs.cisco.com/developer/network-configuration-template" TargetMode="External" /><Relationship Id="rId7" Type="http://schemas.openxmlformats.org/officeDocument/2006/relationships/hyperlink" Target="https://twitter.com/WomenOfCisco/status/1163911109285482496" TargetMode="External" /><Relationship Id="rId8" Type="http://schemas.openxmlformats.org/officeDocument/2006/relationships/hyperlink" Target="https://twitter.com/WomenOfCisco/status/1163914869667745794" TargetMode="External" /><Relationship Id="rId9" Type="http://schemas.openxmlformats.org/officeDocument/2006/relationships/hyperlink" Target="https://www.cisco.com/go/engagenz" TargetMode="External" /><Relationship Id="rId10" Type="http://schemas.openxmlformats.org/officeDocument/2006/relationships/hyperlink" Target="https://twitter.com/gennacaroline27/status/1163880523422474245" TargetMode="External" /><Relationship Id="rId11" Type="http://schemas.openxmlformats.org/officeDocument/2006/relationships/hyperlink" Target="https://developer.cisco.com/user/settings/?utm_campaign=profile20&amp;utm_source=social&amp;utm_medium=otwitter-au-silvia" TargetMode="External" /><Relationship Id="rId12" Type="http://schemas.openxmlformats.org/officeDocument/2006/relationships/hyperlink" Target="https://developer.cisco.com/user/settings?utm_campaign=profile&amp;utm_source=email&amp;utm_medium=email01-nz-scott" TargetMode="External" /><Relationship Id="rId13" Type="http://schemas.openxmlformats.org/officeDocument/2006/relationships/hyperlink" Target="https://www.cisco.com/go/engagenz" TargetMode="External" /><Relationship Id="rId14" Type="http://schemas.openxmlformats.org/officeDocument/2006/relationships/hyperlink" Target="https://developer.cisco.com/codeexchange/github/repo/robertcsapo/cisco-dnacaap-assurance-aws-sns" TargetMode="External" /><Relationship Id="rId15" Type="http://schemas.openxmlformats.org/officeDocument/2006/relationships/hyperlink" Target="https://blogs.cisco.com/developer/diving-deeper-into-wi-fi-6" TargetMode="External" /><Relationship Id="rId16" Type="http://schemas.openxmlformats.org/officeDocument/2006/relationships/hyperlink" Target="https://developer.cisco.com/user/settings/?utm_campaign=profile20&amp;utm_source=social&amp;utm_medium=otwitter-se-annika" TargetMode="External" /><Relationship Id="rId17" Type="http://schemas.openxmlformats.org/officeDocument/2006/relationships/hyperlink" Target="https://developer.cisco.com/user/settings/?utm_campaign=profile20&amp;utm_source=social&amp;utm_medium=otwitter-se-annika" TargetMode="External" /><Relationship Id="rId18" Type="http://schemas.openxmlformats.org/officeDocument/2006/relationships/hyperlink" Target="https://twitter.com/WomenOfCisco/status/1163880914700701696" TargetMode="External" /><Relationship Id="rId19" Type="http://schemas.openxmlformats.org/officeDocument/2006/relationships/hyperlink" Target="https://developer.cisco.com/user/settings/?utm_campaign=profile20&amp;utm_source=social&amp;utm_medium=otwitter-au-silvia" TargetMode="External" /><Relationship Id="rId20" Type="http://schemas.openxmlformats.org/officeDocument/2006/relationships/hyperlink" Target="https://twitter.com/silviakspiva/status/1162134594411302912" TargetMode="External" /><Relationship Id="rId21" Type="http://schemas.openxmlformats.org/officeDocument/2006/relationships/hyperlink" Target="https://twitter.com/WomenOfCisco/status/1163880914700701696" TargetMode="External" /><Relationship Id="rId22" Type="http://schemas.openxmlformats.org/officeDocument/2006/relationships/hyperlink" Target="https://twitter.com/gennacaroline27/status/1163880523422474245" TargetMode="External" /><Relationship Id="rId23" Type="http://schemas.openxmlformats.org/officeDocument/2006/relationships/hyperlink" Target="https://twitter.com/WomenOfCisco/status/1163911109285482496" TargetMode="External" /><Relationship Id="rId24" Type="http://schemas.openxmlformats.org/officeDocument/2006/relationships/hyperlink" Target="https://twitter.com/WomenOfCisco/status/1163926206217146370" TargetMode="External" /><Relationship Id="rId25" Type="http://schemas.openxmlformats.org/officeDocument/2006/relationships/hyperlink" Target="https://twitter.com/WomenOfCisco/status/1163914869667745794" TargetMode="External" /><Relationship Id="rId26" Type="http://schemas.openxmlformats.org/officeDocument/2006/relationships/hyperlink" Target="https://link.medium.com/nsVI1oIheZ" TargetMode="External" /><Relationship Id="rId27" Type="http://schemas.openxmlformats.org/officeDocument/2006/relationships/hyperlink" Target="https://www.cxotoday.com/story/6-key-takeaways-from-cisco-india-summit-2019/" TargetMode="External" /><Relationship Id="rId28" Type="http://schemas.openxmlformats.org/officeDocument/2006/relationships/hyperlink" Target="https://www.linkedin.com/slink?code=gF64KCg" TargetMode="External" /><Relationship Id="rId29" Type="http://schemas.openxmlformats.org/officeDocument/2006/relationships/hyperlink" Target="https://www.cisco.com/c/en/us/solutions/collateral/data-center-virtualization/applicat/index.html" TargetMode="External" /><Relationship Id="rId30" Type="http://schemas.openxmlformats.org/officeDocument/2006/relationships/hyperlink" Target="https://www.linkedin.com/slink?code=geT-_xD" TargetMode="External" /><Relationship Id="rId31" Type="http://schemas.openxmlformats.org/officeDocument/2006/relationships/hyperlink" Target="https://www.linkedin.com/slink?code=gVrpEJQ" TargetMode="External" /><Relationship Id="rId32" Type="http://schemas.openxmlformats.org/officeDocument/2006/relationships/hyperlink" Target="https://meraki.cisco.com/blog/2019/08/wi-fi-6-adoption/" TargetMode="External" /><Relationship Id="rId33" Type="http://schemas.openxmlformats.org/officeDocument/2006/relationships/hyperlink" Target="https://www.linkedin.com/slink?code=gCrY8EN" TargetMode="External" /><Relationship Id="rId34" Type="http://schemas.openxmlformats.org/officeDocument/2006/relationships/hyperlink" Target="https://github.com/aws/chalice" TargetMode="External" /><Relationship Id="rId35" Type="http://schemas.openxmlformats.org/officeDocument/2006/relationships/table" Target="../tables/table11.xml" /><Relationship Id="rId36" Type="http://schemas.openxmlformats.org/officeDocument/2006/relationships/table" Target="../tables/table12.xml" /><Relationship Id="rId37" Type="http://schemas.openxmlformats.org/officeDocument/2006/relationships/table" Target="../tables/table13.xml" /><Relationship Id="rId38" Type="http://schemas.openxmlformats.org/officeDocument/2006/relationships/table" Target="../tables/table14.xml" /><Relationship Id="rId39" Type="http://schemas.openxmlformats.org/officeDocument/2006/relationships/table" Target="../tables/table15.xml" /><Relationship Id="rId40" Type="http://schemas.openxmlformats.org/officeDocument/2006/relationships/table" Target="../tables/table16.xml" /><Relationship Id="rId41" Type="http://schemas.openxmlformats.org/officeDocument/2006/relationships/table" Target="../tables/table17.xml" /><Relationship Id="rId4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1.00390625" style="0" bestFit="1" customWidth="1"/>
    <col min="58" max="58" width="21.57421875" style="0" bestFit="1" customWidth="1"/>
    <col min="59" max="59" width="27.28125" style="0" bestFit="1" customWidth="1"/>
    <col min="60" max="60" width="22.421875" style="0" bestFit="1" customWidth="1"/>
    <col min="61" max="61" width="28.28125" style="0" bestFit="1" customWidth="1"/>
    <col min="62" max="62" width="27.140625" style="0" bestFit="1" customWidth="1"/>
    <col min="63" max="63" width="33.00390625" style="0" bestFit="1" customWidth="1"/>
    <col min="64" max="64" width="18.421875" style="0" bestFit="1" customWidth="1"/>
    <col min="65" max="65" width="22.140625" style="0" bestFit="1" customWidth="1"/>
    <col min="66" max="66" width="15.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208</v>
      </c>
      <c r="P2" s="13" t="s">
        <v>209</v>
      </c>
      <c r="Q2" s="13" t="s">
        <v>210</v>
      </c>
      <c r="R2" s="13" t="s">
        <v>211</v>
      </c>
      <c r="S2" s="13" t="s">
        <v>212</v>
      </c>
      <c r="T2" s="13" t="s">
        <v>213</v>
      </c>
      <c r="U2" s="13" t="s">
        <v>214</v>
      </c>
      <c r="V2" s="13" t="s">
        <v>215</v>
      </c>
      <c r="W2" s="13" t="s">
        <v>216</v>
      </c>
      <c r="X2" s="13" t="s">
        <v>217</v>
      </c>
      <c r="Y2" s="13" t="s">
        <v>218</v>
      </c>
      <c r="Z2" s="13" t="s">
        <v>219</v>
      </c>
      <c r="AA2" s="13" t="s">
        <v>220</v>
      </c>
      <c r="AB2" s="13" t="s">
        <v>221</v>
      </c>
      <c r="AC2" s="13" t="s">
        <v>222</v>
      </c>
      <c r="AD2" s="13" t="s">
        <v>223</v>
      </c>
      <c r="AE2" s="13" t="s">
        <v>224</v>
      </c>
      <c r="AF2" s="13" t="s">
        <v>225</v>
      </c>
      <c r="AG2" s="13" t="s">
        <v>226</v>
      </c>
      <c r="AH2" s="13" t="s">
        <v>227</v>
      </c>
      <c r="AI2" s="13" t="s">
        <v>228</v>
      </c>
      <c r="AJ2" s="13" t="s">
        <v>229</v>
      </c>
      <c r="AK2" s="13" t="s">
        <v>230</v>
      </c>
      <c r="AL2" s="13" t="s">
        <v>231</v>
      </c>
      <c r="AM2" s="13" t="s">
        <v>232</v>
      </c>
      <c r="AN2" s="13" t="s">
        <v>233</v>
      </c>
      <c r="AO2" s="13" t="s">
        <v>234</v>
      </c>
      <c r="AP2" s="13" t="s">
        <v>235</v>
      </c>
      <c r="AQ2" s="13" t="s">
        <v>236</v>
      </c>
      <c r="AR2" s="13" t="s">
        <v>237</v>
      </c>
      <c r="AS2" s="13" t="s">
        <v>238</v>
      </c>
      <c r="AT2" s="13" t="s">
        <v>239</v>
      </c>
      <c r="AU2" s="13" t="s">
        <v>240</v>
      </c>
      <c r="AV2" s="13" t="s">
        <v>241</v>
      </c>
      <c r="AW2" s="13" t="s">
        <v>242</v>
      </c>
      <c r="AX2" s="13" t="s">
        <v>243</v>
      </c>
      <c r="AY2" s="13" t="s">
        <v>244</v>
      </c>
      <c r="AZ2" s="13" t="s">
        <v>245</v>
      </c>
      <c r="BA2" s="13" t="s">
        <v>246</v>
      </c>
      <c r="BB2" s="13" t="s">
        <v>247</v>
      </c>
      <c r="BC2" t="s">
        <v>1436</v>
      </c>
      <c r="BD2" s="13" t="s">
        <v>1460</v>
      </c>
      <c r="BE2" s="13" t="s">
        <v>1461</v>
      </c>
      <c r="BF2" s="52" t="s">
        <v>2080</v>
      </c>
      <c r="BG2" s="52" t="s">
        <v>2081</v>
      </c>
      <c r="BH2" s="52" t="s">
        <v>2082</v>
      </c>
      <c r="BI2" s="52" t="s">
        <v>2083</v>
      </c>
      <c r="BJ2" s="52" t="s">
        <v>2084</v>
      </c>
      <c r="BK2" s="52" t="s">
        <v>2085</v>
      </c>
      <c r="BL2" s="52" t="s">
        <v>2086</v>
      </c>
      <c r="BM2" s="52" t="s">
        <v>2087</v>
      </c>
      <c r="BN2" s="52" t="s">
        <v>2088</v>
      </c>
    </row>
    <row r="3" spans="1:66" ht="15" customHeight="1">
      <c r="A3" s="66" t="s">
        <v>248</v>
      </c>
      <c r="B3" s="66" t="s">
        <v>283</v>
      </c>
      <c r="C3" s="67" t="s">
        <v>2111</v>
      </c>
      <c r="D3" s="68">
        <v>3</v>
      </c>
      <c r="E3" s="69" t="s">
        <v>132</v>
      </c>
      <c r="F3" s="70">
        <v>32</v>
      </c>
      <c r="G3" s="67"/>
      <c r="H3" s="71"/>
      <c r="I3" s="72"/>
      <c r="J3" s="72"/>
      <c r="K3" s="34" t="s">
        <v>65</v>
      </c>
      <c r="L3" s="73">
        <v>3</v>
      </c>
      <c r="M3" s="73"/>
      <c r="N3" s="74"/>
      <c r="O3" s="80" t="s">
        <v>334</v>
      </c>
      <c r="P3" s="82">
        <v>43693.466412037036</v>
      </c>
      <c r="Q3" s="80" t="s">
        <v>337</v>
      </c>
      <c r="R3" s="80"/>
      <c r="S3" s="80"/>
      <c r="T3" s="80" t="s">
        <v>404</v>
      </c>
      <c r="U3" s="80"/>
      <c r="V3" s="85" t="s">
        <v>466</v>
      </c>
      <c r="W3" s="82">
        <v>43693.466412037036</v>
      </c>
      <c r="X3" s="86">
        <v>43693</v>
      </c>
      <c r="Y3" s="88" t="s">
        <v>510</v>
      </c>
      <c r="Z3" s="85" t="s">
        <v>598</v>
      </c>
      <c r="AA3" s="80"/>
      <c r="AB3" s="80"/>
      <c r="AC3" s="88" t="s">
        <v>685</v>
      </c>
      <c r="AD3" s="80"/>
      <c r="AE3" s="80" t="b">
        <v>0</v>
      </c>
      <c r="AF3" s="80">
        <v>0</v>
      </c>
      <c r="AG3" s="88" t="s">
        <v>782</v>
      </c>
      <c r="AH3" s="80" t="b">
        <v>1</v>
      </c>
      <c r="AI3" s="80" t="s">
        <v>793</v>
      </c>
      <c r="AJ3" s="80"/>
      <c r="AK3" s="88" t="s">
        <v>796</v>
      </c>
      <c r="AL3" s="80" t="b">
        <v>0</v>
      </c>
      <c r="AM3" s="80">
        <v>6</v>
      </c>
      <c r="AN3" s="88" t="s">
        <v>728</v>
      </c>
      <c r="AO3" s="80" t="s">
        <v>801</v>
      </c>
      <c r="AP3" s="80" t="b">
        <v>0</v>
      </c>
      <c r="AQ3" s="88" t="s">
        <v>728</v>
      </c>
      <c r="AR3" s="80" t="s">
        <v>210</v>
      </c>
      <c r="AS3" s="80">
        <v>0</v>
      </c>
      <c r="AT3" s="80">
        <v>0</v>
      </c>
      <c r="AU3" s="80"/>
      <c r="AV3" s="80"/>
      <c r="AW3" s="80"/>
      <c r="AX3" s="80"/>
      <c r="AY3" s="80"/>
      <c r="AZ3" s="80"/>
      <c r="BA3" s="80"/>
      <c r="BB3" s="80"/>
      <c r="BC3">
        <v>1</v>
      </c>
      <c r="BD3" s="80" t="str">
        <f>REPLACE(INDEX(GroupVertices[Group],MATCH(Edges[[#This Row],[Vertex 1]],GroupVertices[Vertex],0)),1,1,"")</f>
        <v>3</v>
      </c>
      <c r="BE3" s="80" t="str">
        <f>REPLACE(INDEX(GroupVertices[Group],MATCH(Edges[[#This Row],[Vertex 2]],GroupVertices[Vertex],0)),1,1,"")</f>
        <v>3</v>
      </c>
      <c r="BF3" s="48"/>
      <c r="BG3" s="49"/>
      <c r="BH3" s="48"/>
      <c r="BI3" s="49"/>
      <c r="BJ3" s="48"/>
      <c r="BK3" s="49"/>
      <c r="BL3" s="48"/>
      <c r="BM3" s="49"/>
      <c r="BN3" s="48"/>
    </row>
    <row r="4" spans="1:66" ht="15" customHeight="1">
      <c r="A4" s="66" t="s">
        <v>248</v>
      </c>
      <c r="B4" s="66" t="s">
        <v>282</v>
      </c>
      <c r="C4" s="67" t="s">
        <v>2111</v>
      </c>
      <c r="D4" s="68">
        <v>3</v>
      </c>
      <c r="E4" s="69" t="s">
        <v>132</v>
      </c>
      <c r="F4" s="70">
        <v>32</v>
      </c>
      <c r="G4" s="67"/>
      <c r="H4" s="71"/>
      <c r="I4" s="72"/>
      <c r="J4" s="72"/>
      <c r="K4" s="34" t="s">
        <v>65</v>
      </c>
      <c r="L4" s="79">
        <v>4</v>
      </c>
      <c r="M4" s="79"/>
      <c r="N4" s="74"/>
      <c r="O4" s="81" t="s">
        <v>335</v>
      </c>
      <c r="P4" s="83">
        <v>43693.466412037036</v>
      </c>
      <c r="Q4" s="81" t="s">
        <v>337</v>
      </c>
      <c r="R4" s="81"/>
      <c r="S4" s="81"/>
      <c r="T4" s="81" t="s">
        <v>404</v>
      </c>
      <c r="U4" s="81"/>
      <c r="V4" s="84" t="s">
        <v>466</v>
      </c>
      <c r="W4" s="83">
        <v>43693.466412037036</v>
      </c>
      <c r="X4" s="87">
        <v>43693</v>
      </c>
      <c r="Y4" s="89" t="s">
        <v>510</v>
      </c>
      <c r="Z4" s="84" t="s">
        <v>598</v>
      </c>
      <c r="AA4" s="81"/>
      <c r="AB4" s="81"/>
      <c r="AC4" s="89" t="s">
        <v>685</v>
      </c>
      <c r="AD4" s="81"/>
      <c r="AE4" s="81" t="b">
        <v>0</v>
      </c>
      <c r="AF4" s="81">
        <v>0</v>
      </c>
      <c r="AG4" s="89" t="s">
        <v>782</v>
      </c>
      <c r="AH4" s="81" t="b">
        <v>1</v>
      </c>
      <c r="AI4" s="81" t="s">
        <v>793</v>
      </c>
      <c r="AJ4" s="81"/>
      <c r="AK4" s="89" t="s">
        <v>796</v>
      </c>
      <c r="AL4" s="81" t="b">
        <v>0</v>
      </c>
      <c r="AM4" s="81">
        <v>6</v>
      </c>
      <c r="AN4" s="89" t="s">
        <v>728</v>
      </c>
      <c r="AO4" s="81" t="s">
        <v>801</v>
      </c>
      <c r="AP4" s="81" t="b">
        <v>0</v>
      </c>
      <c r="AQ4" s="89" t="s">
        <v>728</v>
      </c>
      <c r="AR4" s="81" t="s">
        <v>210</v>
      </c>
      <c r="AS4" s="81">
        <v>0</v>
      </c>
      <c r="AT4" s="81">
        <v>0</v>
      </c>
      <c r="AU4" s="81"/>
      <c r="AV4" s="81"/>
      <c r="AW4" s="81"/>
      <c r="AX4" s="81"/>
      <c r="AY4" s="81"/>
      <c r="AZ4" s="81"/>
      <c r="BA4" s="81"/>
      <c r="BB4" s="81"/>
      <c r="BC4">
        <v>1</v>
      </c>
      <c r="BD4" s="80" t="str">
        <f>REPLACE(INDEX(GroupVertices[Group],MATCH(Edges[[#This Row],[Vertex 1]],GroupVertices[Vertex],0)),1,1,"")</f>
        <v>3</v>
      </c>
      <c r="BE4" s="80" t="str">
        <f>REPLACE(INDEX(GroupVertices[Group],MATCH(Edges[[#This Row],[Vertex 2]],GroupVertices[Vertex],0)),1,1,"")</f>
        <v>2</v>
      </c>
      <c r="BF4" s="48"/>
      <c r="BG4" s="49"/>
      <c r="BH4" s="48"/>
      <c r="BI4" s="49"/>
      <c r="BJ4" s="48"/>
      <c r="BK4" s="49"/>
      <c r="BL4" s="48"/>
      <c r="BM4" s="49"/>
      <c r="BN4" s="48"/>
    </row>
    <row r="5" spans="1:66" ht="15">
      <c r="A5" s="66" t="s">
        <v>248</v>
      </c>
      <c r="B5" s="66" t="s">
        <v>271</v>
      </c>
      <c r="C5" s="67" t="s">
        <v>2111</v>
      </c>
      <c r="D5" s="68">
        <v>3</v>
      </c>
      <c r="E5" s="69" t="s">
        <v>132</v>
      </c>
      <c r="F5" s="70">
        <v>32</v>
      </c>
      <c r="G5" s="67"/>
      <c r="H5" s="71"/>
      <c r="I5" s="72"/>
      <c r="J5" s="72"/>
      <c r="K5" s="34" t="s">
        <v>65</v>
      </c>
      <c r="L5" s="79">
        <v>5</v>
      </c>
      <c r="M5" s="79"/>
      <c r="N5" s="74"/>
      <c r="O5" s="81" t="s">
        <v>335</v>
      </c>
      <c r="P5" s="83">
        <v>43693.466412037036</v>
      </c>
      <c r="Q5" s="81" t="s">
        <v>337</v>
      </c>
      <c r="R5" s="81"/>
      <c r="S5" s="81"/>
      <c r="T5" s="81" t="s">
        <v>404</v>
      </c>
      <c r="U5" s="81"/>
      <c r="V5" s="84" t="s">
        <v>466</v>
      </c>
      <c r="W5" s="83">
        <v>43693.466412037036</v>
      </c>
      <c r="X5" s="87">
        <v>43693</v>
      </c>
      <c r="Y5" s="89" t="s">
        <v>510</v>
      </c>
      <c r="Z5" s="84" t="s">
        <v>598</v>
      </c>
      <c r="AA5" s="81"/>
      <c r="AB5" s="81"/>
      <c r="AC5" s="89" t="s">
        <v>685</v>
      </c>
      <c r="AD5" s="81"/>
      <c r="AE5" s="81" t="b">
        <v>0</v>
      </c>
      <c r="AF5" s="81">
        <v>0</v>
      </c>
      <c r="AG5" s="89" t="s">
        <v>782</v>
      </c>
      <c r="AH5" s="81" t="b">
        <v>1</v>
      </c>
      <c r="AI5" s="81" t="s">
        <v>793</v>
      </c>
      <c r="AJ5" s="81"/>
      <c r="AK5" s="89" t="s">
        <v>796</v>
      </c>
      <c r="AL5" s="81" t="b">
        <v>0</v>
      </c>
      <c r="AM5" s="81">
        <v>6</v>
      </c>
      <c r="AN5" s="89" t="s">
        <v>728</v>
      </c>
      <c r="AO5" s="81" t="s">
        <v>801</v>
      </c>
      <c r="AP5" s="81" t="b">
        <v>0</v>
      </c>
      <c r="AQ5" s="89" t="s">
        <v>728</v>
      </c>
      <c r="AR5" s="81" t="s">
        <v>210</v>
      </c>
      <c r="AS5" s="81">
        <v>0</v>
      </c>
      <c r="AT5" s="81">
        <v>0</v>
      </c>
      <c r="AU5" s="81"/>
      <c r="AV5" s="81"/>
      <c r="AW5" s="81"/>
      <c r="AX5" s="81"/>
      <c r="AY5" s="81"/>
      <c r="AZ5" s="81"/>
      <c r="BA5" s="81"/>
      <c r="BB5" s="81"/>
      <c r="BC5">
        <v>1</v>
      </c>
      <c r="BD5" s="80" t="str">
        <f>REPLACE(INDEX(GroupVertices[Group],MATCH(Edges[[#This Row],[Vertex 1]],GroupVertices[Vertex],0)),1,1,"")</f>
        <v>3</v>
      </c>
      <c r="BE5" s="80" t="str">
        <f>REPLACE(INDEX(GroupVertices[Group],MATCH(Edges[[#This Row],[Vertex 2]],GroupVertices[Vertex],0)),1,1,"")</f>
        <v>3</v>
      </c>
      <c r="BF5" s="48">
        <v>2</v>
      </c>
      <c r="BG5" s="49">
        <v>5.882352941176471</v>
      </c>
      <c r="BH5" s="48">
        <v>1</v>
      </c>
      <c r="BI5" s="49">
        <v>2.9411764705882355</v>
      </c>
      <c r="BJ5" s="48">
        <v>0</v>
      </c>
      <c r="BK5" s="49">
        <v>0</v>
      </c>
      <c r="BL5" s="48">
        <v>31</v>
      </c>
      <c r="BM5" s="49">
        <v>91.17647058823529</v>
      </c>
      <c r="BN5" s="48">
        <v>34</v>
      </c>
    </row>
    <row r="6" spans="1:66" ht="15">
      <c r="A6" s="66" t="s">
        <v>249</v>
      </c>
      <c r="B6" s="66" t="s">
        <v>283</v>
      </c>
      <c r="C6" s="67" t="s">
        <v>2111</v>
      </c>
      <c r="D6" s="68">
        <v>3</v>
      </c>
      <c r="E6" s="69" t="s">
        <v>132</v>
      </c>
      <c r="F6" s="70">
        <v>32</v>
      </c>
      <c r="G6" s="67"/>
      <c r="H6" s="71"/>
      <c r="I6" s="72"/>
      <c r="J6" s="72"/>
      <c r="K6" s="34" t="s">
        <v>65</v>
      </c>
      <c r="L6" s="79">
        <v>6</v>
      </c>
      <c r="M6" s="79"/>
      <c r="N6" s="74"/>
      <c r="O6" s="81" t="s">
        <v>334</v>
      </c>
      <c r="P6" s="83">
        <v>43693.69005787037</v>
      </c>
      <c r="Q6" s="81" t="s">
        <v>337</v>
      </c>
      <c r="R6" s="81"/>
      <c r="S6" s="81"/>
      <c r="T6" s="81" t="s">
        <v>404</v>
      </c>
      <c r="U6" s="81"/>
      <c r="V6" s="84" t="s">
        <v>467</v>
      </c>
      <c r="W6" s="83">
        <v>43693.69005787037</v>
      </c>
      <c r="X6" s="87">
        <v>43693</v>
      </c>
      <c r="Y6" s="89" t="s">
        <v>511</v>
      </c>
      <c r="Z6" s="84" t="s">
        <v>599</v>
      </c>
      <c r="AA6" s="81"/>
      <c r="AB6" s="81"/>
      <c r="AC6" s="89" t="s">
        <v>686</v>
      </c>
      <c r="AD6" s="81"/>
      <c r="AE6" s="81" t="b">
        <v>0</v>
      </c>
      <c r="AF6" s="81">
        <v>0</v>
      </c>
      <c r="AG6" s="89" t="s">
        <v>782</v>
      </c>
      <c r="AH6" s="81" t="b">
        <v>1</v>
      </c>
      <c r="AI6" s="81" t="s">
        <v>793</v>
      </c>
      <c r="AJ6" s="81"/>
      <c r="AK6" s="89" t="s">
        <v>796</v>
      </c>
      <c r="AL6" s="81" t="b">
        <v>0</v>
      </c>
      <c r="AM6" s="81">
        <v>6</v>
      </c>
      <c r="AN6" s="89" t="s">
        <v>728</v>
      </c>
      <c r="AO6" s="81" t="s">
        <v>801</v>
      </c>
      <c r="AP6" s="81" t="b">
        <v>0</v>
      </c>
      <c r="AQ6" s="89" t="s">
        <v>728</v>
      </c>
      <c r="AR6" s="81" t="s">
        <v>210</v>
      </c>
      <c r="AS6" s="81">
        <v>0</v>
      </c>
      <c r="AT6" s="81">
        <v>0</v>
      </c>
      <c r="AU6" s="81"/>
      <c r="AV6" s="81"/>
      <c r="AW6" s="81"/>
      <c r="AX6" s="81"/>
      <c r="AY6" s="81"/>
      <c r="AZ6" s="81"/>
      <c r="BA6" s="81"/>
      <c r="BB6" s="81"/>
      <c r="BC6">
        <v>1</v>
      </c>
      <c r="BD6" s="80" t="str">
        <f>REPLACE(INDEX(GroupVertices[Group],MATCH(Edges[[#This Row],[Vertex 1]],GroupVertices[Vertex],0)),1,1,"")</f>
        <v>3</v>
      </c>
      <c r="BE6" s="80" t="str">
        <f>REPLACE(INDEX(GroupVertices[Group],MATCH(Edges[[#This Row],[Vertex 2]],GroupVertices[Vertex],0)),1,1,"")</f>
        <v>3</v>
      </c>
      <c r="BF6" s="48"/>
      <c r="BG6" s="49"/>
      <c r="BH6" s="48"/>
      <c r="BI6" s="49"/>
      <c r="BJ6" s="48"/>
      <c r="BK6" s="49"/>
      <c r="BL6" s="48"/>
      <c r="BM6" s="49"/>
      <c r="BN6" s="48"/>
    </row>
    <row r="7" spans="1:66" ht="15">
      <c r="A7" s="66" t="s">
        <v>249</v>
      </c>
      <c r="B7" s="66" t="s">
        <v>282</v>
      </c>
      <c r="C7" s="67" t="s">
        <v>2111</v>
      </c>
      <c r="D7" s="68">
        <v>3</v>
      </c>
      <c r="E7" s="69" t="s">
        <v>132</v>
      </c>
      <c r="F7" s="70">
        <v>32</v>
      </c>
      <c r="G7" s="67"/>
      <c r="H7" s="71"/>
      <c r="I7" s="72"/>
      <c r="J7" s="72"/>
      <c r="K7" s="34" t="s">
        <v>65</v>
      </c>
      <c r="L7" s="79">
        <v>7</v>
      </c>
      <c r="M7" s="79"/>
      <c r="N7" s="74"/>
      <c r="O7" s="81" t="s">
        <v>335</v>
      </c>
      <c r="P7" s="83">
        <v>43693.69005787037</v>
      </c>
      <c r="Q7" s="81" t="s">
        <v>337</v>
      </c>
      <c r="R7" s="81"/>
      <c r="S7" s="81"/>
      <c r="T7" s="81" t="s">
        <v>404</v>
      </c>
      <c r="U7" s="81"/>
      <c r="V7" s="84" t="s">
        <v>467</v>
      </c>
      <c r="W7" s="83">
        <v>43693.69005787037</v>
      </c>
      <c r="X7" s="87">
        <v>43693</v>
      </c>
      <c r="Y7" s="89" t="s">
        <v>511</v>
      </c>
      <c r="Z7" s="84" t="s">
        <v>599</v>
      </c>
      <c r="AA7" s="81"/>
      <c r="AB7" s="81"/>
      <c r="AC7" s="89" t="s">
        <v>686</v>
      </c>
      <c r="AD7" s="81"/>
      <c r="AE7" s="81" t="b">
        <v>0</v>
      </c>
      <c r="AF7" s="81">
        <v>0</v>
      </c>
      <c r="AG7" s="89" t="s">
        <v>782</v>
      </c>
      <c r="AH7" s="81" t="b">
        <v>1</v>
      </c>
      <c r="AI7" s="81" t="s">
        <v>793</v>
      </c>
      <c r="AJ7" s="81"/>
      <c r="AK7" s="89" t="s">
        <v>796</v>
      </c>
      <c r="AL7" s="81" t="b">
        <v>0</v>
      </c>
      <c r="AM7" s="81">
        <v>6</v>
      </c>
      <c r="AN7" s="89" t="s">
        <v>728</v>
      </c>
      <c r="AO7" s="81" t="s">
        <v>801</v>
      </c>
      <c r="AP7" s="81" t="b">
        <v>0</v>
      </c>
      <c r="AQ7" s="89" t="s">
        <v>728</v>
      </c>
      <c r="AR7" s="81" t="s">
        <v>210</v>
      </c>
      <c r="AS7" s="81">
        <v>0</v>
      </c>
      <c r="AT7" s="81">
        <v>0</v>
      </c>
      <c r="AU7" s="81"/>
      <c r="AV7" s="81"/>
      <c r="AW7" s="81"/>
      <c r="AX7" s="81"/>
      <c r="AY7" s="81"/>
      <c r="AZ7" s="81"/>
      <c r="BA7" s="81"/>
      <c r="BB7" s="81"/>
      <c r="BC7">
        <v>1</v>
      </c>
      <c r="BD7" s="80" t="str">
        <f>REPLACE(INDEX(GroupVertices[Group],MATCH(Edges[[#This Row],[Vertex 1]],GroupVertices[Vertex],0)),1,1,"")</f>
        <v>3</v>
      </c>
      <c r="BE7" s="80" t="str">
        <f>REPLACE(INDEX(GroupVertices[Group],MATCH(Edges[[#This Row],[Vertex 2]],GroupVertices[Vertex],0)),1,1,"")</f>
        <v>2</v>
      </c>
      <c r="BF7" s="48"/>
      <c r="BG7" s="49"/>
      <c r="BH7" s="48"/>
      <c r="BI7" s="49"/>
      <c r="BJ7" s="48"/>
      <c r="BK7" s="49"/>
      <c r="BL7" s="48"/>
      <c r="BM7" s="49"/>
      <c r="BN7" s="48"/>
    </row>
    <row r="8" spans="1:66" ht="15">
      <c r="A8" s="66" t="s">
        <v>249</v>
      </c>
      <c r="B8" s="66" t="s">
        <v>271</v>
      </c>
      <c r="C8" s="67" t="s">
        <v>2111</v>
      </c>
      <c r="D8" s="68">
        <v>3</v>
      </c>
      <c r="E8" s="69" t="s">
        <v>132</v>
      </c>
      <c r="F8" s="70">
        <v>32</v>
      </c>
      <c r="G8" s="67"/>
      <c r="H8" s="71"/>
      <c r="I8" s="72"/>
      <c r="J8" s="72"/>
      <c r="K8" s="34" t="s">
        <v>65</v>
      </c>
      <c r="L8" s="79">
        <v>8</v>
      </c>
      <c r="M8" s="79"/>
      <c r="N8" s="74"/>
      <c r="O8" s="81" t="s">
        <v>335</v>
      </c>
      <c r="P8" s="83">
        <v>43693.69005787037</v>
      </c>
      <c r="Q8" s="81" t="s">
        <v>337</v>
      </c>
      <c r="R8" s="81"/>
      <c r="S8" s="81"/>
      <c r="T8" s="81" t="s">
        <v>404</v>
      </c>
      <c r="U8" s="81"/>
      <c r="V8" s="84" t="s">
        <v>467</v>
      </c>
      <c r="W8" s="83">
        <v>43693.69005787037</v>
      </c>
      <c r="X8" s="87">
        <v>43693</v>
      </c>
      <c r="Y8" s="89" t="s">
        <v>511</v>
      </c>
      <c r="Z8" s="84" t="s">
        <v>599</v>
      </c>
      <c r="AA8" s="81"/>
      <c r="AB8" s="81"/>
      <c r="AC8" s="89" t="s">
        <v>686</v>
      </c>
      <c r="AD8" s="81"/>
      <c r="AE8" s="81" t="b">
        <v>0</v>
      </c>
      <c r="AF8" s="81">
        <v>0</v>
      </c>
      <c r="AG8" s="89" t="s">
        <v>782</v>
      </c>
      <c r="AH8" s="81" t="b">
        <v>1</v>
      </c>
      <c r="AI8" s="81" t="s">
        <v>793</v>
      </c>
      <c r="AJ8" s="81"/>
      <c r="AK8" s="89" t="s">
        <v>796</v>
      </c>
      <c r="AL8" s="81" t="b">
        <v>0</v>
      </c>
      <c r="AM8" s="81">
        <v>6</v>
      </c>
      <c r="AN8" s="89" t="s">
        <v>728</v>
      </c>
      <c r="AO8" s="81" t="s">
        <v>801</v>
      </c>
      <c r="AP8" s="81" t="b">
        <v>0</v>
      </c>
      <c r="AQ8" s="89" t="s">
        <v>728</v>
      </c>
      <c r="AR8" s="81" t="s">
        <v>210</v>
      </c>
      <c r="AS8" s="81">
        <v>0</v>
      </c>
      <c r="AT8" s="81">
        <v>0</v>
      </c>
      <c r="AU8" s="81"/>
      <c r="AV8" s="81"/>
      <c r="AW8" s="81"/>
      <c r="AX8" s="81"/>
      <c r="AY8" s="81"/>
      <c r="AZ8" s="81"/>
      <c r="BA8" s="81"/>
      <c r="BB8" s="81"/>
      <c r="BC8">
        <v>1</v>
      </c>
      <c r="BD8" s="80" t="str">
        <f>REPLACE(INDEX(GroupVertices[Group],MATCH(Edges[[#This Row],[Vertex 1]],GroupVertices[Vertex],0)),1,1,"")</f>
        <v>3</v>
      </c>
      <c r="BE8" s="80" t="str">
        <f>REPLACE(INDEX(GroupVertices[Group],MATCH(Edges[[#This Row],[Vertex 2]],GroupVertices[Vertex],0)),1,1,"")</f>
        <v>3</v>
      </c>
      <c r="BF8" s="48">
        <v>2</v>
      </c>
      <c r="BG8" s="49">
        <v>5.882352941176471</v>
      </c>
      <c r="BH8" s="48">
        <v>1</v>
      </c>
      <c r="BI8" s="49">
        <v>2.9411764705882355</v>
      </c>
      <c r="BJ8" s="48">
        <v>0</v>
      </c>
      <c r="BK8" s="49">
        <v>0</v>
      </c>
      <c r="BL8" s="48">
        <v>31</v>
      </c>
      <c r="BM8" s="49">
        <v>91.17647058823529</v>
      </c>
      <c r="BN8" s="48">
        <v>34</v>
      </c>
    </row>
    <row r="9" spans="1:66" ht="15">
      <c r="A9" s="66" t="s">
        <v>250</v>
      </c>
      <c r="B9" s="66" t="s">
        <v>283</v>
      </c>
      <c r="C9" s="67" t="s">
        <v>2111</v>
      </c>
      <c r="D9" s="68">
        <v>3</v>
      </c>
      <c r="E9" s="69" t="s">
        <v>132</v>
      </c>
      <c r="F9" s="70">
        <v>32</v>
      </c>
      <c r="G9" s="67"/>
      <c r="H9" s="71"/>
      <c r="I9" s="72"/>
      <c r="J9" s="72"/>
      <c r="K9" s="34" t="s">
        <v>65</v>
      </c>
      <c r="L9" s="79">
        <v>9</v>
      </c>
      <c r="M9" s="79"/>
      <c r="N9" s="74"/>
      <c r="O9" s="81" t="s">
        <v>334</v>
      </c>
      <c r="P9" s="83">
        <v>43693.7590162037</v>
      </c>
      <c r="Q9" s="81" t="s">
        <v>337</v>
      </c>
      <c r="R9" s="81"/>
      <c r="S9" s="81"/>
      <c r="T9" s="81" t="s">
        <v>404</v>
      </c>
      <c r="U9" s="81"/>
      <c r="V9" s="84" t="s">
        <v>468</v>
      </c>
      <c r="W9" s="83">
        <v>43693.7590162037</v>
      </c>
      <c r="X9" s="87">
        <v>43693</v>
      </c>
      <c r="Y9" s="89" t="s">
        <v>512</v>
      </c>
      <c r="Z9" s="84" t="s">
        <v>600</v>
      </c>
      <c r="AA9" s="81"/>
      <c r="AB9" s="81"/>
      <c r="AC9" s="89" t="s">
        <v>687</v>
      </c>
      <c r="AD9" s="81"/>
      <c r="AE9" s="81" t="b">
        <v>0</v>
      </c>
      <c r="AF9" s="81">
        <v>0</v>
      </c>
      <c r="AG9" s="89" t="s">
        <v>782</v>
      </c>
      <c r="AH9" s="81" t="b">
        <v>1</v>
      </c>
      <c r="AI9" s="81" t="s">
        <v>793</v>
      </c>
      <c r="AJ9" s="81"/>
      <c r="AK9" s="89" t="s">
        <v>796</v>
      </c>
      <c r="AL9" s="81" t="b">
        <v>0</v>
      </c>
      <c r="AM9" s="81">
        <v>6</v>
      </c>
      <c r="AN9" s="89" t="s">
        <v>728</v>
      </c>
      <c r="AO9" s="81" t="s">
        <v>802</v>
      </c>
      <c r="AP9" s="81" t="b">
        <v>0</v>
      </c>
      <c r="AQ9" s="89" t="s">
        <v>728</v>
      </c>
      <c r="AR9" s="81" t="s">
        <v>210</v>
      </c>
      <c r="AS9" s="81">
        <v>0</v>
      </c>
      <c r="AT9" s="81">
        <v>0</v>
      </c>
      <c r="AU9" s="81"/>
      <c r="AV9" s="81"/>
      <c r="AW9" s="81"/>
      <c r="AX9" s="81"/>
      <c r="AY9" s="81"/>
      <c r="AZ9" s="81"/>
      <c r="BA9" s="81"/>
      <c r="BB9" s="81"/>
      <c r="BC9">
        <v>1</v>
      </c>
      <c r="BD9" s="80" t="str">
        <f>REPLACE(INDEX(GroupVertices[Group],MATCH(Edges[[#This Row],[Vertex 1]],GroupVertices[Vertex],0)),1,1,"")</f>
        <v>3</v>
      </c>
      <c r="BE9" s="80" t="str">
        <f>REPLACE(INDEX(GroupVertices[Group],MATCH(Edges[[#This Row],[Vertex 2]],GroupVertices[Vertex],0)),1,1,"")</f>
        <v>3</v>
      </c>
      <c r="BF9" s="48"/>
      <c r="BG9" s="49"/>
      <c r="BH9" s="48"/>
      <c r="BI9" s="49"/>
      <c r="BJ9" s="48"/>
      <c r="BK9" s="49"/>
      <c r="BL9" s="48"/>
      <c r="BM9" s="49"/>
      <c r="BN9" s="48"/>
    </row>
    <row r="10" spans="1:66" ht="15">
      <c r="A10" s="66" t="s">
        <v>250</v>
      </c>
      <c r="B10" s="66" t="s">
        <v>282</v>
      </c>
      <c r="C10" s="67" t="s">
        <v>2111</v>
      </c>
      <c r="D10" s="68">
        <v>3</v>
      </c>
      <c r="E10" s="69" t="s">
        <v>132</v>
      </c>
      <c r="F10" s="70">
        <v>32</v>
      </c>
      <c r="G10" s="67"/>
      <c r="H10" s="71"/>
      <c r="I10" s="72"/>
      <c r="J10" s="72"/>
      <c r="K10" s="34" t="s">
        <v>65</v>
      </c>
      <c r="L10" s="79">
        <v>10</v>
      </c>
      <c r="M10" s="79"/>
      <c r="N10" s="74"/>
      <c r="O10" s="81" t="s">
        <v>335</v>
      </c>
      <c r="P10" s="83">
        <v>43693.7590162037</v>
      </c>
      <c r="Q10" s="81" t="s">
        <v>337</v>
      </c>
      <c r="R10" s="81"/>
      <c r="S10" s="81"/>
      <c r="T10" s="81" t="s">
        <v>404</v>
      </c>
      <c r="U10" s="81"/>
      <c r="V10" s="84" t="s">
        <v>468</v>
      </c>
      <c r="W10" s="83">
        <v>43693.7590162037</v>
      </c>
      <c r="X10" s="87">
        <v>43693</v>
      </c>
      <c r="Y10" s="89" t="s">
        <v>512</v>
      </c>
      <c r="Z10" s="84" t="s">
        <v>600</v>
      </c>
      <c r="AA10" s="81"/>
      <c r="AB10" s="81"/>
      <c r="AC10" s="89" t="s">
        <v>687</v>
      </c>
      <c r="AD10" s="81"/>
      <c r="AE10" s="81" t="b">
        <v>0</v>
      </c>
      <c r="AF10" s="81">
        <v>0</v>
      </c>
      <c r="AG10" s="89" t="s">
        <v>782</v>
      </c>
      <c r="AH10" s="81" t="b">
        <v>1</v>
      </c>
      <c r="AI10" s="81" t="s">
        <v>793</v>
      </c>
      <c r="AJ10" s="81"/>
      <c r="AK10" s="89" t="s">
        <v>796</v>
      </c>
      <c r="AL10" s="81" t="b">
        <v>0</v>
      </c>
      <c r="AM10" s="81">
        <v>6</v>
      </c>
      <c r="AN10" s="89" t="s">
        <v>728</v>
      </c>
      <c r="AO10" s="81" t="s">
        <v>802</v>
      </c>
      <c r="AP10" s="81" t="b">
        <v>0</v>
      </c>
      <c r="AQ10" s="89" t="s">
        <v>728</v>
      </c>
      <c r="AR10" s="81" t="s">
        <v>210</v>
      </c>
      <c r="AS10" s="81">
        <v>0</v>
      </c>
      <c r="AT10" s="81">
        <v>0</v>
      </c>
      <c r="AU10" s="81"/>
      <c r="AV10" s="81"/>
      <c r="AW10" s="81"/>
      <c r="AX10" s="81"/>
      <c r="AY10" s="81"/>
      <c r="AZ10" s="81"/>
      <c r="BA10" s="81"/>
      <c r="BB10" s="81"/>
      <c r="BC10">
        <v>1</v>
      </c>
      <c r="BD10" s="80" t="str">
        <f>REPLACE(INDEX(GroupVertices[Group],MATCH(Edges[[#This Row],[Vertex 1]],GroupVertices[Vertex],0)),1,1,"")</f>
        <v>3</v>
      </c>
      <c r="BE10" s="80" t="str">
        <f>REPLACE(INDEX(GroupVertices[Group],MATCH(Edges[[#This Row],[Vertex 2]],GroupVertices[Vertex],0)),1,1,"")</f>
        <v>2</v>
      </c>
      <c r="BF10" s="48"/>
      <c r="BG10" s="49"/>
      <c r="BH10" s="48"/>
      <c r="BI10" s="49"/>
      <c r="BJ10" s="48"/>
      <c r="BK10" s="49"/>
      <c r="BL10" s="48"/>
      <c r="BM10" s="49"/>
      <c r="BN10" s="48"/>
    </row>
    <row r="11" spans="1:66" ht="15">
      <c r="A11" s="66" t="s">
        <v>250</v>
      </c>
      <c r="B11" s="66" t="s">
        <v>271</v>
      </c>
      <c r="C11" s="67" t="s">
        <v>2111</v>
      </c>
      <c r="D11" s="68">
        <v>3</v>
      </c>
      <c r="E11" s="69" t="s">
        <v>132</v>
      </c>
      <c r="F11" s="70">
        <v>32</v>
      </c>
      <c r="G11" s="67"/>
      <c r="H11" s="71"/>
      <c r="I11" s="72"/>
      <c r="J11" s="72"/>
      <c r="K11" s="34" t="s">
        <v>65</v>
      </c>
      <c r="L11" s="79">
        <v>11</v>
      </c>
      <c r="M11" s="79"/>
      <c r="N11" s="74"/>
      <c r="O11" s="81" t="s">
        <v>335</v>
      </c>
      <c r="P11" s="83">
        <v>43693.7590162037</v>
      </c>
      <c r="Q11" s="81" t="s">
        <v>337</v>
      </c>
      <c r="R11" s="81"/>
      <c r="S11" s="81"/>
      <c r="T11" s="81" t="s">
        <v>404</v>
      </c>
      <c r="U11" s="81"/>
      <c r="V11" s="84" t="s">
        <v>468</v>
      </c>
      <c r="W11" s="83">
        <v>43693.7590162037</v>
      </c>
      <c r="X11" s="87">
        <v>43693</v>
      </c>
      <c r="Y11" s="89" t="s">
        <v>512</v>
      </c>
      <c r="Z11" s="84" t="s">
        <v>600</v>
      </c>
      <c r="AA11" s="81"/>
      <c r="AB11" s="81"/>
      <c r="AC11" s="89" t="s">
        <v>687</v>
      </c>
      <c r="AD11" s="81"/>
      <c r="AE11" s="81" t="b">
        <v>0</v>
      </c>
      <c r="AF11" s="81">
        <v>0</v>
      </c>
      <c r="AG11" s="89" t="s">
        <v>782</v>
      </c>
      <c r="AH11" s="81" t="b">
        <v>1</v>
      </c>
      <c r="AI11" s="81" t="s">
        <v>793</v>
      </c>
      <c r="AJ11" s="81"/>
      <c r="AK11" s="89" t="s">
        <v>796</v>
      </c>
      <c r="AL11" s="81" t="b">
        <v>0</v>
      </c>
      <c r="AM11" s="81">
        <v>6</v>
      </c>
      <c r="AN11" s="89" t="s">
        <v>728</v>
      </c>
      <c r="AO11" s="81" t="s">
        <v>802</v>
      </c>
      <c r="AP11" s="81" t="b">
        <v>0</v>
      </c>
      <c r="AQ11" s="89" t="s">
        <v>728</v>
      </c>
      <c r="AR11" s="81" t="s">
        <v>210</v>
      </c>
      <c r="AS11" s="81">
        <v>0</v>
      </c>
      <c r="AT11" s="81">
        <v>0</v>
      </c>
      <c r="AU11" s="81"/>
      <c r="AV11" s="81"/>
      <c r="AW11" s="81"/>
      <c r="AX11" s="81"/>
      <c r="AY11" s="81"/>
      <c r="AZ11" s="81"/>
      <c r="BA11" s="81"/>
      <c r="BB11" s="81"/>
      <c r="BC11">
        <v>1</v>
      </c>
      <c r="BD11" s="80" t="str">
        <f>REPLACE(INDEX(GroupVertices[Group],MATCH(Edges[[#This Row],[Vertex 1]],GroupVertices[Vertex],0)),1,1,"")</f>
        <v>3</v>
      </c>
      <c r="BE11" s="80" t="str">
        <f>REPLACE(INDEX(GroupVertices[Group],MATCH(Edges[[#This Row],[Vertex 2]],GroupVertices[Vertex],0)),1,1,"")</f>
        <v>3</v>
      </c>
      <c r="BF11" s="48">
        <v>2</v>
      </c>
      <c r="BG11" s="49">
        <v>5.882352941176471</v>
      </c>
      <c r="BH11" s="48">
        <v>1</v>
      </c>
      <c r="BI11" s="49">
        <v>2.9411764705882355</v>
      </c>
      <c r="BJ11" s="48">
        <v>0</v>
      </c>
      <c r="BK11" s="49">
        <v>0</v>
      </c>
      <c r="BL11" s="48">
        <v>31</v>
      </c>
      <c r="BM11" s="49">
        <v>91.17647058823529</v>
      </c>
      <c r="BN11" s="48">
        <v>34</v>
      </c>
    </row>
    <row r="12" spans="1:66" ht="15">
      <c r="A12" s="66" t="s">
        <v>251</v>
      </c>
      <c r="B12" s="66" t="s">
        <v>253</v>
      </c>
      <c r="C12" s="67" t="s">
        <v>2111</v>
      </c>
      <c r="D12" s="68">
        <v>3</v>
      </c>
      <c r="E12" s="69" t="s">
        <v>132</v>
      </c>
      <c r="F12" s="70">
        <v>32</v>
      </c>
      <c r="G12" s="67"/>
      <c r="H12" s="71"/>
      <c r="I12" s="72"/>
      <c r="J12" s="72"/>
      <c r="K12" s="34" t="s">
        <v>65</v>
      </c>
      <c r="L12" s="79">
        <v>12</v>
      </c>
      <c r="M12" s="79"/>
      <c r="N12" s="74"/>
      <c r="O12" s="81" t="s">
        <v>334</v>
      </c>
      <c r="P12" s="83">
        <v>43693.855</v>
      </c>
      <c r="Q12" s="81" t="s">
        <v>338</v>
      </c>
      <c r="R12" s="81"/>
      <c r="S12" s="81"/>
      <c r="T12" s="81"/>
      <c r="U12" s="81"/>
      <c r="V12" s="84" t="s">
        <v>469</v>
      </c>
      <c r="W12" s="83">
        <v>43693.855</v>
      </c>
      <c r="X12" s="87">
        <v>43693</v>
      </c>
      <c r="Y12" s="89" t="s">
        <v>513</v>
      </c>
      <c r="Z12" s="84" t="s">
        <v>601</v>
      </c>
      <c r="AA12" s="81"/>
      <c r="AB12" s="81"/>
      <c r="AC12" s="89" t="s">
        <v>688</v>
      </c>
      <c r="AD12" s="81"/>
      <c r="AE12" s="81" t="b">
        <v>0</v>
      </c>
      <c r="AF12" s="81">
        <v>0</v>
      </c>
      <c r="AG12" s="89" t="s">
        <v>782</v>
      </c>
      <c r="AH12" s="81" t="b">
        <v>0</v>
      </c>
      <c r="AI12" s="81" t="s">
        <v>793</v>
      </c>
      <c r="AJ12" s="81"/>
      <c r="AK12" s="89" t="s">
        <v>782</v>
      </c>
      <c r="AL12" s="81" t="b">
        <v>0</v>
      </c>
      <c r="AM12" s="81">
        <v>2</v>
      </c>
      <c r="AN12" s="89" t="s">
        <v>690</v>
      </c>
      <c r="AO12" s="81" t="s">
        <v>803</v>
      </c>
      <c r="AP12" s="81" t="b">
        <v>0</v>
      </c>
      <c r="AQ12" s="89" t="s">
        <v>690</v>
      </c>
      <c r="AR12" s="81" t="s">
        <v>210</v>
      </c>
      <c r="AS12" s="81">
        <v>0</v>
      </c>
      <c r="AT12" s="81">
        <v>0</v>
      </c>
      <c r="AU12" s="81"/>
      <c r="AV12" s="81"/>
      <c r="AW12" s="81"/>
      <c r="AX12" s="81"/>
      <c r="AY12" s="81"/>
      <c r="AZ12" s="81"/>
      <c r="BA12" s="81"/>
      <c r="BB12" s="81"/>
      <c r="BC12">
        <v>1</v>
      </c>
      <c r="BD12" s="80" t="str">
        <f>REPLACE(INDEX(GroupVertices[Group],MATCH(Edges[[#This Row],[Vertex 1]],GroupVertices[Vertex],0)),1,1,"")</f>
        <v>7</v>
      </c>
      <c r="BE12" s="80" t="str">
        <f>REPLACE(INDEX(GroupVertices[Group],MATCH(Edges[[#This Row],[Vertex 2]],GroupVertices[Vertex],0)),1,1,"")</f>
        <v>7</v>
      </c>
      <c r="BF12" s="48"/>
      <c r="BG12" s="49"/>
      <c r="BH12" s="48"/>
      <c r="BI12" s="49"/>
      <c r="BJ12" s="48"/>
      <c r="BK12" s="49"/>
      <c r="BL12" s="48"/>
      <c r="BM12" s="49"/>
      <c r="BN12" s="48"/>
    </row>
    <row r="13" spans="1:66" ht="15">
      <c r="A13" s="66" t="s">
        <v>251</v>
      </c>
      <c r="B13" s="66" t="s">
        <v>305</v>
      </c>
      <c r="C13" s="67" t="s">
        <v>2111</v>
      </c>
      <c r="D13" s="68">
        <v>3</v>
      </c>
      <c r="E13" s="69" t="s">
        <v>132</v>
      </c>
      <c r="F13" s="70">
        <v>32</v>
      </c>
      <c r="G13" s="67"/>
      <c r="H13" s="71"/>
      <c r="I13" s="72"/>
      <c r="J13" s="72"/>
      <c r="K13" s="34" t="s">
        <v>65</v>
      </c>
      <c r="L13" s="79">
        <v>13</v>
      </c>
      <c r="M13" s="79"/>
      <c r="N13" s="74"/>
      <c r="O13" s="81" t="s">
        <v>335</v>
      </c>
      <c r="P13" s="83">
        <v>43693.855</v>
      </c>
      <c r="Q13" s="81" t="s">
        <v>338</v>
      </c>
      <c r="R13" s="81"/>
      <c r="S13" s="81"/>
      <c r="T13" s="81"/>
      <c r="U13" s="81"/>
      <c r="V13" s="84" t="s">
        <v>469</v>
      </c>
      <c r="W13" s="83">
        <v>43693.855</v>
      </c>
      <c r="X13" s="87">
        <v>43693</v>
      </c>
      <c r="Y13" s="89" t="s">
        <v>513</v>
      </c>
      <c r="Z13" s="84" t="s">
        <v>601</v>
      </c>
      <c r="AA13" s="81"/>
      <c r="AB13" s="81"/>
      <c r="AC13" s="89" t="s">
        <v>688</v>
      </c>
      <c r="AD13" s="81"/>
      <c r="AE13" s="81" t="b">
        <v>0</v>
      </c>
      <c r="AF13" s="81">
        <v>0</v>
      </c>
      <c r="AG13" s="89" t="s">
        <v>782</v>
      </c>
      <c r="AH13" s="81" t="b">
        <v>0</v>
      </c>
      <c r="AI13" s="81" t="s">
        <v>793</v>
      </c>
      <c r="AJ13" s="81"/>
      <c r="AK13" s="89" t="s">
        <v>782</v>
      </c>
      <c r="AL13" s="81" t="b">
        <v>0</v>
      </c>
      <c r="AM13" s="81">
        <v>2</v>
      </c>
      <c r="AN13" s="89" t="s">
        <v>690</v>
      </c>
      <c r="AO13" s="81" t="s">
        <v>803</v>
      </c>
      <c r="AP13" s="81" t="b">
        <v>0</v>
      </c>
      <c r="AQ13" s="89" t="s">
        <v>690</v>
      </c>
      <c r="AR13" s="81" t="s">
        <v>210</v>
      </c>
      <c r="AS13" s="81">
        <v>0</v>
      </c>
      <c r="AT13" s="81">
        <v>0</v>
      </c>
      <c r="AU13" s="81"/>
      <c r="AV13" s="81"/>
      <c r="AW13" s="81"/>
      <c r="AX13" s="81"/>
      <c r="AY13" s="81"/>
      <c r="AZ13" s="81"/>
      <c r="BA13" s="81"/>
      <c r="BB13" s="81"/>
      <c r="BC13">
        <v>1</v>
      </c>
      <c r="BD13" s="80" t="str">
        <f>REPLACE(INDEX(GroupVertices[Group],MATCH(Edges[[#This Row],[Vertex 1]],GroupVertices[Vertex],0)),1,1,"")</f>
        <v>7</v>
      </c>
      <c r="BE13" s="80" t="str">
        <f>REPLACE(INDEX(GroupVertices[Group],MATCH(Edges[[#This Row],[Vertex 2]],GroupVertices[Vertex],0)),1,1,"")</f>
        <v>7</v>
      </c>
      <c r="BF13" s="48"/>
      <c r="BG13" s="49"/>
      <c r="BH13" s="48"/>
      <c r="BI13" s="49"/>
      <c r="BJ13" s="48"/>
      <c r="BK13" s="49"/>
      <c r="BL13" s="48"/>
      <c r="BM13" s="49"/>
      <c r="BN13" s="48"/>
    </row>
    <row r="14" spans="1:66" ht="15">
      <c r="A14" s="66" t="s">
        <v>251</v>
      </c>
      <c r="B14" s="66" t="s">
        <v>306</v>
      </c>
      <c r="C14" s="67" t="s">
        <v>2111</v>
      </c>
      <c r="D14" s="68">
        <v>3</v>
      </c>
      <c r="E14" s="69" t="s">
        <v>132</v>
      </c>
      <c r="F14" s="70">
        <v>32</v>
      </c>
      <c r="G14" s="67"/>
      <c r="H14" s="71"/>
      <c r="I14" s="72"/>
      <c r="J14" s="72"/>
      <c r="K14" s="34" t="s">
        <v>65</v>
      </c>
      <c r="L14" s="79">
        <v>14</v>
      </c>
      <c r="M14" s="79"/>
      <c r="N14" s="74"/>
      <c r="O14" s="81" t="s">
        <v>335</v>
      </c>
      <c r="P14" s="83">
        <v>43693.855</v>
      </c>
      <c r="Q14" s="81" t="s">
        <v>338</v>
      </c>
      <c r="R14" s="81"/>
      <c r="S14" s="81"/>
      <c r="T14" s="81"/>
      <c r="U14" s="81"/>
      <c r="V14" s="84" t="s">
        <v>469</v>
      </c>
      <c r="W14" s="83">
        <v>43693.855</v>
      </c>
      <c r="X14" s="87">
        <v>43693</v>
      </c>
      <c r="Y14" s="89" t="s">
        <v>513</v>
      </c>
      <c r="Z14" s="84" t="s">
        <v>601</v>
      </c>
      <c r="AA14" s="81"/>
      <c r="AB14" s="81"/>
      <c r="AC14" s="89" t="s">
        <v>688</v>
      </c>
      <c r="AD14" s="81"/>
      <c r="AE14" s="81" t="b">
        <v>0</v>
      </c>
      <c r="AF14" s="81">
        <v>0</v>
      </c>
      <c r="AG14" s="89" t="s">
        <v>782</v>
      </c>
      <c r="AH14" s="81" t="b">
        <v>0</v>
      </c>
      <c r="AI14" s="81" t="s">
        <v>793</v>
      </c>
      <c r="AJ14" s="81"/>
      <c r="AK14" s="89" t="s">
        <v>782</v>
      </c>
      <c r="AL14" s="81" t="b">
        <v>0</v>
      </c>
      <c r="AM14" s="81">
        <v>2</v>
      </c>
      <c r="AN14" s="89" t="s">
        <v>690</v>
      </c>
      <c r="AO14" s="81" t="s">
        <v>803</v>
      </c>
      <c r="AP14" s="81" t="b">
        <v>0</v>
      </c>
      <c r="AQ14" s="89" t="s">
        <v>690</v>
      </c>
      <c r="AR14" s="81" t="s">
        <v>210</v>
      </c>
      <c r="AS14" s="81">
        <v>0</v>
      </c>
      <c r="AT14" s="81">
        <v>0</v>
      </c>
      <c r="AU14" s="81"/>
      <c r="AV14" s="81"/>
      <c r="AW14" s="81"/>
      <c r="AX14" s="81"/>
      <c r="AY14" s="81"/>
      <c r="AZ14" s="81"/>
      <c r="BA14" s="81"/>
      <c r="BB14" s="81"/>
      <c r="BC14">
        <v>1</v>
      </c>
      <c r="BD14" s="80" t="str">
        <f>REPLACE(INDEX(GroupVertices[Group],MATCH(Edges[[#This Row],[Vertex 1]],GroupVertices[Vertex],0)),1,1,"")</f>
        <v>7</v>
      </c>
      <c r="BE14" s="80" t="str">
        <f>REPLACE(INDEX(GroupVertices[Group],MATCH(Edges[[#This Row],[Vertex 2]],GroupVertices[Vertex],0)),1,1,"")</f>
        <v>7</v>
      </c>
      <c r="BF14" s="48">
        <v>1</v>
      </c>
      <c r="BG14" s="49">
        <v>2.857142857142857</v>
      </c>
      <c r="BH14" s="48">
        <v>4</v>
      </c>
      <c r="BI14" s="49">
        <v>11.428571428571429</v>
      </c>
      <c r="BJ14" s="48">
        <v>0</v>
      </c>
      <c r="BK14" s="49">
        <v>0</v>
      </c>
      <c r="BL14" s="48">
        <v>30</v>
      </c>
      <c r="BM14" s="49">
        <v>85.71428571428571</v>
      </c>
      <c r="BN14" s="48">
        <v>35</v>
      </c>
    </row>
    <row r="15" spans="1:66" ht="15">
      <c r="A15" s="66" t="s">
        <v>252</v>
      </c>
      <c r="B15" s="66" t="s">
        <v>253</v>
      </c>
      <c r="C15" s="67" t="s">
        <v>2111</v>
      </c>
      <c r="D15" s="68">
        <v>3</v>
      </c>
      <c r="E15" s="69" t="s">
        <v>132</v>
      </c>
      <c r="F15" s="70">
        <v>32</v>
      </c>
      <c r="G15" s="67"/>
      <c r="H15" s="71"/>
      <c r="I15" s="72"/>
      <c r="J15" s="72"/>
      <c r="K15" s="34" t="s">
        <v>65</v>
      </c>
      <c r="L15" s="79">
        <v>15</v>
      </c>
      <c r="M15" s="79"/>
      <c r="N15" s="74"/>
      <c r="O15" s="81" t="s">
        <v>334</v>
      </c>
      <c r="P15" s="83">
        <v>43694.32680555555</v>
      </c>
      <c r="Q15" s="81" t="s">
        <v>338</v>
      </c>
      <c r="R15" s="81"/>
      <c r="S15" s="81"/>
      <c r="T15" s="81"/>
      <c r="U15" s="81"/>
      <c r="V15" s="84" t="s">
        <v>470</v>
      </c>
      <c r="W15" s="83">
        <v>43694.32680555555</v>
      </c>
      <c r="X15" s="87">
        <v>43694</v>
      </c>
      <c r="Y15" s="89" t="s">
        <v>514</v>
      </c>
      <c r="Z15" s="84" t="s">
        <v>602</v>
      </c>
      <c r="AA15" s="81"/>
      <c r="AB15" s="81"/>
      <c r="AC15" s="89" t="s">
        <v>689</v>
      </c>
      <c r="AD15" s="81"/>
      <c r="AE15" s="81" t="b">
        <v>0</v>
      </c>
      <c r="AF15" s="81">
        <v>0</v>
      </c>
      <c r="AG15" s="89" t="s">
        <v>782</v>
      </c>
      <c r="AH15" s="81" t="b">
        <v>0</v>
      </c>
      <c r="AI15" s="81" t="s">
        <v>793</v>
      </c>
      <c r="AJ15" s="81"/>
      <c r="AK15" s="89" t="s">
        <v>782</v>
      </c>
      <c r="AL15" s="81" t="b">
        <v>0</v>
      </c>
      <c r="AM15" s="81">
        <v>2</v>
      </c>
      <c r="AN15" s="89" t="s">
        <v>690</v>
      </c>
      <c r="AO15" s="81" t="s">
        <v>801</v>
      </c>
      <c r="AP15" s="81" t="b">
        <v>0</v>
      </c>
      <c r="AQ15" s="89" t="s">
        <v>690</v>
      </c>
      <c r="AR15" s="81" t="s">
        <v>210</v>
      </c>
      <c r="AS15" s="81">
        <v>0</v>
      </c>
      <c r="AT15" s="81">
        <v>0</v>
      </c>
      <c r="AU15" s="81"/>
      <c r="AV15" s="81"/>
      <c r="AW15" s="81"/>
      <c r="AX15" s="81"/>
      <c r="AY15" s="81"/>
      <c r="AZ15" s="81"/>
      <c r="BA15" s="81"/>
      <c r="BB15" s="81"/>
      <c r="BC15">
        <v>1</v>
      </c>
      <c r="BD15" s="80" t="str">
        <f>REPLACE(INDEX(GroupVertices[Group],MATCH(Edges[[#This Row],[Vertex 1]],GroupVertices[Vertex],0)),1,1,"")</f>
        <v>7</v>
      </c>
      <c r="BE15" s="80" t="str">
        <f>REPLACE(INDEX(GroupVertices[Group],MATCH(Edges[[#This Row],[Vertex 2]],GroupVertices[Vertex],0)),1,1,"")</f>
        <v>7</v>
      </c>
      <c r="BF15" s="48"/>
      <c r="BG15" s="49"/>
      <c r="BH15" s="48"/>
      <c r="BI15" s="49"/>
      <c r="BJ15" s="48"/>
      <c r="BK15" s="49"/>
      <c r="BL15" s="48"/>
      <c r="BM15" s="49"/>
      <c r="BN15" s="48"/>
    </row>
    <row r="16" spans="1:66" ht="15">
      <c r="A16" s="66" t="s">
        <v>252</v>
      </c>
      <c r="B16" s="66" t="s">
        <v>305</v>
      </c>
      <c r="C16" s="67" t="s">
        <v>2111</v>
      </c>
      <c r="D16" s="68">
        <v>3</v>
      </c>
      <c r="E16" s="69" t="s">
        <v>132</v>
      </c>
      <c r="F16" s="70">
        <v>32</v>
      </c>
      <c r="G16" s="67"/>
      <c r="H16" s="71"/>
      <c r="I16" s="72"/>
      <c r="J16" s="72"/>
      <c r="K16" s="34" t="s">
        <v>65</v>
      </c>
      <c r="L16" s="79">
        <v>16</v>
      </c>
      <c r="M16" s="79"/>
      <c r="N16" s="74"/>
      <c r="O16" s="81" t="s">
        <v>335</v>
      </c>
      <c r="P16" s="83">
        <v>43694.32680555555</v>
      </c>
      <c r="Q16" s="81" t="s">
        <v>338</v>
      </c>
      <c r="R16" s="81"/>
      <c r="S16" s="81"/>
      <c r="T16" s="81"/>
      <c r="U16" s="81"/>
      <c r="V16" s="84" t="s">
        <v>470</v>
      </c>
      <c r="W16" s="83">
        <v>43694.32680555555</v>
      </c>
      <c r="X16" s="87">
        <v>43694</v>
      </c>
      <c r="Y16" s="89" t="s">
        <v>514</v>
      </c>
      <c r="Z16" s="84" t="s">
        <v>602</v>
      </c>
      <c r="AA16" s="81"/>
      <c r="AB16" s="81"/>
      <c r="AC16" s="89" t="s">
        <v>689</v>
      </c>
      <c r="AD16" s="81"/>
      <c r="AE16" s="81" t="b">
        <v>0</v>
      </c>
      <c r="AF16" s="81">
        <v>0</v>
      </c>
      <c r="AG16" s="89" t="s">
        <v>782</v>
      </c>
      <c r="AH16" s="81" t="b">
        <v>0</v>
      </c>
      <c r="AI16" s="81" t="s">
        <v>793</v>
      </c>
      <c r="AJ16" s="81"/>
      <c r="AK16" s="89" t="s">
        <v>782</v>
      </c>
      <c r="AL16" s="81" t="b">
        <v>0</v>
      </c>
      <c r="AM16" s="81">
        <v>2</v>
      </c>
      <c r="AN16" s="89" t="s">
        <v>690</v>
      </c>
      <c r="AO16" s="81" t="s">
        <v>801</v>
      </c>
      <c r="AP16" s="81" t="b">
        <v>0</v>
      </c>
      <c r="AQ16" s="89" t="s">
        <v>690</v>
      </c>
      <c r="AR16" s="81" t="s">
        <v>210</v>
      </c>
      <c r="AS16" s="81">
        <v>0</v>
      </c>
      <c r="AT16" s="81">
        <v>0</v>
      </c>
      <c r="AU16" s="81"/>
      <c r="AV16" s="81"/>
      <c r="AW16" s="81"/>
      <c r="AX16" s="81"/>
      <c r="AY16" s="81"/>
      <c r="AZ16" s="81"/>
      <c r="BA16" s="81"/>
      <c r="BB16" s="81"/>
      <c r="BC16">
        <v>1</v>
      </c>
      <c r="BD16" s="80" t="str">
        <f>REPLACE(INDEX(GroupVertices[Group],MATCH(Edges[[#This Row],[Vertex 1]],GroupVertices[Vertex],0)),1,1,"")</f>
        <v>7</v>
      </c>
      <c r="BE16" s="80" t="str">
        <f>REPLACE(INDEX(GroupVertices[Group],MATCH(Edges[[#This Row],[Vertex 2]],GroupVertices[Vertex],0)),1,1,"")</f>
        <v>7</v>
      </c>
      <c r="BF16" s="48"/>
      <c r="BG16" s="49"/>
      <c r="BH16" s="48"/>
      <c r="BI16" s="49"/>
      <c r="BJ16" s="48"/>
      <c r="BK16" s="49"/>
      <c r="BL16" s="48"/>
      <c r="BM16" s="49"/>
      <c r="BN16" s="48"/>
    </row>
    <row r="17" spans="1:66" ht="15">
      <c r="A17" s="66" t="s">
        <v>252</v>
      </c>
      <c r="B17" s="66" t="s">
        <v>306</v>
      </c>
      <c r="C17" s="67" t="s">
        <v>2111</v>
      </c>
      <c r="D17" s="68">
        <v>3</v>
      </c>
      <c r="E17" s="69" t="s">
        <v>132</v>
      </c>
      <c r="F17" s="70">
        <v>32</v>
      </c>
      <c r="G17" s="67"/>
      <c r="H17" s="71"/>
      <c r="I17" s="72"/>
      <c r="J17" s="72"/>
      <c r="K17" s="34" t="s">
        <v>65</v>
      </c>
      <c r="L17" s="79">
        <v>17</v>
      </c>
      <c r="M17" s="79"/>
      <c r="N17" s="74"/>
      <c r="O17" s="81" t="s">
        <v>335</v>
      </c>
      <c r="P17" s="83">
        <v>43694.32680555555</v>
      </c>
      <c r="Q17" s="81" t="s">
        <v>338</v>
      </c>
      <c r="R17" s="81"/>
      <c r="S17" s="81"/>
      <c r="T17" s="81"/>
      <c r="U17" s="81"/>
      <c r="V17" s="84" t="s">
        <v>470</v>
      </c>
      <c r="W17" s="83">
        <v>43694.32680555555</v>
      </c>
      <c r="X17" s="87">
        <v>43694</v>
      </c>
      <c r="Y17" s="89" t="s">
        <v>514</v>
      </c>
      <c r="Z17" s="84" t="s">
        <v>602</v>
      </c>
      <c r="AA17" s="81"/>
      <c r="AB17" s="81"/>
      <c r="AC17" s="89" t="s">
        <v>689</v>
      </c>
      <c r="AD17" s="81"/>
      <c r="AE17" s="81" t="b">
        <v>0</v>
      </c>
      <c r="AF17" s="81">
        <v>0</v>
      </c>
      <c r="AG17" s="89" t="s">
        <v>782</v>
      </c>
      <c r="AH17" s="81" t="b">
        <v>0</v>
      </c>
      <c r="AI17" s="81" t="s">
        <v>793</v>
      </c>
      <c r="AJ17" s="81"/>
      <c r="AK17" s="89" t="s">
        <v>782</v>
      </c>
      <c r="AL17" s="81" t="b">
        <v>0</v>
      </c>
      <c r="AM17" s="81">
        <v>2</v>
      </c>
      <c r="AN17" s="89" t="s">
        <v>690</v>
      </c>
      <c r="AO17" s="81" t="s">
        <v>801</v>
      </c>
      <c r="AP17" s="81" t="b">
        <v>0</v>
      </c>
      <c r="AQ17" s="89" t="s">
        <v>690</v>
      </c>
      <c r="AR17" s="81" t="s">
        <v>210</v>
      </c>
      <c r="AS17" s="81">
        <v>0</v>
      </c>
      <c r="AT17" s="81">
        <v>0</v>
      </c>
      <c r="AU17" s="81"/>
      <c r="AV17" s="81"/>
      <c r="AW17" s="81"/>
      <c r="AX17" s="81"/>
      <c r="AY17" s="81"/>
      <c r="AZ17" s="81"/>
      <c r="BA17" s="81"/>
      <c r="BB17" s="81"/>
      <c r="BC17">
        <v>1</v>
      </c>
      <c r="BD17" s="80" t="str">
        <f>REPLACE(INDEX(GroupVertices[Group],MATCH(Edges[[#This Row],[Vertex 1]],GroupVertices[Vertex],0)),1,1,"")</f>
        <v>7</v>
      </c>
      <c r="BE17" s="80" t="str">
        <f>REPLACE(INDEX(GroupVertices[Group],MATCH(Edges[[#This Row],[Vertex 2]],GroupVertices[Vertex],0)),1,1,"")</f>
        <v>7</v>
      </c>
      <c r="BF17" s="48">
        <v>1</v>
      </c>
      <c r="BG17" s="49">
        <v>2.857142857142857</v>
      </c>
      <c r="BH17" s="48">
        <v>4</v>
      </c>
      <c r="BI17" s="49">
        <v>11.428571428571429</v>
      </c>
      <c r="BJ17" s="48">
        <v>0</v>
      </c>
      <c r="BK17" s="49">
        <v>0</v>
      </c>
      <c r="BL17" s="48">
        <v>30</v>
      </c>
      <c r="BM17" s="49">
        <v>85.71428571428571</v>
      </c>
      <c r="BN17" s="48">
        <v>35</v>
      </c>
    </row>
    <row r="18" spans="1:66" ht="15">
      <c r="A18" s="66" t="s">
        <v>253</v>
      </c>
      <c r="B18" s="66" t="s">
        <v>305</v>
      </c>
      <c r="C18" s="67" t="s">
        <v>2111</v>
      </c>
      <c r="D18" s="68">
        <v>3</v>
      </c>
      <c r="E18" s="69" t="s">
        <v>132</v>
      </c>
      <c r="F18" s="70">
        <v>32</v>
      </c>
      <c r="G18" s="67"/>
      <c r="H18" s="71"/>
      <c r="I18" s="72"/>
      <c r="J18" s="72"/>
      <c r="K18" s="34" t="s">
        <v>65</v>
      </c>
      <c r="L18" s="79">
        <v>18</v>
      </c>
      <c r="M18" s="79"/>
      <c r="N18" s="74"/>
      <c r="O18" s="81" t="s">
        <v>335</v>
      </c>
      <c r="P18" s="83">
        <v>43693.84777777778</v>
      </c>
      <c r="Q18" s="81" t="s">
        <v>338</v>
      </c>
      <c r="R18" s="81"/>
      <c r="S18" s="81"/>
      <c r="T18" s="81" t="s">
        <v>405</v>
      </c>
      <c r="U18" s="81"/>
      <c r="V18" s="84" t="s">
        <v>471</v>
      </c>
      <c r="W18" s="83">
        <v>43693.84777777778</v>
      </c>
      <c r="X18" s="87">
        <v>43693</v>
      </c>
      <c r="Y18" s="89" t="s">
        <v>515</v>
      </c>
      <c r="Z18" s="84" t="s">
        <v>603</v>
      </c>
      <c r="AA18" s="81"/>
      <c r="AB18" s="81"/>
      <c r="AC18" s="89" t="s">
        <v>690</v>
      </c>
      <c r="AD18" s="81"/>
      <c r="AE18" s="81" t="b">
        <v>0</v>
      </c>
      <c r="AF18" s="81">
        <v>7</v>
      </c>
      <c r="AG18" s="89" t="s">
        <v>782</v>
      </c>
      <c r="AH18" s="81" t="b">
        <v>0</v>
      </c>
      <c r="AI18" s="81" t="s">
        <v>793</v>
      </c>
      <c r="AJ18" s="81"/>
      <c r="AK18" s="89" t="s">
        <v>782</v>
      </c>
      <c r="AL18" s="81" t="b">
        <v>0</v>
      </c>
      <c r="AM18" s="81">
        <v>2</v>
      </c>
      <c r="AN18" s="89" t="s">
        <v>782</v>
      </c>
      <c r="AO18" s="81" t="s">
        <v>801</v>
      </c>
      <c r="AP18" s="81" t="b">
        <v>0</v>
      </c>
      <c r="AQ18" s="89" t="s">
        <v>690</v>
      </c>
      <c r="AR18" s="81" t="s">
        <v>210</v>
      </c>
      <c r="AS18" s="81">
        <v>0</v>
      </c>
      <c r="AT18" s="81">
        <v>0</v>
      </c>
      <c r="AU18" s="81"/>
      <c r="AV18" s="81"/>
      <c r="AW18" s="81"/>
      <c r="AX18" s="81"/>
      <c r="AY18" s="81"/>
      <c r="AZ18" s="81"/>
      <c r="BA18" s="81"/>
      <c r="BB18" s="81"/>
      <c r="BC18">
        <v>1</v>
      </c>
      <c r="BD18" s="80" t="str">
        <f>REPLACE(INDEX(GroupVertices[Group],MATCH(Edges[[#This Row],[Vertex 1]],GroupVertices[Vertex],0)),1,1,"")</f>
        <v>7</v>
      </c>
      <c r="BE18" s="80" t="str">
        <f>REPLACE(INDEX(GroupVertices[Group],MATCH(Edges[[#This Row],[Vertex 2]],GroupVertices[Vertex],0)),1,1,"")</f>
        <v>7</v>
      </c>
      <c r="BF18" s="48"/>
      <c r="BG18" s="49"/>
      <c r="BH18" s="48"/>
      <c r="BI18" s="49"/>
      <c r="BJ18" s="48"/>
      <c r="BK18" s="49"/>
      <c r="BL18" s="48"/>
      <c r="BM18" s="49"/>
      <c r="BN18" s="48"/>
    </row>
    <row r="19" spans="1:66" ht="15">
      <c r="A19" s="66" t="s">
        <v>253</v>
      </c>
      <c r="B19" s="66" t="s">
        <v>306</v>
      </c>
      <c r="C19" s="67" t="s">
        <v>2111</v>
      </c>
      <c r="D19" s="68">
        <v>3</v>
      </c>
      <c r="E19" s="69" t="s">
        <v>132</v>
      </c>
      <c r="F19" s="70">
        <v>32</v>
      </c>
      <c r="G19" s="67"/>
      <c r="H19" s="71"/>
      <c r="I19" s="72"/>
      <c r="J19" s="72"/>
      <c r="K19" s="34" t="s">
        <v>65</v>
      </c>
      <c r="L19" s="79">
        <v>19</v>
      </c>
      <c r="M19" s="79"/>
      <c r="N19" s="74"/>
      <c r="O19" s="81" t="s">
        <v>335</v>
      </c>
      <c r="P19" s="83">
        <v>43693.84777777778</v>
      </c>
      <c r="Q19" s="81" t="s">
        <v>338</v>
      </c>
      <c r="R19" s="81"/>
      <c r="S19" s="81"/>
      <c r="T19" s="81" t="s">
        <v>405</v>
      </c>
      <c r="U19" s="81"/>
      <c r="V19" s="84" t="s">
        <v>471</v>
      </c>
      <c r="W19" s="83">
        <v>43693.84777777778</v>
      </c>
      <c r="X19" s="87">
        <v>43693</v>
      </c>
      <c r="Y19" s="89" t="s">
        <v>515</v>
      </c>
      <c r="Z19" s="84" t="s">
        <v>603</v>
      </c>
      <c r="AA19" s="81"/>
      <c r="AB19" s="81"/>
      <c r="AC19" s="89" t="s">
        <v>690</v>
      </c>
      <c r="AD19" s="81"/>
      <c r="AE19" s="81" t="b">
        <v>0</v>
      </c>
      <c r="AF19" s="81">
        <v>7</v>
      </c>
      <c r="AG19" s="89" t="s">
        <v>782</v>
      </c>
      <c r="AH19" s="81" t="b">
        <v>0</v>
      </c>
      <c r="AI19" s="81" t="s">
        <v>793</v>
      </c>
      <c r="AJ19" s="81"/>
      <c r="AK19" s="89" t="s">
        <v>782</v>
      </c>
      <c r="AL19" s="81" t="b">
        <v>0</v>
      </c>
      <c r="AM19" s="81">
        <v>2</v>
      </c>
      <c r="AN19" s="89" t="s">
        <v>782</v>
      </c>
      <c r="AO19" s="81" t="s">
        <v>801</v>
      </c>
      <c r="AP19" s="81" t="b">
        <v>0</v>
      </c>
      <c r="AQ19" s="89" t="s">
        <v>690</v>
      </c>
      <c r="AR19" s="81" t="s">
        <v>210</v>
      </c>
      <c r="AS19" s="81">
        <v>0</v>
      </c>
      <c r="AT19" s="81">
        <v>0</v>
      </c>
      <c r="AU19" s="81"/>
      <c r="AV19" s="81"/>
      <c r="AW19" s="81"/>
      <c r="AX19" s="81"/>
      <c r="AY19" s="81"/>
      <c r="AZ19" s="81"/>
      <c r="BA19" s="81"/>
      <c r="BB19" s="81"/>
      <c r="BC19">
        <v>1</v>
      </c>
      <c r="BD19" s="80" t="str">
        <f>REPLACE(INDEX(GroupVertices[Group],MATCH(Edges[[#This Row],[Vertex 1]],GroupVertices[Vertex],0)),1,1,"")</f>
        <v>7</v>
      </c>
      <c r="BE19" s="80" t="str">
        <f>REPLACE(INDEX(GroupVertices[Group],MATCH(Edges[[#This Row],[Vertex 2]],GroupVertices[Vertex],0)),1,1,"")</f>
        <v>7</v>
      </c>
      <c r="BF19" s="48">
        <v>1</v>
      </c>
      <c r="BG19" s="49">
        <v>2.857142857142857</v>
      </c>
      <c r="BH19" s="48">
        <v>4</v>
      </c>
      <c r="BI19" s="49">
        <v>11.428571428571429</v>
      </c>
      <c r="BJ19" s="48">
        <v>0</v>
      </c>
      <c r="BK19" s="49">
        <v>0</v>
      </c>
      <c r="BL19" s="48">
        <v>30</v>
      </c>
      <c r="BM19" s="49">
        <v>85.71428571428571</v>
      </c>
      <c r="BN19" s="48">
        <v>35</v>
      </c>
    </row>
    <row r="20" spans="1:66" ht="15">
      <c r="A20" s="66" t="s">
        <v>253</v>
      </c>
      <c r="B20" s="66" t="s">
        <v>253</v>
      </c>
      <c r="C20" s="67" t="s">
        <v>2111</v>
      </c>
      <c r="D20" s="68">
        <v>3</v>
      </c>
      <c r="E20" s="69" t="s">
        <v>132</v>
      </c>
      <c r="F20" s="70">
        <v>32</v>
      </c>
      <c r="G20" s="67"/>
      <c r="H20" s="71"/>
      <c r="I20" s="72"/>
      <c r="J20" s="72"/>
      <c r="K20" s="34" t="s">
        <v>65</v>
      </c>
      <c r="L20" s="79">
        <v>20</v>
      </c>
      <c r="M20" s="79"/>
      <c r="N20" s="74"/>
      <c r="O20" s="81" t="s">
        <v>210</v>
      </c>
      <c r="P20" s="83">
        <v>43694.63596064815</v>
      </c>
      <c r="Q20" s="81" t="s">
        <v>339</v>
      </c>
      <c r="R20" s="84" t="s">
        <v>378</v>
      </c>
      <c r="S20" s="81" t="s">
        <v>397</v>
      </c>
      <c r="T20" s="81" t="s">
        <v>406</v>
      </c>
      <c r="U20" s="81"/>
      <c r="V20" s="84" t="s">
        <v>471</v>
      </c>
      <c r="W20" s="83">
        <v>43694.63596064815</v>
      </c>
      <c r="X20" s="87">
        <v>43694</v>
      </c>
      <c r="Y20" s="89" t="s">
        <v>516</v>
      </c>
      <c r="Z20" s="84" t="s">
        <v>604</v>
      </c>
      <c r="AA20" s="81"/>
      <c r="AB20" s="81"/>
      <c r="AC20" s="89" t="s">
        <v>691</v>
      </c>
      <c r="AD20" s="81"/>
      <c r="AE20" s="81" t="b">
        <v>0</v>
      </c>
      <c r="AF20" s="81">
        <v>0</v>
      </c>
      <c r="AG20" s="89" t="s">
        <v>782</v>
      </c>
      <c r="AH20" s="81" t="b">
        <v>0</v>
      </c>
      <c r="AI20" s="81" t="s">
        <v>793</v>
      </c>
      <c r="AJ20" s="81"/>
      <c r="AK20" s="89" t="s">
        <v>782</v>
      </c>
      <c r="AL20" s="81" t="b">
        <v>0</v>
      </c>
      <c r="AM20" s="81">
        <v>0</v>
      </c>
      <c r="AN20" s="89" t="s">
        <v>782</v>
      </c>
      <c r="AO20" s="81" t="s">
        <v>804</v>
      </c>
      <c r="AP20" s="81" t="b">
        <v>0</v>
      </c>
      <c r="AQ20" s="89" t="s">
        <v>691</v>
      </c>
      <c r="AR20" s="81" t="s">
        <v>210</v>
      </c>
      <c r="AS20" s="81">
        <v>0</v>
      </c>
      <c r="AT20" s="81">
        <v>0</v>
      </c>
      <c r="AU20" s="81"/>
      <c r="AV20" s="81"/>
      <c r="AW20" s="81"/>
      <c r="AX20" s="81"/>
      <c r="AY20" s="81"/>
      <c r="AZ20" s="81"/>
      <c r="BA20" s="81"/>
      <c r="BB20" s="81"/>
      <c r="BC20">
        <v>1</v>
      </c>
      <c r="BD20" s="80" t="str">
        <f>REPLACE(INDEX(GroupVertices[Group],MATCH(Edges[[#This Row],[Vertex 1]],GroupVertices[Vertex],0)),1,1,"")</f>
        <v>7</v>
      </c>
      <c r="BE20" s="80" t="str">
        <f>REPLACE(INDEX(GroupVertices[Group],MATCH(Edges[[#This Row],[Vertex 2]],GroupVertices[Vertex],0)),1,1,"")</f>
        <v>7</v>
      </c>
      <c r="BF20" s="48">
        <v>0</v>
      </c>
      <c r="BG20" s="49">
        <v>0</v>
      </c>
      <c r="BH20" s="48">
        <v>0</v>
      </c>
      <c r="BI20" s="49">
        <v>0</v>
      </c>
      <c r="BJ20" s="48">
        <v>0</v>
      </c>
      <c r="BK20" s="49">
        <v>0</v>
      </c>
      <c r="BL20" s="48">
        <v>9</v>
      </c>
      <c r="BM20" s="49">
        <v>100</v>
      </c>
      <c r="BN20" s="48">
        <v>9</v>
      </c>
    </row>
    <row r="21" spans="1:66" ht="15">
      <c r="A21" s="66" t="s">
        <v>254</v>
      </c>
      <c r="B21" s="66" t="s">
        <v>255</v>
      </c>
      <c r="C21" s="67" t="s">
        <v>2111</v>
      </c>
      <c r="D21" s="68">
        <v>3</v>
      </c>
      <c r="E21" s="69" t="s">
        <v>132</v>
      </c>
      <c r="F21" s="70">
        <v>32</v>
      </c>
      <c r="G21" s="67"/>
      <c r="H21" s="71"/>
      <c r="I21" s="72"/>
      <c r="J21" s="72"/>
      <c r="K21" s="34" t="s">
        <v>65</v>
      </c>
      <c r="L21" s="79">
        <v>21</v>
      </c>
      <c r="M21" s="79"/>
      <c r="N21" s="74"/>
      <c r="O21" s="81" t="s">
        <v>334</v>
      </c>
      <c r="P21" s="83">
        <v>43695.66405092592</v>
      </c>
      <c r="Q21" s="81" t="s">
        <v>340</v>
      </c>
      <c r="R21" s="81"/>
      <c r="S21" s="81"/>
      <c r="T21" s="81" t="s">
        <v>407</v>
      </c>
      <c r="U21" s="81"/>
      <c r="V21" s="84" t="s">
        <v>472</v>
      </c>
      <c r="W21" s="83">
        <v>43695.66405092592</v>
      </c>
      <c r="X21" s="87">
        <v>43695</v>
      </c>
      <c r="Y21" s="89" t="s">
        <v>517</v>
      </c>
      <c r="Z21" s="84" t="s">
        <v>605</v>
      </c>
      <c r="AA21" s="81"/>
      <c r="AB21" s="81"/>
      <c r="AC21" s="89" t="s">
        <v>692</v>
      </c>
      <c r="AD21" s="81"/>
      <c r="AE21" s="81" t="b">
        <v>0</v>
      </c>
      <c r="AF21" s="81">
        <v>0</v>
      </c>
      <c r="AG21" s="89" t="s">
        <v>782</v>
      </c>
      <c r="AH21" s="81" t="b">
        <v>0</v>
      </c>
      <c r="AI21" s="81" t="s">
        <v>793</v>
      </c>
      <c r="AJ21" s="81"/>
      <c r="AK21" s="89" t="s">
        <v>782</v>
      </c>
      <c r="AL21" s="81" t="b">
        <v>0</v>
      </c>
      <c r="AM21" s="81">
        <v>3</v>
      </c>
      <c r="AN21" s="89" t="s">
        <v>693</v>
      </c>
      <c r="AO21" s="81" t="s">
        <v>801</v>
      </c>
      <c r="AP21" s="81" t="b">
        <v>0</v>
      </c>
      <c r="AQ21" s="89" t="s">
        <v>693</v>
      </c>
      <c r="AR21" s="81" t="s">
        <v>210</v>
      </c>
      <c r="AS21" s="81">
        <v>0</v>
      </c>
      <c r="AT21" s="81">
        <v>0</v>
      </c>
      <c r="AU21" s="81"/>
      <c r="AV21" s="81"/>
      <c r="AW21" s="81"/>
      <c r="AX21" s="81"/>
      <c r="AY21" s="81"/>
      <c r="AZ21" s="81"/>
      <c r="BA21" s="81"/>
      <c r="BB21" s="81"/>
      <c r="BC21">
        <v>1</v>
      </c>
      <c r="BD21" s="80" t="str">
        <f>REPLACE(INDEX(GroupVertices[Group],MATCH(Edges[[#This Row],[Vertex 1]],GroupVertices[Vertex],0)),1,1,"")</f>
        <v>2</v>
      </c>
      <c r="BE21" s="80" t="str">
        <f>REPLACE(INDEX(GroupVertices[Group],MATCH(Edges[[#This Row],[Vertex 2]],GroupVertices[Vertex],0)),1,1,"")</f>
        <v>2</v>
      </c>
      <c r="BF21" s="48">
        <v>0</v>
      </c>
      <c r="BG21" s="49">
        <v>0</v>
      </c>
      <c r="BH21" s="48">
        <v>0</v>
      </c>
      <c r="BI21" s="49">
        <v>0</v>
      </c>
      <c r="BJ21" s="48">
        <v>0</v>
      </c>
      <c r="BK21" s="49">
        <v>0</v>
      </c>
      <c r="BL21" s="48">
        <v>22</v>
      </c>
      <c r="BM21" s="49">
        <v>100</v>
      </c>
      <c r="BN21" s="48">
        <v>22</v>
      </c>
    </row>
    <row r="22" spans="1:66" ht="15">
      <c r="A22" s="66" t="s">
        <v>254</v>
      </c>
      <c r="B22" s="66" t="s">
        <v>282</v>
      </c>
      <c r="C22" s="67" t="s">
        <v>2111</v>
      </c>
      <c r="D22" s="68">
        <v>3</v>
      </c>
      <c r="E22" s="69" t="s">
        <v>132</v>
      </c>
      <c r="F22" s="70">
        <v>32</v>
      </c>
      <c r="G22" s="67"/>
      <c r="H22" s="71"/>
      <c r="I22" s="72"/>
      <c r="J22" s="72"/>
      <c r="K22" s="34" t="s">
        <v>65</v>
      </c>
      <c r="L22" s="79">
        <v>22</v>
      </c>
      <c r="M22" s="79"/>
      <c r="N22" s="74"/>
      <c r="O22" s="81" t="s">
        <v>335</v>
      </c>
      <c r="P22" s="83">
        <v>43695.66405092592</v>
      </c>
      <c r="Q22" s="81" t="s">
        <v>340</v>
      </c>
      <c r="R22" s="81"/>
      <c r="S22" s="81"/>
      <c r="T22" s="81" t="s">
        <v>407</v>
      </c>
      <c r="U22" s="81"/>
      <c r="V22" s="84" t="s">
        <v>472</v>
      </c>
      <c r="W22" s="83">
        <v>43695.66405092592</v>
      </c>
      <c r="X22" s="87">
        <v>43695</v>
      </c>
      <c r="Y22" s="89" t="s">
        <v>517</v>
      </c>
      <c r="Z22" s="84" t="s">
        <v>605</v>
      </c>
      <c r="AA22" s="81"/>
      <c r="AB22" s="81"/>
      <c r="AC22" s="89" t="s">
        <v>692</v>
      </c>
      <c r="AD22" s="81"/>
      <c r="AE22" s="81" t="b">
        <v>0</v>
      </c>
      <c r="AF22" s="81">
        <v>0</v>
      </c>
      <c r="AG22" s="89" t="s">
        <v>782</v>
      </c>
      <c r="AH22" s="81" t="b">
        <v>0</v>
      </c>
      <c r="AI22" s="81" t="s">
        <v>793</v>
      </c>
      <c r="AJ22" s="81"/>
      <c r="AK22" s="89" t="s">
        <v>782</v>
      </c>
      <c r="AL22" s="81" t="b">
        <v>0</v>
      </c>
      <c r="AM22" s="81">
        <v>3</v>
      </c>
      <c r="AN22" s="89" t="s">
        <v>693</v>
      </c>
      <c r="AO22" s="81" t="s">
        <v>801</v>
      </c>
      <c r="AP22" s="81" t="b">
        <v>0</v>
      </c>
      <c r="AQ22" s="89" t="s">
        <v>693</v>
      </c>
      <c r="AR22" s="81" t="s">
        <v>210</v>
      </c>
      <c r="AS22" s="81">
        <v>0</v>
      </c>
      <c r="AT22" s="81">
        <v>0</v>
      </c>
      <c r="AU22" s="81"/>
      <c r="AV22" s="81"/>
      <c r="AW22" s="81"/>
      <c r="AX22" s="81"/>
      <c r="AY22" s="81"/>
      <c r="AZ22" s="81"/>
      <c r="BA22" s="81"/>
      <c r="BB22" s="81"/>
      <c r="BC22">
        <v>1</v>
      </c>
      <c r="BD22" s="80" t="str">
        <f>REPLACE(INDEX(GroupVertices[Group],MATCH(Edges[[#This Row],[Vertex 1]],GroupVertices[Vertex],0)),1,1,"")</f>
        <v>2</v>
      </c>
      <c r="BE22" s="80" t="str">
        <f>REPLACE(INDEX(GroupVertices[Group],MATCH(Edges[[#This Row],[Vertex 2]],GroupVertices[Vertex],0)),1,1,"")</f>
        <v>2</v>
      </c>
      <c r="BF22" s="48"/>
      <c r="BG22" s="49"/>
      <c r="BH22" s="48"/>
      <c r="BI22" s="49"/>
      <c r="BJ22" s="48"/>
      <c r="BK22" s="49"/>
      <c r="BL22" s="48"/>
      <c r="BM22" s="49"/>
      <c r="BN22" s="48"/>
    </row>
    <row r="23" spans="1:66" ht="15">
      <c r="A23" s="66" t="s">
        <v>255</v>
      </c>
      <c r="B23" s="66" t="s">
        <v>282</v>
      </c>
      <c r="C23" s="67" t="s">
        <v>2111</v>
      </c>
      <c r="D23" s="68">
        <v>3</v>
      </c>
      <c r="E23" s="69" t="s">
        <v>132</v>
      </c>
      <c r="F23" s="70">
        <v>32</v>
      </c>
      <c r="G23" s="67"/>
      <c r="H23" s="71"/>
      <c r="I23" s="72"/>
      <c r="J23" s="72"/>
      <c r="K23" s="34" t="s">
        <v>65</v>
      </c>
      <c r="L23" s="79">
        <v>23</v>
      </c>
      <c r="M23" s="79"/>
      <c r="N23" s="74"/>
      <c r="O23" s="81" t="s">
        <v>335</v>
      </c>
      <c r="P23" s="83">
        <v>43695.47</v>
      </c>
      <c r="Q23" s="81" t="s">
        <v>340</v>
      </c>
      <c r="R23" s="81"/>
      <c r="S23" s="81"/>
      <c r="T23" s="81" t="s">
        <v>408</v>
      </c>
      <c r="U23" s="84" t="s">
        <v>447</v>
      </c>
      <c r="V23" s="84" t="s">
        <v>447</v>
      </c>
      <c r="W23" s="83">
        <v>43695.47</v>
      </c>
      <c r="X23" s="87">
        <v>43695</v>
      </c>
      <c r="Y23" s="89" t="s">
        <v>518</v>
      </c>
      <c r="Z23" s="84" t="s">
        <v>606</v>
      </c>
      <c r="AA23" s="81"/>
      <c r="AB23" s="81"/>
      <c r="AC23" s="89" t="s">
        <v>693</v>
      </c>
      <c r="AD23" s="81"/>
      <c r="AE23" s="81" t="b">
        <v>0</v>
      </c>
      <c r="AF23" s="81">
        <v>29</v>
      </c>
      <c r="AG23" s="89" t="s">
        <v>782</v>
      </c>
      <c r="AH23" s="81" t="b">
        <v>0</v>
      </c>
      <c r="AI23" s="81" t="s">
        <v>793</v>
      </c>
      <c r="AJ23" s="81"/>
      <c r="AK23" s="89" t="s">
        <v>782</v>
      </c>
      <c r="AL23" s="81" t="b">
        <v>0</v>
      </c>
      <c r="AM23" s="81">
        <v>3</v>
      </c>
      <c r="AN23" s="89" t="s">
        <v>782</v>
      </c>
      <c r="AO23" s="81" t="s">
        <v>803</v>
      </c>
      <c r="AP23" s="81" t="b">
        <v>0</v>
      </c>
      <c r="AQ23" s="89" t="s">
        <v>693</v>
      </c>
      <c r="AR23" s="81" t="s">
        <v>210</v>
      </c>
      <c r="AS23" s="81">
        <v>0</v>
      </c>
      <c r="AT23" s="81">
        <v>0</v>
      </c>
      <c r="AU23" s="81"/>
      <c r="AV23" s="81"/>
      <c r="AW23" s="81"/>
      <c r="AX23" s="81"/>
      <c r="AY23" s="81"/>
      <c r="AZ23" s="81"/>
      <c r="BA23" s="81"/>
      <c r="BB23" s="81"/>
      <c r="BC23">
        <v>1</v>
      </c>
      <c r="BD23" s="80" t="str">
        <f>REPLACE(INDEX(GroupVertices[Group],MATCH(Edges[[#This Row],[Vertex 1]],GroupVertices[Vertex],0)),1,1,"")</f>
        <v>2</v>
      </c>
      <c r="BE23" s="80" t="str">
        <f>REPLACE(INDEX(GroupVertices[Group],MATCH(Edges[[#This Row],[Vertex 2]],GroupVertices[Vertex],0)),1,1,"")</f>
        <v>2</v>
      </c>
      <c r="BF23" s="48">
        <v>0</v>
      </c>
      <c r="BG23" s="49">
        <v>0</v>
      </c>
      <c r="BH23" s="48">
        <v>0</v>
      </c>
      <c r="BI23" s="49">
        <v>0</v>
      </c>
      <c r="BJ23" s="48">
        <v>0</v>
      </c>
      <c r="BK23" s="49">
        <v>0</v>
      </c>
      <c r="BL23" s="48">
        <v>22</v>
      </c>
      <c r="BM23" s="49">
        <v>100</v>
      </c>
      <c r="BN23" s="48">
        <v>22</v>
      </c>
    </row>
    <row r="24" spans="1:66" ht="15">
      <c r="A24" s="66" t="s">
        <v>256</v>
      </c>
      <c r="B24" s="66" t="s">
        <v>255</v>
      </c>
      <c r="C24" s="67" t="s">
        <v>2111</v>
      </c>
      <c r="D24" s="68">
        <v>3</v>
      </c>
      <c r="E24" s="69" t="s">
        <v>132</v>
      </c>
      <c r="F24" s="70">
        <v>32</v>
      </c>
      <c r="G24" s="67"/>
      <c r="H24" s="71"/>
      <c r="I24" s="72"/>
      <c r="J24" s="72"/>
      <c r="K24" s="34" t="s">
        <v>65</v>
      </c>
      <c r="L24" s="79">
        <v>24</v>
      </c>
      <c r="M24" s="79"/>
      <c r="N24" s="74"/>
      <c r="O24" s="81" t="s">
        <v>334</v>
      </c>
      <c r="P24" s="83">
        <v>43696.58877314815</v>
      </c>
      <c r="Q24" s="81" t="s">
        <v>340</v>
      </c>
      <c r="R24" s="81"/>
      <c r="S24" s="81"/>
      <c r="T24" s="81" t="s">
        <v>407</v>
      </c>
      <c r="U24" s="81"/>
      <c r="V24" s="84" t="s">
        <v>473</v>
      </c>
      <c r="W24" s="83">
        <v>43696.58877314815</v>
      </c>
      <c r="X24" s="87">
        <v>43696</v>
      </c>
      <c r="Y24" s="89" t="s">
        <v>519</v>
      </c>
      <c r="Z24" s="84" t="s">
        <v>607</v>
      </c>
      <c r="AA24" s="81"/>
      <c r="AB24" s="81"/>
      <c r="AC24" s="89" t="s">
        <v>694</v>
      </c>
      <c r="AD24" s="81"/>
      <c r="AE24" s="81" t="b">
        <v>0</v>
      </c>
      <c r="AF24" s="81">
        <v>0</v>
      </c>
      <c r="AG24" s="89" t="s">
        <v>782</v>
      </c>
      <c r="AH24" s="81" t="b">
        <v>0</v>
      </c>
      <c r="AI24" s="81" t="s">
        <v>793</v>
      </c>
      <c r="AJ24" s="81"/>
      <c r="AK24" s="89" t="s">
        <v>782</v>
      </c>
      <c r="AL24" s="81" t="b">
        <v>0</v>
      </c>
      <c r="AM24" s="81">
        <v>3</v>
      </c>
      <c r="AN24" s="89" t="s">
        <v>693</v>
      </c>
      <c r="AO24" s="81" t="s">
        <v>803</v>
      </c>
      <c r="AP24" s="81" t="b">
        <v>0</v>
      </c>
      <c r="AQ24" s="89" t="s">
        <v>693</v>
      </c>
      <c r="AR24" s="81" t="s">
        <v>210</v>
      </c>
      <c r="AS24" s="81">
        <v>0</v>
      </c>
      <c r="AT24" s="81">
        <v>0</v>
      </c>
      <c r="AU24" s="81"/>
      <c r="AV24" s="81"/>
      <c r="AW24" s="81"/>
      <c r="AX24" s="81"/>
      <c r="AY24" s="81"/>
      <c r="AZ24" s="81"/>
      <c r="BA24" s="81"/>
      <c r="BB24" s="81"/>
      <c r="BC24">
        <v>1</v>
      </c>
      <c r="BD24" s="80" t="str">
        <f>REPLACE(INDEX(GroupVertices[Group],MATCH(Edges[[#This Row],[Vertex 1]],GroupVertices[Vertex],0)),1,1,"")</f>
        <v>2</v>
      </c>
      <c r="BE24" s="80" t="str">
        <f>REPLACE(INDEX(GroupVertices[Group],MATCH(Edges[[#This Row],[Vertex 2]],GroupVertices[Vertex],0)),1,1,"")</f>
        <v>2</v>
      </c>
      <c r="BF24" s="48"/>
      <c r="BG24" s="49"/>
      <c r="BH24" s="48"/>
      <c r="BI24" s="49"/>
      <c r="BJ24" s="48"/>
      <c r="BK24" s="49"/>
      <c r="BL24" s="48"/>
      <c r="BM24" s="49"/>
      <c r="BN24" s="48"/>
    </row>
    <row r="25" spans="1:66" ht="15">
      <c r="A25" s="66" t="s">
        <v>256</v>
      </c>
      <c r="B25" s="66" t="s">
        <v>282</v>
      </c>
      <c r="C25" s="67" t="s">
        <v>2111</v>
      </c>
      <c r="D25" s="68">
        <v>3</v>
      </c>
      <c r="E25" s="69" t="s">
        <v>132</v>
      </c>
      <c r="F25" s="70">
        <v>32</v>
      </c>
      <c r="G25" s="67"/>
      <c r="H25" s="71"/>
      <c r="I25" s="72"/>
      <c r="J25" s="72"/>
      <c r="K25" s="34" t="s">
        <v>65</v>
      </c>
      <c r="L25" s="79">
        <v>25</v>
      </c>
      <c r="M25" s="79"/>
      <c r="N25" s="74"/>
      <c r="O25" s="81" t="s">
        <v>335</v>
      </c>
      <c r="P25" s="83">
        <v>43696.58877314815</v>
      </c>
      <c r="Q25" s="81" t="s">
        <v>340</v>
      </c>
      <c r="R25" s="81"/>
      <c r="S25" s="81"/>
      <c r="T25" s="81" t="s">
        <v>407</v>
      </c>
      <c r="U25" s="81"/>
      <c r="V25" s="84" t="s">
        <v>473</v>
      </c>
      <c r="W25" s="83">
        <v>43696.58877314815</v>
      </c>
      <c r="X25" s="87">
        <v>43696</v>
      </c>
      <c r="Y25" s="89" t="s">
        <v>519</v>
      </c>
      <c r="Z25" s="84" t="s">
        <v>607</v>
      </c>
      <c r="AA25" s="81"/>
      <c r="AB25" s="81"/>
      <c r="AC25" s="89" t="s">
        <v>694</v>
      </c>
      <c r="AD25" s="81"/>
      <c r="AE25" s="81" t="b">
        <v>0</v>
      </c>
      <c r="AF25" s="81">
        <v>0</v>
      </c>
      <c r="AG25" s="89" t="s">
        <v>782</v>
      </c>
      <c r="AH25" s="81" t="b">
        <v>0</v>
      </c>
      <c r="AI25" s="81" t="s">
        <v>793</v>
      </c>
      <c r="AJ25" s="81"/>
      <c r="AK25" s="89" t="s">
        <v>782</v>
      </c>
      <c r="AL25" s="81" t="b">
        <v>0</v>
      </c>
      <c r="AM25" s="81">
        <v>3</v>
      </c>
      <c r="AN25" s="89" t="s">
        <v>693</v>
      </c>
      <c r="AO25" s="81" t="s">
        <v>803</v>
      </c>
      <c r="AP25" s="81" t="b">
        <v>0</v>
      </c>
      <c r="AQ25" s="89" t="s">
        <v>693</v>
      </c>
      <c r="AR25" s="81" t="s">
        <v>210</v>
      </c>
      <c r="AS25" s="81">
        <v>0</v>
      </c>
      <c r="AT25" s="81">
        <v>0</v>
      </c>
      <c r="AU25" s="81"/>
      <c r="AV25" s="81"/>
      <c r="AW25" s="81"/>
      <c r="AX25" s="81"/>
      <c r="AY25" s="81"/>
      <c r="AZ25" s="81"/>
      <c r="BA25" s="81"/>
      <c r="BB25" s="81"/>
      <c r="BC25">
        <v>1</v>
      </c>
      <c r="BD25" s="80" t="str">
        <f>REPLACE(INDEX(GroupVertices[Group],MATCH(Edges[[#This Row],[Vertex 1]],GroupVertices[Vertex],0)),1,1,"")</f>
        <v>2</v>
      </c>
      <c r="BE25" s="80" t="str">
        <f>REPLACE(INDEX(GroupVertices[Group],MATCH(Edges[[#This Row],[Vertex 2]],GroupVertices[Vertex],0)),1,1,"")</f>
        <v>2</v>
      </c>
      <c r="BF25" s="48">
        <v>0</v>
      </c>
      <c r="BG25" s="49">
        <v>0</v>
      </c>
      <c r="BH25" s="48">
        <v>0</v>
      </c>
      <c r="BI25" s="49">
        <v>0</v>
      </c>
      <c r="BJ25" s="48">
        <v>0</v>
      </c>
      <c r="BK25" s="49">
        <v>0</v>
      </c>
      <c r="BL25" s="48">
        <v>22</v>
      </c>
      <c r="BM25" s="49">
        <v>100</v>
      </c>
      <c r="BN25" s="48">
        <v>22</v>
      </c>
    </row>
    <row r="26" spans="1:66" ht="15">
      <c r="A26" s="66" t="s">
        <v>257</v>
      </c>
      <c r="B26" s="66" t="s">
        <v>257</v>
      </c>
      <c r="C26" s="67" t="s">
        <v>2111</v>
      </c>
      <c r="D26" s="68">
        <v>3</v>
      </c>
      <c r="E26" s="69" t="s">
        <v>132</v>
      </c>
      <c r="F26" s="70">
        <v>32</v>
      </c>
      <c r="G26" s="67"/>
      <c r="H26" s="71"/>
      <c r="I26" s="72"/>
      <c r="J26" s="72"/>
      <c r="K26" s="34" t="s">
        <v>65</v>
      </c>
      <c r="L26" s="79">
        <v>26</v>
      </c>
      <c r="M26" s="79"/>
      <c r="N26" s="74"/>
      <c r="O26" s="81" t="s">
        <v>210</v>
      </c>
      <c r="P26" s="83">
        <v>43696.792233796295</v>
      </c>
      <c r="Q26" s="81" t="s">
        <v>341</v>
      </c>
      <c r="R26" s="81"/>
      <c r="S26" s="81"/>
      <c r="T26" s="81" t="s">
        <v>409</v>
      </c>
      <c r="U26" s="84" t="s">
        <v>448</v>
      </c>
      <c r="V26" s="84" t="s">
        <v>448</v>
      </c>
      <c r="W26" s="83">
        <v>43696.792233796295</v>
      </c>
      <c r="X26" s="87">
        <v>43696</v>
      </c>
      <c r="Y26" s="89" t="s">
        <v>520</v>
      </c>
      <c r="Z26" s="84" t="s">
        <v>608</v>
      </c>
      <c r="AA26" s="81"/>
      <c r="AB26" s="81"/>
      <c r="AC26" s="89" t="s">
        <v>695</v>
      </c>
      <c r="AD26" s="81"/>
      <c r="AE26" s="81" t="b">
        <v>0</v>
      </c>
      <c r="AF26" s="81">
        <v>2</v>
      </c>
      <c r="AG26" s="89" t="s">
        <v>782</v>
      </c>
      <c r="AH26" s="81" t="b">
        <v>0</v>
      </c>
      <c r="AI26" s="81" t="s">
        <v>793</v>
      </c>
      <c r="AJ26" s="81"/>
      <c r="AK26" s="89" t="s">
        <v>782</v>
      </c>
      <c r="AL26" s="81" t="b">
        <v>0</v>
      </c>
      <c r="AM26" s="81">
        <v>0</v>
      </c>
      <c r="AN26" s="89" t="s">
        <v>782</v>
      </c>
      <c r="AO26" s="81" t="s">
        <v>802</v>
      </c>
      <c r="AP26" s="81" t="b">
        <v>0</v>
      </c>
      <c r="AQ26" s="89" t="s">
        <v>695</v>
      </c>
      <c r="AR26" s="81" t="s">
        <v>210</v>
      </c>
      <c r="AS26" s="81">
        <v>0</v>
      </c>
      <c r="AT26" s="81">
        <v>0</v>
      </c>
      <c r="AU26" s="81"/>
      <c r="AV26" s="81"/>
      <c r="AW26" s="81"/>
      <c r="AX26" s="81"/>
      <c r="AY26" s="81"/>
      <c r="AZ26" s="81"/>
      <c r="BA26" s="81"/>
      <c r="BB26" s="81"/>
      <c r="BC26">
        <v>1</v>
      </c>
      <c r="BD26" s="80" t="str">
        <f>REPLACE(INDEX(GroupVertices[Group],MATCH(Edges[[#This Row],[Vertex 1]],GroupVertices[Vertex],0)),1,1,"")</f>
        <v>8</v>
      </c>
      <c r="BE26" s="80" t="str">
        <f>REPLACE(INDEX(GroupVertices[Group],MATCH(Edges[[#This Row],[Vertex 2]],GroupVertices[Vertex],0)),1,1,"")</f>
        <v>8</v>
      </c>
      <c r="BF26" s="48">
        <v>0</v>
      </c>
      <c r="BG26" s="49">
        <v>0</v>
      </c>
      <c r="BH26" s="48">
        <v>0</v>
      </c>
      <c r="BI26" s="49">
        <v>0</v>
      </c>
      <c r="BJ26" s="48">
        <v>0</v>
      </c>
      <c r="BK26" s="49">
        <v>0</v>
      </c>
      <c r="BL26" s="48">
        <v>11</v>
      </c>
      <c r="BM26" s="49">
        <v>100</v>
      </c>
      <c r="BN26" s="48">
        <v>11</v>
      </c>
    </row>
    <row r="27" spans="1:66" ht="15">
      <c r="A27" s="66" t="s">
        <v>258</v>
      </c>
      <c r="B27" s="66" t="s">
        <v>258</v>
      </c>
      <c r="C27" s="67" t="s">
        <v>2111</v>
      </c>
      <c r="D27" s="68">
        <v>3</v>
      </c>
      <c r="E27" s="69" t="s">
        <v>132</v>
      </c>
      <c r="F27" s="70">
        <v>32</v>
      </c>
      <c r="G27" s="67"/>
      <c r="H27" s="71"/>
      <c r="I27" s="72"/>
      <c r="J27" s="72"/>
      <c r="K27" s="34" t="s">
        <v>65</v>
      </c>
      <c r="L27" s="79">
        <v>27</v>
      </c>
      <c r="M27" s="79"/>
      <c r="N27" s="74"/>
      <c r="O27" s="81" t="s">
        <v>210</v>
      </c>
      <c r="P27" s="83">
        <v>43696.99008101852</v>
      </c>
      <c r="Q27" s="81" t="s">
        <v>342</v>
      </c>
      <c r="R27" s="81"/>
      <c r="S27" s="81"/>
      <c r="T27" s="81" t="s">
        <v>410</v>
      </c>
      <c r="U27" s="84" t="s">
        <v>449</v>
      </c>
      <c r="V27" s="84" t="s">
        <v>449</v>
      </c>
      <c r="W27" s="83">
        <v>43696.99008101852</v>
      </c>
      <c r="X27" s="87">
        <v>43696</v>
      </c>
      <c r="Y27" s="89" t="s">
        <v>521</v>
      </c>
      <c r="Z27" s="84" t="s">
        <v>609</v>
      </c>
      <c r="AA27" s="81"/>
      <c r="AB27" s="81"/>
      <c r="AC27" s="89" t="s">
        <v>696</v>
      </c>
      <c r="AD27" s="81"/>
      <c r="AE27" s="81" t="b">
        <v>0</v>
      </c>
      <c r="AF27" s="81">
        <v>0</v>
      </c>
      <c r="AG27" s="89" t="s">
        <v>782</v>
      </c>
      <c r="AH27" s="81" t="b">
        <v>0</v>
      </c>
      <c r="AI27" s="81" t="s">
        <v>794</v>
      </c>
      <c r="AJ27" s="81"/>
      <c r="AK27" s="89" t="s">
        <v>782</v>
      </c>
      <c r="AL27" s="81" t="b">
        <v>0</v>
      </c>
      <c r="AM27" s="81">
        <v>0</v>
      </c>
      <c r="AN27" s="89" t="s">
        <v>782</v>
      </c>
      <c r="AO27" s="81" t="s">
        <v>803</v>
      </c>
      <c r="AP27" s="81" t="b">
        <v>0</v>
      </c>
      <c r="AQ27" s="89" t="s">
        <v>696</v>
      </c>
      <c r="AR27" s="81" t="s">
        <v>210</v>
      </c>
      <c r="AS27" s="81">
        <v>0</v>
      </c>
      <c r="AT27" s="81">
        <v>0</v>
      </c>
      <c r="AU27" s="81"/>
      <c r="AV27" s="81"/>
      <c r="AW27" s="81"/>
      <c r="AX27" s="81"/>
      <c r="AY27" s="81"/>
      <c r="AZ27" s="81"/>
      <c r="BA27" s="81"/>
      <c r="BB27" s="81"/>
      <c r="BC27">
        <v>1</v>
      </c>
      <c r="BD27" s="80" t="str">
        <f>REPLACE(INDEX(GroupVertices[Group],MATCH(Edges[[#This Row],[Vertex 1]],GroupVertices[Vertex],0)),1,1,"")</f>
        <v>8</v>
      </c>
      <c r="BE27" s="80" t="str">
        <f>REPLACE(INDEX(GroupVertices[Group],MATCH(Edges[[#This Row],[Vertex 2]],GroupVertices[Vertex],0)),1,1,"")</f>
        <v>8</v>
      </c>
      <c r="BF27" s="48">
        <v>0</v>
      </c>
      <c r="BG27" s="49">
        <v>0</v>
      </c>
      <c r="BH27" s="48">
        <v>0</v>
      </c>
      <c r="BI27" s="49">
        <v>0</v>
      </c>
      <c r="BJ27" s="48">
        <v>0</v>
      </c>
      <c r="BK27" s="49">
        <v>0</v>
      </c>
      <c r="BL27" s="48">
        <v>8</v>
      </c>
      <c r="BM27" s="49">
        <v>100</v>
      </c>
      <c r="BN27" s="48">
        <v>8</v>
      </c>
    </row>
    <row r="28" spans="1:66" ht="15">
      <c r="A28" s="66" t="s">
        <v>259</v>
      </c>
      <c r="B28" s="66" t="s">
        <v>261</v>
      </c>
      <c r="C28" s="67" t="s">
        <v>2111</v>
      </c>
      <c r="D28" s="68">
        <v>3</v>
      </c>
      <c r="E28" s="69" t="s">
        <v>132</v>
      </c>
      <c r="F28" s="70">
        <v>32</v>
      </c>
      <c r="G28" s="67"/>
      <c r="H28" s="71"/>
      <c r="I28" s="72"/>
      <c r="J28" s="72"/>
      <c r="K28" s="34" t="s">
        <v>65</v>
      </c>
      <c r="L28" s="79">
        <v>28</v>
      </c>
      <c r="M28" s="79"/>
      <c r="N28" s="74"/>
      <c r="O28" s="81" t="s">
        <v>334</v>
      </c>
      <c r="P28" s="83">
        <v>43697.57766203704</v>
      </c>
      <c r="Q28" s="81" t="s">
        <v>343</v>
      </c>
      <c r="R28" s="81"/>
      <c r="S28" s="81"/>
      <c r="T28" s="81" t="s">
        <v>411</v>
      </c>
      <c r="U28" s="81"/>
      <c r="V28" s="84" t="s">
        <v>474</v>
      </c>
      <c r="W28" s="83">
        <v>43697.57766203704</v>
      </c>
      <c r="X28" s="87">
        <v>43697</v>
      </c>
      <c r="Y28" s="89" t="s">
        <v>522</v>
      </c>
      <c r="Z28" s="84" t="s">
        <v>610</v>
      </c>
      <c r="AA28" s="81"/>
      <c r="AB28" s="81"/>
      <c r="AC28" s="89" t="s">
        <v>697</v>
      </c>
      <c r="AD28" s="81"/>
      <c r="AE28" s="81" t="b">
        <v>0</v>
      </c>
      <c r="AF28" s="81">
        <v>0</v>
      </c>
      <c r="AG28" s="89" t="s">
        <v>782</v>
      </c>
      <c r="AH28" s="81" t="b">
        <v>0</v>
      </c>
      <c r="AI28" s="81" t="s">
        <v>793</v>
      </c>
      <c r="AJ28" s="81"/>
      <c r="AK28" s="89" t="s">
        <v>782</v>
      </c>
      <c r="AL28" s="81" t="b">
        <v>0</v>
      </c>
      <c r="AM28" s="81">
        <v>4</v>
      </c>
      <c r="AN28" s="89" t="s">
        <v>699</v>
      </c>
      <c r="AO28" s="81" t="s">
        <v>803</v>
      </c>
      <c r="AP28" s="81" t="b">
        <v>0</v>
      </c>
      <c r="AQ28" s="89" t="s">
        <v>699</v>
      </c>
      <c r="AR28" s="81" t="s">
        <v>210</v>
      </c>
      <c r="AS28" s="81">
        <v>0</v>
      </c>
      <c r="AT28" s="81">
        <v>0</v>
      </c>
      <c r="AU28" s="81"/>
      <c r="AV28" s="81"/>
      <c r="AW28" s="81"/>
      <c r="AX28" s="81"/>
      <c r="AY28" s="81"/>
      <c r="AZ28" s="81"/>
      <c r="BA28" s="81"/>
      <c r="BB28" s="81"/>
      <c r="BC28">
        <v>1</v>
      </c>
      <c r="BD28" s="80" t="str">
        <f>REPLACE(INDEX(GroupVertices[Group],MATCH(Edges[[#This Row],[Vertex 1]],GroupVertices[Vertex],0)),1,1,"")</f>
        <v>9</v>
      </c>
      <c r="BE28" s="80" t="str">
        <f>REPLACE(INDEX(GroupVertices[Group],MATCH(Edges[[#This Row],[Vertex 2]],GroupVertices[Vertex],0)),1,1,"")</f>
        <v>9</v>
      </c>
      <c r="BF28" s="48">
        <v>3</v>
      </c>
      <c r="BG28" s="49">
        <v>10.344827586206897</v>
      </c>
      <c r="BH28" s="48">
        <v>0</v>
      </c>
      <c r="BI28" s="49">
        <v>0</v>
      </c>
      <c r="BJ28" s="48">
        <v>0</v>
      </c>
      <c r="BK28" s="49">
        <v>0</v>
      </c>
      <c r="BL28" s="48">
        <v>26</v>
      </c>
      <c r="BM28" s="49">
        <v>89.65517241379311</v>
      </c>
      <c r="BN28" s="48">
        <v>29</v>
      </c>
    </row>
    <row r="29" spans="1:66" ht="15">
      <c r="A29" s="66" t="s">
        <v>260</v>
      </c>
      <c r="B29" s="66" t="s">
        <v>261</v>
      </c>
      <c r="C29" s="67" t="s">
        <v>2111</v>
      </c>
      <c r="D29" s="68">
        <v>3</v>
      </c>
      <c r="E29" s="69" t="s">
        <v>132</v>
      </c>
      <c r="F29" s="70">
        <v>32</v>
      </c>
      <c r="G29" s="67"/>
      <c r="H29" s="71"/>
      <c r="I29" s="72"/>
      <c r="J29" s="72"/>
      <c r="K29" s="34" t="s">
        <v>65</v>
      </c>
      <c r="L29" s="79">
        <v>29</v>
      </c>
      <c r="M29" s="79"/>
      <c r="N29" s="74"/>
      <c r="O29" s="81" t="s">
        <v>334</v>
      </c>
      <c r="P29" s="83">
        <v>43697.732986111114</v>
      </c>
      <c r="Q29" s="81" t="s">
        <v>343</v>
      </c>
      <c r="R29" s="81"/>
      <c r="S29" s="81"/>
      <c r="T29" s="81" t="s">
        <v>411</v>
      </c>
      <c r="U29" s="81"/>
      <c r="V29" s="84" t="s">
        <v>475</v>
      </c>
      <c r="W29" s="83">
        <v>43697.732986111114</v>
      </c>
      <c r="X29" s="87">
        <v>43697</v>
      </c>
      <c r="Y29" s="89" t="s">
        <v>523</v>
      </c>
      <c r="Z29" s="84" t="s">
        <v>611</v>
      </c>
      <c r="AA29" s="81"/>
      <c r="AB29" s="81"/>
      <c r="AC29" s="89" t="s">
        <v>698</v>
      </c>
      <c r="AD29" s="81"/>
      <c r="AE29" s="81" t="b">
        <v>0</v>
      </c>
      <c r="AF29" s="81">
        <v>0</v>
      </c>
      <c r="AG29" s="89" t="s">
        <v>782</v>
      </c>
      <c r="AH29" s="81" t="b">
        <v>0</v>
      </c>
      <c r="AI29" s="81" t="s">
        <v>793</v>
      </c>
      <c r="AJ29" s="81"/>
      <c r="AK29" s="89" t="s">
        <v>782</v>
      </c>
      <c r="AL29" s="81" t="b">
        <v>0</v>
      </c>
      <c r="AM29" s="81">
        <v>4</v>
      </c>
      <c r="AN29" s="89" t="s">
        <v>699</v>
      </c>
      <c r="AO29" s="81" t="s">
        <v>801</v>
      </c>
      <c r="AP29" s="81" t="b">
        <v>0</v>
      </c>
      <c r="AQ29" s="89" t="s">
        <v>699</v>
      </c>
      <c r="AR29" s="81" t="s">
        <v>210</v>
      </c>
      <c r="AS29" s="81">
        <v>0</v>
      </c>
      <c r="AT29" s="81">
        <v>0</v>
      </c>
      <c r="AU29" s="81"/>
      <c r="AV29" s="81"/>
      <c r="AW29" s="81"/>
      <c r="AX29" s="81"/>
      <c r="AY29" s="81"/>
      <c r="AZ29" s="81"/>
      <c r="BA29" s="81"/>
      <c r="BB29" s="81"/>
      <c r="BC29">
        <v>1</v>
      </c>
      <c r="BD29" s="80" t="str">
        <f>REPLACE(INDEX(GroupVertices[Group],MATCH(Edges[[#This Row],[Vertex 1]],GroupVertices[Vertex],0)),1,1,"")</f>
        <v>9</v>
      </c>
      <c r="BE29" s="80" t="str">
        <f>REPLACE(INDEX(GroupVertices[Group],MATCH(Edges[[#This Row],[Vertex 2]],GroupVertices[Vertex],0)),1,1,"")</f>
        <v>9</v>
      </c>
      <c r="BF29" s="48">
        <v>3</v>
      </c>
      <c r="BG29" s="49">
        <v>10.344827586206897</v>
      </c>
      <c r="BH29" s="48">
        <v>0</v>
      </c>
      <c r="BI29" s="49">
        <v>0</v>
      </c>
      <c r="BJ29" s="48">
        <v>0</v>
      </c>
      <c r="BK29" s="49">
        <v>0</v>
      </c>
      <c r="BL29" s="48">
        <v>26</v>
      </c>
      <c r="BM29" s="49">
        <v>89.65517241379311</v>
      </c>
      <c r="BN29" s="48">
        <v>29</v>
      </c>
    </row>
    <row r="30" spans="1:66" ht="15">
      <c r="A30" s="66" t="s">
        <v>261</v>
      </c>
      <c r="B30" s="66" t="s">
        <v>261</v>
      </c>
      <c r="C30" s="67" t="s">
        <v>2111</v>
      </c>
      <c r="D30" s="68">
        <v>3</v>
      </c>
      <c r="E30" s="69" t="s">
        <v>132</v>
      </c>
      <c r="F30" s="70">
        <v>32</v>
      </c>
      <c r="G30" s="67"/>
      <c r="H30" s="71"/>
      <c r="I30" s="72"/>
      <c r="J30" s="72"/>
      <c r="K30" s="34" t="s">
        <v>65</v>
      </c>
      <c r="L30" s="79">
        <v>30</v>
      </c>
      <c r="M30" s="79"/>
      <c r="N30" s="74"/>
      <c r="O30" s="81" t="s">
        <v>210</v>
      </c>
      <c r="P30" s="83">
        <v>43697.57368055556</v>
      </c>
      <c r="Q30" s="81" t="s">
        <v>343</v>
      </c>
      <c r="R30" s="84" t="s">
        <v>379</v>
      </c>
      <c r="S30" s="81" t="s">
        <v>398</v>
      </c>
      <c r="T30" s="81" t="s">
        <v>412</v>
      </c>
      <c r="U30" s="81"/>
      <c r="V30" s="84" t="s">
        <v>476</v>
      </c>
      <c r="W30" s="83">
        <v>43697.57368055556</v>
      </c>
      <c r="X30" s="87">
        <v>43697</v>
      </c>
      <c r="Y30" s="89" t="s">
        <v>524</v>
      </c>
      <c r="Z30" s="84" t="s">
        <v>612</v>
      </c>
      <c r="AA30" s="81"/>
      <c r="AB30" s="81"/>
      <c r="AC30" s="89" t="s">
        <v>699</v>
      </c>
      <c r="AD30" s="81"/>
      <c r="AE30" s="81" t="b">
        <v>0</v>
      </c>
      <c r="AF30" s="81">
        <v>3</v>
      </c>
      <c r="AG30" s="89" t="s">
        <v>782</v>
      </c>
      <c r="AH30" s="81" t="b">
        <v>0</v>
      </c>
      <c r="AI30" s="81" t="s">
        <v>793</v>
      </c>
      <c r="AJ30" s="81"/>
      <c r="AK30" s="89" t="s">
        <v>782</v>
      </c>
      <c r="AL30" s="81" t="b">
        <v>0</v>
      </c>
      <c r="AM30" s="81">
        <v>4</v>
      </c>
      <c r="AN30" s="89" t="s">
        <v>782</v>
      </c>
      <c r="AO30" s="81" t="s">
        <v>802</v>
      </c>
      <c r="AP30" s="81" t="b">
        <v>0</v>
      </c>
      <c r="AQ30" s="89" t="s">
        <v>699</v>
      </c>
      <c r="AR30" s="81" t="s">
        <v>210</v>
      </c>
      <c r="AS30" s="81">
        <v>0</v>
      </c>
      <c r="AT30" s="81">
        <v>0</v>
      </c>
      <c r="AU30" s="81"/>
      <c r="AV30" s="81"/>
      <c r="AW30" s="81"/>
      <c r="AX30" s="81"/>
      <c r="AY30" s="81"/>
      <c r="AZ30" s="81"/>
      <c r="BA30" s="81"/>
      <c r="BB30" s="81"/>
      <c r="BC30">
        <v>1</v>
      </c>
      <c r="BD30" s="80" t="str">
        <f>REPLACE(INDEX(GroupVertices[Group],MATCH(Edges[[#This Row],[Vertex 1]],GroupVertices[Vertex],0)),1,1,"")</f>
        <v>9</v>
      </c>
      <c r="BE30" s="80" t="str">
        <f>REPLACE(INDEX(GroupVertices[Group],MATCH(Edges[[#This Row],[Vertex 2]],GroupVertices[Vertex],0)),1,1,"")</f>
        <v>9</v>
      </c>
      <c r="BF30" s="48">
        <v>3</v>
      </c>
      <c r="BG30" s="49">
        <v>10.344827586206897</v>
      </c>
      <c r="BH30" s="48">
        <v>0</v>
      </c>
      <c r="BI30" s="49">
        <v>0</v>
      </c>
      <c r="BJ30" s="48">
        <v>0</v>
      </c>
      <c r="BK30" s="49">
        <v>0</v>
      </c>
      <c r="BL30" s="48">
        <v>26</v>
      </c>
      <c r="BM30" s="49">
        <v>89.65517241379311</v>
      </c>
      <c r="BN30" s="48">
        <v>29</v>
      </c>
    </row>
    <row r="31" spans="1:66" ht="15">
      <c r="A31" s="66" t="s">
        <v>262</v>
      </c>
      <c r="B31" s="66" t="s">
        <v>261</v>
      </c>
      <c r="C31" s="67" t="s">
        <v>2111</v>
      </c>
      <c r="D31" s="68">
        <v>3</v>
      </c>
      <c r="E31" s="69" t="s">
        <v>132</v>
      </c>
      <c r="F31" s="70">
        <v>32</v>
      </c>
      <c r="G31" s="67"/>
      <c r="H31" s="71"/>
      <c r="I31" s="72"/>
      <c r="J31" s="72"/>
      <c r="K31" s="34" t="s">
        <v>65</v>
      </c>
      <c r="L31" s="79">
        <v>31</v>
      </c>
      <c r="M31" s="79"/>
      <c r="N31" s="74"/>
      <c r="O31" s="81" t="s">
        <v>334</v>
      </c>
      <c r="P31" s="83">
        <v>43697.81993055555</v>
      </c>
      <c r="Q31" s="81" t="s">
        <v>343</v>
      </c>
      <c r="R31" s="81"/>
      <c r="S31" s="81"/>
      <c r="T31" s="81" t="s">
        <v>411</v>
      </c>
      <c r="U31" s="81"/>
      <c r="V31" s="84" t="s">
        <v>477</v>
      </c>
      <c r="W31" s="83">
        <v>43697.81993055555</v>
      </c>
      <c r="X31" s="87">
        <v>43697</v>
      </c>
      <c r="Y31" s="89" t="s">
        <v>525</v>
      </c>
      <c r="Z31" s="84" t="s">
        <v>613</v>
      </c>
      <c r="AA31" s="81"/>
      <c r="AB31" s="81"/>
      <c r="AC31" s="89" t="s">
        <v>700</v>
      </c>
      <c r="AD31" s="81"/>
      <c r="AE31" s="81" t="b">
        <v>0</v>
      </c>
      <c r="AF31" s="81">
        <v>0</v>
      </c>
      <c r="AG31" s="89" t="s">
        <v>782</v>
      </c>
      <c r="AH31" s="81" t="b">
        <v>0</v>
      </c>
      <c r="AI31" s="81" t="s">
        <v>793</v>
      </c>
      <c r="AJ31" s="81"/>
      <c r="AK31" s="89" t="s">
        <v>782</v>
      </c>
      <c r="AL31" s="81" t="b">
        <v>0</v>
      </c>
      <c r="AM31" s="81">
        <v>4</v>
      </c>
      <c r="AN31" s="89" t="s">
        <v>699</v>
      </c>
      <c r="AO31" s="81" t="s">
        <v>801</v>
      </c>
      <c r="AP31" s="81" t="b">
        <v>0</v>
      </c>
      <c r="AQ31" s="89" t="s">
        <v>699</v>
      </c>
      <c r="AR31" s="81" t="s">
        <v>210</v>
      </c>
      <c r="AS31" s="81">
        <v>0</v>
      </c>
      <c r="AT31" s="81">
        <v>0</v>
      </c>
      <c r="AU31" s="81"/>
      <c r="AV31" s="81"/>
      <c r="AW31" s="81"/>
      <c r="AX31" s="81"/>
      <c r="AY31" s="81"/>
      <c r="AZ31" s="81"/>
      <c r="BA31" s="81"/>
      <c r="BB31" s="81"/>
      <c r="BC31">
        <v>1</v>
      </c>
      <c r="BD31" s="80" t="str">
        <f>REPLACE(INDEX(GroupVertices[Group],MATCH(Edges[[#This Row],[Vertex 1]],GroupVertices[Vertex],0)),1,1,"")</f>
        <v>9</v>
      </c>
      <c r="BE31" s="80" t="str">
        <f>REPLACE(INDEX(GroupVertices[Group],MATCH(Edges[[#This Row],[Vertex 2]],GroupVertices[Vertex],0)),1,1,"")</f>
        <v>9</v>
      </c>
      <c r="BF31" s="48">
        <v>3</v>
      </c>
      <c r="BG31" s="49">
        <v>10.344827586206897</v>
      </c>
      <c r="BH31" s="48">
        <v>0</v>
      </c>
      <c r="BI31" s="49">
        <v>0</v>
      </c>
      <c r="BJ31" s="48">
        <v>0</v>
      </c>
      <c r="BK31" s="49">
        <v>0</v>
      </c>
      <c r="BL31" s="48">
        <v>26</v>
      </c>
      <c r="BM31" s="49">
        <v>89.65517241379311</v>
      </c>
      <c r="BN31" s="48">
        <v>29</v>
      </c>
    </row>
    <row r="32" spans="1:66" ht="15">
      <c r="A32" s="66" t="s">
        <v>263</v>
      </c>
      <c r="B32" s="66" t="s">
        <v>302</v>
      </c>
      <c r="C32" s="67" t="s">
        <v>2111</v>
      </c>
      <c r="D32" s="68">
        <v>3</v>
      </c>
      <c r="E32" s="69" t="s">
        <v>132</v>
      </c>
      <c r="F32" s="70">
        <v>32</v>
      </c>
      <c r="G32" s="67"/>
      <c r="H32" s="71"/>
      <c r="I32" s="72"/>
      <c r="J32" s="72"/>
      <c r="K32" s="34" t="s">
        <v>65</v>
      </c>
      <c r="L32" s="79">
        <v>32</v>
      </c>
      <c r="M32" s="79"/>
      <c r="N32" s="74"/>
      <c r="O32" s="81" t="s">
        <v>334</v>
      </c>
      <c r="P32" s="83">
        <v>43697.87063657407</v>
      </c>
      <c r="Q32" s="81" t="s">
        <v>344</v>
      </c>
      <c r="R32" s="81"/>
      <c r="S32" s="81"/>
      <c r="T32" s="81"/>
      <c r="U32" s="81"/>
      <c r="V32" s="84" t="s">
        <v>478</v>
      </c>
      <c r="W32" s="83">
        <v>43697.87063657407</v>
      </c>
      <c r="X32" s="87">
        <v>43697</v>
      </c>
      <c r="Y32" s="89" t="s">
        <v>526</v>
      </c>
      <c r="Z32" s="84" t="s">
        <v>614</v>
      </c>
      <c r="AA32" s="81"/>
      <c r="AB32" s="81"/>
      <c r="AC32" s="89" t="s">
        <v>701</v>
      </c>
      <c r="AD32" s="81"/>
      <c r="AE32" s="81" t="b">
        <v>0</v>
      </c>
      <c r="AF32" s="81">
        <v>0</v>
      </c>
      <c r="AG32" s="89" t="s">
        <v>782</v>
      </c>
      <c r="AH32" s="81" t="b">
        <v>0</v>
      </c>
      <c r="AI32" s="81" t="s">
        <v>793</v>
      </c>
      <c r="AJ32" s="81"/>
      <c r="AK32" s="89" t="s">
        <v>782</v>
      </c>
      <c r="AL32" s="81" t="b">
        <v>0</v>
      </c>
      <c r="AM32" s="81">
        <v>2</v>
      </c>
      <c r="AN32" s="89" t="s">
        <v>770</v>
      </c>
      <c r="AO32" s="81" t="s">
        <v>803</v>
      </c>
      <c r="AP32" s="81" t="b">
        <v>0</v>
      </c>
      <c r="AQ32" s="89" t="s">
        <v>770</v>
      </c>
      <c r="AR32" s="81" t="s">
        <v>210</v>
      </c>
      <c r="AS32" s="81">
        <v>0</v>
      </c>
      <c r="AT32" s="81">
        <v>0</v>
      </c>
      <c r="AU32" s="81"/>
      <c r="AV32" s="81"/>
      <c r="AW32" s="81"/>
      <c r="AX32" s="81"/>
      <c r="AY32" s="81"/>
      <c r="AZ32" s="81"/>
      <c r="BA32" s="81"/>
      <c r="BB32" s="81"/>
      <c r="BC32">
        <v>1</v>
      </c>
      <c r="BD32" s="80" t="str">
        <f>REPLACE(INDEX(GroupVertices[Group],MATCH(Edges[[#This Row],[Vertex 1]],GroupVertices[Vertex],0)),1,1,"")</f>
        <v>6</v>
      </c>
      <c r="BE32" s="80" t="str">
        <f>REPLACE(INDEX(GroupVertices[Group],MATCH(Edges[[#This Row],[Vertex 2]],GroupVertices[Vertex],0)),1,1,"")</f>
        <v>6</v>
      </c>
      <c r="BF32" s="48"/>
      <c r="BG32" s="49"/>
      <c r="BH32" s="48"/>
      <c r="BI32" s="49"/>
      <c r="BJ32" s="48"/>
      <c r="BK32" s="49"/>
      <c r="BL32" s="48"/>
      <c r="BM32" s="49"/>
      <c r="BN32" s="48"/>
    </row>
    <row r="33" spans="1:66" ht="15">
      <c r="A33" s="66" t="s">
        <v>263</v>
      </c>
      <c r="B33" s="66" t="s">
        <v>307</v>
      </c>
      <c r="C33" s="67" t="s">
        <v>2111</v>
      </c>
      <c r="D33" s="68">
        <v>3</v>
      </c>
      <c r="E33" s="69" t="s">
        <v>132</v>
      </c>
      <c r="F33" s="70">
        <v>32</v>
      </c>
      <c r="G33" s="67"/>
      <c r="H33" s="71"/>
      <c r="I33" s="72"/>
      <c r="J33" s="72"/>
      <c r="K33" s="34" t="s">
        <v>65</v>
      </c>
      <c r="L33" s="79">
        <v>33</v>
      </c>
      <c r="M33" s="79"/>
      <c r="N33" s="74"/>
      <c r="O33" s="81" t="s">
        <v>335</v>
      </c>
      <c r="P33" s="83">
        <v>43697.87063657407</v>
      </c>
      <c r="Q33" s="81" t="s">
        <v>344</v>
      </c>
      <c r="R33" s="81"/>
      <c r="S33" s="81"/>
      <c r="T33" s="81"/>
      <c r="U33" s="81"/>
      <c r="V33" s="84" t="s">
        <v>478</v>
      </c>
      <c r="W33" s="83">
        <v>43697.87063657407</v>
      </c>
      <c r="X33" s="87">
        <v>43697</v>
      </c>
      <c r="Y33" s="89" t="s">
        <v>526</v>
      </c>
      <c r="Z33" s="84" t="s">
        <v>614</v>
      </c>
      <c r="AA33" s="81"/>
      <c r="AB33" s="81"/>
      <c r="AC33" s="89" t="s">
        <v>701</v>
      </c>
      <c r="AD33" s="81"/>
      <c r="AE33" s="81" t="b">
        <v>0</v>
      </c>
      <c r="AF33" s="81">
        <v>0</v>
      </c>
      <c r="AG33" s="89" t="s">
        <v>782</v>
      </c>
      <c r="AH33" s="81" t="b">
        <v>0</v>
      </c>
      <c r="AI33" s="81" t="s">
        <v>793</v>
      </c>
      <c r="AJ33" s="81"/>
      <c r="AK33" s="89" t="s">
        <v>782</v>
      </c>
      <c r="AL33" s="81" t="b">
        <v>0</v>
      </c>
      <c r="AM33" s="81">
        <v>2</v>
      </c>
      <c r="AN33" s="89" t="s">
        <v>770</v>
      </c>
      <c r="AO33" s="81" t="s">
        <v>803</v>
      </c>
      <c r="AP33" s="81" t="b">
        <v>0</v>
      </c>
      <c r="AQ33" s="89" t="s">
        <v>770</v>
      </c>
      <c r="AR33" s="81" t="s">
        <v>210</v>
      </c>
      <c r="AS33" s="81">
        <v>0</v>
      </c>
      <c r="AT33" s="81">
        <v>0</v>
      </c>
      <c r="AU33" s="81"/>
      <c r="AV33" s="81"/>
      <c r="AW33" s="81"/>
      <c r="AX33" s="81"/>
      <c r="AY33" s="81"/>
      <c r="AZ33" s="81"/>
      <c r="BA33" s="81"/>
      <c r="BB33" s="81"/>
      <c r="BC33">
        <v>1</v>
      </c>
      <c r="BD33" s="80" t="str">
        <f>REPLACE(INDEX(GroupVertices[Group],MATCH(Edges[[#This Row],[Vertex 1]],GroupVertices[Vertex],0)),1,1,"")</f>
        <v>6</v>
      </c>
      <c r="BE33" s="80" t="str">
        <f>REPLACE(INDEX(GroupVertices[Group],MATCH(Edges[[#This Row],[Vertex 2]],GroupVertices[Vertex],0)),1,1,"")</f>
        <v>6</v>
      </c>
      <c r="BF33" s="48"/>
      <c r="BG33" s="49"/>
      <c r="BH33" s="48"/>
      <c r="BI33" s="49"/>
      <c r="BJ33" s="48"/>
      <c r="BK33" s="49"/>
      <c r="BL33" s="48"/>
      <c r="BM33" s="49"/>
      <c r="BN33" s="48"/>
    </row>
    <row r="34" spans="1:66" ht="15">
      <c r="A34" s="66" t="s">
        <v>263</v>
      </c>
      <c r="B34" s="66" t="s">
        <v>308</v>
      </c>
      <c r="C34" s="67" t="s">
        <v>2111</v>
      </c>
      <c r="D34" s="68">
        <v>3</v>
      </c>
      <c r="E34" s="69" t="s">
        <v>132</v>
      </c>
      <c r="F34" s="70">
        <v>32</v>
      </c>
      <c r="G34" s="67"/>
      <c r="H34" s="71"/>
      <c r="I34" s="72"/>
      <c r="J34" s="72"/>
      <c r="K34" s="34" t="s">
        <v>65</v>
      </c>
      <c r="L34" s="79">
        <v>34</v>
      </c>
      <c r="M34" s="79"/>
      <c r="N34" s="74"/>
      <c r="O34" s="81" t="s">
        <v>335</v>
      </c>
      <c r="P34" s="83">
        <v>43697.87063657407</v>
      </c>
      <c r="Q34" s="81" t="s">
        <v>344</v>
      </c>
      <c r="R34" s="81"/>
      <c r="S34" s="81"/>
      <c r="T34" s="81"/>
      <c r="U34" s="81"/>
      <c r="V34" s="84" t="s">
        <v>478</v>
      </c>
      <c r="W34" s="83">
        <v>43697.87063657407</v>
      </c>
      <c r="X34" s="87">
        <v>43697</v>
      </c>
      <c r="Y34" s="89" t="s">
        <v>526</v>
      </c>
      <c r="Z34" s="84" t="s">
        <v>614</v>
      </c>
      <c r="AA34" s="81"/>
      <c r="AB34" s="81"/>
      <c r="AC34" s="89" t="s">
        <v>701</v>
      </c>
      <c r="AD34" s="81"/>
      <c r="AE34" s="81" t="b">
        <v>0</v>
      </c>
      <c r="AF34" s="81">
        <v>0</v>
      </c>
      <c r="AG34" s="89" t="s">
        <v>782</v>
      </c>
      <c r="AH34" s="81" t="b">
        <v>0</v>
      </c>
      <c r="AI34" s="81" t="s">
        <v>793</v>
      </c>
      <c r="AJ34" s="81"/>
      <c r="AK34" s="89" t="s">
        <v>782</v>
      </c>
      <c r="AL34" s="81" t="b">
        <v>0</v>
      </c>
      <c r="AM34" s="81">
        <v>2</v>
      </c>
      <c r="AN34" s="89" t="s">
        <v>770</v>
      </c>
      <c r="AO34" s="81" t="s">
        <v>803</v>
      </c>
      <c r="AP34" s="81" t="b">
        <v>0</v>
      </c>
      <c r="AQ34" s="89" t="s">
        <v>770</v>
      </c>
      <c r="AR34" s="81" t="s">
        <v>210</v>
      </c>
      <c r="AS34" s="81">
        <v>0</v>
      </c>
      <c r="AT34" s="81">
        <v>0</v>
      </c>
      <c r="AU34" s="81"/>
      <c r="AV34" s="81"/>
      <c r="AW34" s="81"/>
      <c r="AX34" s="81"/>
      <c r="AY34" s="81"/>
      <c r="AZ34" s="81"/>
      <c r="BA34" s="81"/>
      <c r="BB34" s="81"/>
      <c r="BC34">
        <v>1</v>
      </c>
      <c r="BD34" s="80" t="str">
        <f>REPLACE(INDEX(GroupVertices[Group],MATCH(Edges[[#This Row],[Vertex 1]],GroupVertices[Vertex],0)),1,1,"")</f>
        <v>6</v>
      </c>
      <c r="BE34" s="80" t="str">
        <f>REPLACE(INDEX(GroupVertices[Group],MATCH(Edges[[#This Row],[Vertex 2]],GroupVertices[Vertex],0)),1,1,"")</f>
        <v>6</v>
      </c>
      <c r="BF34" s="48">
        <v>1</v>
      </c>
      <c r="BG34" s="49">
        <v>3.8461538461538463</v>
      </c>
      <c r="BH34" s="48">
        <v>0</v>
      </c>
      <c r="BI34" s="49">
        <v>0</v>
      </c>
      <c r="BJ34" s="48">
        <v>0</v>
      </c>
      <c r="BK34" s="49">
        <v>0</v>
      </c>
      <c r="BL34" s="48">
        <v>25</v>
      </c>
      <c r="BM34" s="49">
        <v>96.15384615384616</v>
      </c>
      <c r="BN34" s="48">
        <v>26</v>
      </c>
    </row>
    <row r="35" spans="1:66" ht="15">
      <c r="A35" s="66" t="s">
        <v>264</v>
      </c>
      <c r="B35" s="66" t="s">
        <v>283</v>
      </c>
      <c r="C35" s="67" t="s">
        <v>2111</v>
      </c>
      <c r="D35" s="68">
        <v>3</v>
      </c>
      <c r="E35" s="69" t="s">
        <v>132</v>
      </c>
      <c r="F35" s="70">
        <v>32</v>
      </c>
      <c r="G35" s="67"/>
      <c r="H35" s="71"/>
      <c r="I35" s="72"/>
      <c r="J35" s="72"/>
      <c r="K35" s="34" t="s">
        <v>65</v>
      </c>
      <c r="L35" s="79">
        <v>35</v>
      </c>
      <c r="M35" s="79"/>
      <c r="N35" s="74"/>
      <c r="O35" s="81" t="s">
        <v>334</v>
      </c>
      <c r="P35" s="83">
        <v>43696.808842592596</v>
      </c>
      <c r="Q35" s="81" t="s">
        <v>337</v>
      </c>
      <c r="R35" s="81"/>
      <c r="S35" s="81"/>
      <c r="T35" s="81" t="s">
        <v>404</v>
      </c>
      <c r="U35" s="81"/>
      <c r="V35" s="84" t="s">
        <v>479</v>
      </c>
      <c r="W35" s="83">
        <v>43696.808842592596</v>
      </c>
      <c r="X35" s="87">
        <v>43696</v>
      </c>
      <c r="Y35" s="89" t="s">
        <v>527</v>
      </c>
      <c r="Z35" s="84" t="s">
        <v>615</v>
      </c>
      <c r="AA35" s="81"/>
      <c r="AB35" s="81"/>
      <c r="AC35" s="89" t="s">
        <v>702</v>
      </c>
      <c r="AD35" s="81"/>
      <c r="AE35" s="81" t="b">
        <v>0</v>
      </c>
      <c r="AF35" s="81">
        <v>0</v>
      </c>
      <c r="AG35" s="89" t="s">
        <v>782</v>
      </c>
      <c r="AH35" s="81" t="b">
        <v>1</v>
      </c>
      <c r="AI35" s="81" t="s">
        <v>793</v>
      </c>
      <c r="AJ35" s="81"/>
      <c r="AK35" s="89" t="s">
        <v>796</v>
      </c>
      <c r="AL35" s="81" t="b">
        <v>0</v>
      </c>
      <c r="AM35" s="81">
        <v>6</v>
      </c>
      <c r="AN35" s="89" t="s">
        <v>728</v>
      </c>
      <c r="AO35" s="81" t="s">
        <v>801</v>
      </c>
      <c r="AP35" s="81" t="b">
        <v>0</v>
      </c>
      <c r="AQ35" s="89" t="s">
        <v>728</v>
      </c>
      <c r="AR35" s="81" t="s">
        <v>210</v>
      </c>
      <c r="AS35" s="81">
        <v>0</v>
      </c>
      <c r="AT35" s="81">
        <v>0</v>
      </c>
      <c r="AU35" s="81"/>
      <c r="AV35" s="81"/>
      <c r="AW35" s="81"/>
      <c r="AX35" s="81"/>
      <c r="AY35" s="81"/>
      <c r="AZ35" s="81"/>
      <c r="BA35" s="81"/>
      <c r="BB35" s="81"/>
      <c r="BC35">
        <v>1</v>
      </c>
      <c r="BD35" s="80" t="str">
        <f>REPLACE(INDEX(GroupVertices[Group],MATCH(Edges[[#This Row],[Vertex 1]],GroupVertices[Vertex],0)),1,1,"")</f>
        <v>2</v>
      </c>
      <c r="BE35" s="80" t="str">
        <f>REPLACE(INDEX(GroupVertices[Group],MATCH(Edges[[#This Row],[Vertex 2]],GroupVertices[Vertex],0)),1,1,"")</f>
        <v>3</v>
      </c>
      <c r="BF35" s="48"/>
      <c r="BG35" s="49"/>
      <c r="BH35" s="48"/>
      <c r="BI35" s="49"/>
      <c r="BJ35" s="48"/>
      <c r="BK35" s="49"/>
      <c r="BL35" s="48"/>
      <c r="BM35" s="49"/>
      <c r="BN35" s="48"/>
    </row>
    <row r="36" spans="1:66" ht="15">
      <c r="A36" s="66" t="s">
        <v>264</v>
      </c>
      <c r="B36" s="66" t="s">
        <v>282</v>
      </c>
      <c r="C36" s="67" t="s">
        <v>2111</v>
      </c>
      <c r="D36" s="68">
        <v>3</v>
      </c>
      <c r="E36" s="69" t="s">
        <v>132</v>
      </c>
      <c r="F36" s="70">
        <v>32</v>
      </c>
      <c r="G36" s="67"/>
      <c r="H36" s="71"/>
      <c r="I36" s="72"/>
      <c r="J36" s="72"/>
      <c r="K36" s="34" t="s">
        <v>65</v>
      </c>
      <c r="L36" s="79">
        <v>36</v>
      </c>
      <c r="M36" s="79"/>
      <c r="N36" s="74"/>
      <c r="O36" s="81" t="s">
        <v>335</v>
      </c>
      <c r="P36" s="83">
        <v>43696.808842592596</v>
      </c>
      <c r="Q36" s="81" t="s">
        <v>337</v>
      </c>
      <c r="R36" s="81"/>
      <c r="S36" s="81"/>
      <c r="T36" s="81" t="s">
        <v>404</v>
      </c>
      <c r="U36" s="81"/>
      <c r="V36" s="84" t="s">
        <v>479</v>
      </c>
      <c r="W36" s="83">
        <v>43696.808842592596</v>
      </c>
      <c r="X36" s="87">
        <v>43696</v>
      </c>
      <c r="Y36" s="89" t="s">
        <v>527</v>
      </c>
      <c r="Z36" s="84" t="s">
        <v>615</v>
      </c>
      <c r="AA36" s="81"/>
      <c r="AB36" s="81"/>
      <c r="AC36" s="89" t="s">
        <v>702</v>
      </c>
      <c r="AD36" s="81"/>
      <c r="AE36" s="81" t="b">
        <v>0</v>
      </c>
      <c r="AF36" s="81">
        <v>0</v>
      </c>
      <c r="AG36" s="89" t="s">
        <v>782</v>
      </c>
      <c r="AH36" s="81" t="b">
        <v>1</v>
      </c>
      <c r="AI36" s="81" t="s">
        <v>793</v>
      </c>
      <c r="AJ36" s="81"/>
      <c r="AK36" s="89" t="s">
        <v>796</v>
      </c>
      <c r="AL36" s="81" t="b">
        <v>0</v>
      </c>
      <c r="AM36" s="81">
        <v>6</v>
      </c>
      <c r="AN36" s="89" t="s">
        <v>728</v>
      </c>
      <c r="AO36" s="81" t="s">
        <v>801</v>
      </c>
      <c r="AP36" s="81" t="b">
        <v>0</v>
      </c>
      <c r="AQ36" s="89" t="s">
        <v>728</v>
      </c>
      <c r="AR36" s="81" t="s">
        <v>210</v>
      </c>
      <c r="AS36" s="81">
        <v>0</v>
      </c>
      <c r="AT36" s="81">
        <v>0</v>
      </c>
      <c r="AU36" s="81"/>
      <c r="AV36" s="81"/>
      <c r="AW36" s="81"/>
      <c r="AX36" s="81"/>
      <c r="AY36" s="81"/>
      <c r="AZ36" s="81"/>
      <c r="BA36" s="81"/>
      <c r="BB36" s="81"/>
      <c r="BC36">
        <v>1</v>
      </c>
      <c r="BD36" s="80" t="str">
        <f>REPLACE(INDEX(GroupVertices[Group],MATCH(Edges[[#This Row],[Vertex 1]],GroupVertices[Vertex],0)),1,1,"")</f>
        <v>2</v>
      </c>
      <c r="BE36" s="80" t="str">
        <f>REPLACE(INDEX(GroupVertices[Group],MATCH(Edges[[#This Row],[Vertex 2]],GroupVertices[Vertex],0)),1,1,"")</f>
        <v>2</v>
      </c>
      <c r="BF36" s="48"/>
      <c r="BG36" s="49"/>
      <c r="BH36" s="48"/>
      <c r="BI36" s="49"/>
      <c r="BJ36" s="48"/>
      <c r="BK36" s="49"/>
      <c r="BL36" s="48"/>
      <c r="BM36" s="49"/>
      <c r="BN36" s="48"/>
    </row>
    <row r="37" spans="1:66" ht="15">
      <c r="A37" s="66" t="s">
        <v>264</v>
      </c>
      <c r="B37" s="66" t="s">
        <v>271</v>
      </c>
      <c r="C37" s="67" t="s">
        <v>2111</v>
      </c>
      <c r="D37" s="68">
        <v>3</v>
      </c>
      <c r="E37" s="69" t="s">
        <v>132</v>
      </c>
      <c r="F37" s="70">
        <v>32</v>
      </c>
      <c r="G37" s="67"/>
      <c r="H37" s="71"/>
      <c r="I37" s="72"/>
      <c r="J37" s="72"/>
      <c r="K37" s="34" t="s">
        <v>65</v>
      </c>
      <c r="L37" s="79">
        <v>37</v>
      </c>
      <c r="M37" s="79"/>
      <c r="N37" s="74"/>
      <c r="O37" s="81" t="s">
        <v>335</v>
      </c>
      <c r="P37" s="83">
        <v>43696.808842592596</v>
      </c>
      <c r="Q37" s="81" t="s">
        <v>337</v>
      </c>
      <c r="R37" s="81"/>
      <c r="S37" s="81"/>
      <c r="T37" s="81" t="s">
        <v>404</v>
      </c>
      <c r="U37" s="81"/>
      <c r="V37" s="84" t="s">
        <v>479</v>
      </c>
      <c r="W37" s="83">
        <v>43696.808842592596</v>
      </c>
      <c r="X37" s="87">
        <v>43696</v>
      </c>
      <c r="Y37" s="89" t="s">
        <v>527</v>
      </c>
      <c r="Z37" s="84" t="s">
        <v>615</v>
      </c>
      <c r="AA37" s="81"/>
      <c r="AB37" s="81"/>
      <c r="AC37" s="89" t="s">
        <v>702</v>
      </c>
      <c r="AD37" s="81"/>
      <c r="AE37" s="81" t="b">
        <v>0</v>
      </c>
      <c r="AF37" s="81">
        <v>0</v>
      </c>
      <c r="AG37" s="89" t="s">
        <v>782</v>
      </c>
      <c r="AH37" s="81" t="b">
        <v>1</v>
      </c>
      <c r="AI37" s="81" t="s">
        <v>793</v>
      </c>
      <c r="AJ37" s="81"/>
      <c r="AK37" s="89" t="s">
        <v>796</v>
      </c>
      <c r="AL37" s="81" t="b">
        <v>0</v>
      </c>
      <c r="AM37" s="81">
        <v>6</v>
      </c>
      <c r="AN37" s="89" t="s">
        <v>728</v>
      </c>
      <c r="AO37" s="81" t="s">
        <v>801</v>
      </c>
      <c r="AP37" s="81" t="b">
        <v>0</v>
      </c>
      <c r="AQ37" s="89" t="s">
        <v>728</v>
      </c>
      <c r="AR37" s="81" t="s">
        <v>210</v>
      </c>
      <c r="AS37" s="81">
        <v>0</v>
      </c>
      <c r="AT37" s="81">
        <v>0</v>
      </c>
      <c r="AU37" s="81"/>
      <c r="AV37" s="81"/>
      <c r="AW37" s="81"/>
      <c r="AX37" s="81"/>
      <c r="AY37" s="81"/>
      <c r="AZ37" s="81"/>
      <c r="BA37" s="81"/>
      <c r="BB37" s="81"/>
      <c r="BC37">
        <v>1</v>
      </c>
      <c r="BD37" s="80" t="str">
        <f>REPLACE(INDEX(GroupVertices[Group],MATCH(Edges[[#This Row],[Vertex 1]],GroupVertices[Vertex],0)),1,1,"")</f>
        <v>2</v>
      </c>
      <c r="BE37" s="80" t="str">
        <f>REPLACE(INDEX(GroupVertices[Group],MATCH(Edges[[#This Row],[Vertex 2]],GroupVertices[Vertex],0)),1,1,"")</f>
        <v>3</v>
      </c>
      <c r="BF37" s="48">
        <v>2</v>
      </c>
      <c r="BG37" s="49">
        <v>5.882352941176471</v>
      </c>
      <c r="BH37" s="48">
        <v>1</v>
      </c>
      <c r="BI37" s="49">
        <v>2.9411764705882355</v>
      </c>
      <c r="BJ37" s="48">
        <v>0</v>
      </c>
      <c r="BK37" s="49">
        <v>0</v>
      </c>
      <c r="BL37" s="48">
        <v>31</v>
      </c>
      <c r="BM37" s="49">
        <v>91.17647058823529</v>
      </c>
      <c r="BN37" s="48">
        <v>34</v>
      </c>
    </row>
    <row r="38" spans="1:66" ht="15">
      <c r="A38" s="66" t="s">
        <v>264</v>
      </c>
      <c r="B38" s="66" t="s">
        <v>285</v>
      </c>
      <c r="C38" s="67" t="s">
        <v>2111</v>
      </c>
      <c r="D38" s="68">
        <v>3</v>
      </c>
      <c r="E38" s="69" t="s">
        <v>132</v>
      </c>
      <c r="F38" s="70">
        <v>32</v>
      </c>
      <c r="G38" s="67"/>
      <c r="H38" s="71"/>
      <c r="I38" s="72"/>
      <c r="J38" s="72"/>
      <c r="K38" s="34" t="s">
        <v>65</v>
      </c>
      <c r="L38" s="79">
        <v>38</v>
      </c>
      <c r="M38" s="79"/>
      <c r="N38" s="74"/>
      <c r="O38" s="81" t="s">
        <v>334</v>
      </c>
      <c r="P38" s="83">
        <v>43697.91606481482</v>
      </c>
      <c r="Q38" s="81" t="s">
        <v>345</v>
      </c>
      <c r="R38" s="81"/>
      <c r="S38" s="81"/>
      <c r="T38" s="81" t="s">
        <v>407</v>
      </c>
      <c r="U38" s="81"/>
      <c r="V38" s="84" t="s">
        <v>479</v>
      </c>
      <c r="W38" s="83">
        <v>43697.91606481482</v>
      </c>
      <c r="X38" s="87">
        <v>43697</v>
      </c>
      <c r="Y38" s="89" t="s">
        <v>528</v>
      </c>
      <c r="Z38" s="84" t="s">
        <v>616</v>
      </c>
      <c r="AA38" s="81"/>
      <c r="AB38" s="81"/>
      <c r="AC38" s="89" t="s">
        <v>703</v>
      </c>
      <c r="AD38" s="81"/>
      <c r="AE38" s="81" t="b">
        <v>0</v>
      </c>
      <c r="AF38" s="81">
        <v>0</v>
      </c>
      <c r="AG38" s="89" t="s">
        <v>782</v>
      </c>
      <c r="AH38" s="81" t="b">
        <v>0</v>
      </c>
      <c r="AI38" s="81" t="s">
        <v>793</v>
      </c>
      <c r="AJ38" s="81"/>
      <c r="AK38" s="89" t="s">
        <v>782</v>
      </c>
      <c r="AL38" s="81" t="b">
        <v>0</v>
      </c>
      <c r="AM38" s="81">
        <v>4</v>
      </c>
      <c r="AN38" s="89" t="s">
        <v>731</v>
      </c>
      <c r="AO38" s="81" t="s">
        <v>801</v>
      </c>
      <c r="AP38" s="81" t="b">
        <v>0</v>
      </c>
      <c r="AQ38" s="89" t="s">
        <v>731</v>
      </c>
      <c r="AR38" s="81" t="s">
        <v>210</v>
      </c>
      <c r="AS38" s="81">
        <v>0</v>
      </c>
      <c r="AT38" s="81">
        <v>0</v>
      </c>
      <c r="AU38" s="81"/>
      <c r="AV38" s="81"/>
      <c r="AW38" s="81"/>
      <c r="AX38" s="81"/>
      <c r="AY38" s="81"/>
      <c r="AZ38" s="81"/>
      <c r="BA38" s="81"/>
      <c r="BB38" s="81"/>
      <c r="BC38">
        <v>1</v>
      </c>
      <c r="BD38" s="80" t="str">
        <f>REPLACE(INDEX(GroupVertices[Group],MATCH(Edges[[#This Row],[Vertex 1]],GroupVertices[Vertex],0)),1,1,"")</f>
        <v>2</v>
      </c>
      <c r="BE38" s="80" t="str">
        <f>REPLACE(INDEX(GroupVertices[Group],MATCH(Edges[[#This Row],[Vertex 2]],GroupVertices[Vertex],0)),1,1,"")</f>
        <v>2</v>
      </c>
      <c r="BF38" s="48"/>
      <c r="BG38" s="49"/>
      <c r="BH38" s="48"/>
      <c r="BI38" s="49"/>
      <c r="BJ38" s="48"/>
      <c r="BK38" s="49"/>
      <c r="BL38" s="48"/>
      <c r="BM38" s="49"/>
      <c r="BN38" s="48"/>
    </row>
    <row r="39" spans="1:66" ht="15">
      <c r="A39" s="66" t="s">
        <v>264</v>
      </c>
      <c r="B39" s="66" t="s">
        <v>286</v>
      </c>
      <c r="C39" s="67" t="s">
        <v>2111</v>
      </c>
      <c r="D39" s="68">
        <v>3</v>
      </c>
      <c r="E39" s="69" t="s">
        <v>132</v>
      </c>
      <c r="F39" s="70">
        <v>32</v>
      </c>
      <c r="G39" s="67"/>
      <c r="H39" s="71"/>
      <c r="I39" s="72"/>
      <c r="J39" s="72"/>
      <c r="K39" s="34" t="s">
        <v>65</v>
      </c>
      <c r="L39" s="79">
        <v>39</v>
      </c>
      <c r="M39" s="79"/>
      <c r="N39" s="74"/>
      <c r="O39" s="81" t="s">
        <v>335</v>
      </c>
      <c r="P39" s="83">
        <v>43697.91606481482</v>
      </c>
      <c r="Q39" s="81" t="s">
        <v>345</v>
      </c>
      <c r="R39" s="81"/>
      <c r="S39" s="81"/>
      <c r="T39" s="81" t="s">
        <v>407</v>
      </c>
      <c r="U39" s="81"/>
      <c r="V39" s="84" t="s">
        <v>479</v>
      </c>
      <c r="W39" s="83">
        <v>43697.91606481482</v>
      </c>
      <c r="X39" s="87">
        <v>43697</v>
      </c>
      <c r="Y39" s="89" t="s">
        <v>528</v>
      </c>
      <c r="Z39" s="84" t="s">
        <v>616</v>
      </c>
      <c r="AA39" s="81"/>
      <c r="AB39" s="81"/>
      <c r="AC39" s="89" t="s">
        <v>703</v>
      </c>
      <c r="AD39" s="81"/>
      <c r="AE39" s="81" t="b">
        <v>0</v>
      </c>
      <c r="AF39" s="81">
        <v>0</v>
      </c>
      <c r="AG39" s="89" t="s">
        <v>782</v>
      </c>
      <c r="AH39" s="81" t="b">
        <v>0</v>
      </c>
      <c r="AI39" s="81" t="s">
        <v>793</v>
      </c>
      <c r="AJ39" s="81"/>
      <c r="AK39" s="89" t="s">
        <v>782</v>
      </c>
      <c r="AL39" s="81" t="b">
        <v>0</v>
      </c>
      <c r="AM39" s="81">
        <v>4</v>
      </c>
      <c r="AN39" s="89" t="s">
        <v>731</v>
      </c>
      <c r="AO39" s="81" t="s">
        <v>801</v>
      </c>
      <c r="AP39" s="81" t="b">
        <v>0</v>
      </c>
      <c r="AQ39" s="89" t="s">
        <v>731</v>
      </c>
      <c r="AR39" s="81" t="s">
        <v>210</v>
      </c>
      <c r="AS39" s="81">
        <v>0</v>
      </c>
      <c r="AT39" s="81">
        <v>0</v>
      </c>
      <c r="AU39" s="81"/>
      <c r="AV39" s="81"/>
      <c r="AW39" s="81"/>
      <c r="AX39" s="81"/>
      <c r="AY39" s="81"/>
      <c r="AZ39" s="81"/>
      <c r="BA39" s="81"/>
      <c r="BB39" s="81"/>
      <c r="BC39">
        <v>1</v>
      </c>
      <c r="BD39" s="80" t="str">
        <f>REPLACE(INDEX(GroupVertices[Group],MATCH(Edges[[#This Row],[Vertex 1]],GroupVertices[Vertex],0)),1,1,"")</f>
        <v>2</v>
      </c>
      <c r="BE39" s="80" t="str">
        <f>REPLACE(INDEX(GroupVertices[Group],MATCH(Edges[[#This Row],[Vertex 2]],GroupVertices[Vertex],0)),1,1,"")</f>
        <v>2</v>
      </c>
      <c r="BF39" s="48">
        <v>1</v>
      </c>
      <c r="BG39" s="49">
        <v>2.5</v>
      </c>
      <c r="BH39" s="48">
        <v>1</v>
      </c>
      <c r="BI39" s="49">
        <v>2.5</v>
      </c>
      <c r="BJ39" s="48">
        <v>0</v>
      </c>
      <c r="BK39" s="49">
        <v>0</v>
      </c>
      <c r="BL39" s="48">
        <v>38</v>
      </c>
      <c r="BM39" s="49">
        <v>95</v>
      </c>
      <c r="BN39" s="48">
        <v>40</v>
      </c>
    </row>
    <row r="40" spans="1:66" ht="15">
      <c r="A40" s="66" t="s">
        <v>265</v>
      </c>
      <c r="B40" s="66" t="s">
        <v>309</v>
      </c>
      <c r="C40" s="67" t="s">
        <v>2111</v>
      </c>
      <c r="D40" s="68">
        <v>3</v>
      </c>
      <c r="E40" s="69" t="s">
        <v>132</v>
      </c>
      <c r="F40" s="70">
        <v>32</v>
      </c>
      <c r="G40" s="67"/>
      <c r="H40" s="71"/>
      <c r="I40" s="72"/>
      <c r="J40" s="72"/>
      <c r="K40" s="34" t="s">
        <v>65</v>
      </c>
      <c r="L40" s="79">
        <v>40</v>
      </c>
      <c r="M40" s="79"/>
      <c r="N40" s="74"/>
      <c r="O40" s="81" t="s">
        <v>336</v>
      </c>
      <c r="P40" s="83">
        <v>43697.74731481481</v>
      </c>
      <c r="Q40" s="81" t="s">
        <v>346</v>
      </c>
      <c r="R40" s="81"/>
      <c r="S40" s="81"/>
      <c r="T40" s="81" t="s">
        <v>413</v>
      </c>
      <c r="U40" s="81"/>
      <c r="V40" s="84" t="s">
        <v>480</v>
      </c>
      <c r="W40" s="83">
        <v>43697.74731481481</v>
      </c>
      <c r="X40" s="87">
        <v>43697</v>
      </c>
      <c r="Y40" s="89" t="s">
        <v>529</v>
      </c>
      <c r="Z40" s="84" t="s">
        <v>617</v>
      </c>
      <c r="AA40" s="81"/>
      <c r="AB40" s="81"/>
      <c r="AC40" s="89" t="s">
        <v>704</v>
      </c>
      <c r="AD40" s="89" t="s">
        <v>773</v>
      </c>
      <c r="AE40" s="81" t="b">
        <v>0</v>
      </c>
      <c r="AF40" s="81">
        <v>5</v>
      </c>
      <c r="AG40" s="89" t="s">
        <v>783</v>
      </c>
      <c r="AH40" s="81" t="b">
        <v>0</v>
      </c>
      <c r="AI40" s="81" t="s">
        <v>793</v>
      </c>
      <c r="AJ40" s="81"/>
      <c r="AK40" s="89" t="s">
        <v>782</v>
      </c>
      <c r="AL40" s="81" t="b">
        <v>0</v>
      </c>
      <c r="AM40" s="81">
        <v>0</v>
      </c>
      <c r="AN40" s="89" t="s">
        <v>782</v>
      </c>
      <c r="AO40" s="81" t="s">
        <v>803</v>
      </c>
      <c r="AP40" s="81" t="b">
        <v>0</v>
      </c>
      <c r="AQ40" s="89" t="s">
        <v>773</v>
      </c>
      <c r="AR40" s="81" t="s">
        <v>210</v>
      </c>
      <c r="AS40" s="81">
        <v>0</v>
      </c>
      <c r="AT40" s="81">
        <v>0</v>
      </c>
      <c r="AU40" s="81" t="s">
        <v>810</v>
      </c>
      <c r="AV40" s="81" t="s">
        <v>814</v>
      </c>
      <c r="AW40" s="81" t="s">
        <v>816</v>
      </c>
      <c r="AX40" s="81" t="s">
        <v>818</v>
      </c>
      <c r="AY40" s="81" t="s">
        <v>822</v>
      </c>
      <c r="AZ40" s="81" t="s">
        <v>826</v>
      </c>
      <c r="BA40" s="81" t="s">
        <v>830</v>
      </c>
      <c r="BB40" s="84" t="s">
        <v>831</v>
      </c>
      <c r="BC40">
        <v>1</v>
      </c>
      <c r="BD40" s="80" t="str">
        <f>REPLACE(INDEX(GroupVertices[Group],MATCH(Edges[[#This Row],[Vertex 1]],GroupVertices[Vertex],0)),1,1,"")</f>
        <v>4</v>
      </c>
      <c r="BE40" s="80" t="str">
        <f>REPLACE(INDEX(GroupVertices[Group],MATCH(Edges[[#This Row],[Vertex 2]],GroupVertices[Vertex],0)),1,1,"")</f>
        <v>4</v>
      </c>
      <c r="BF40" s="48"/>
      <c r="BG40" s="49"/>
      <c r="BH40" s="48"/>
      <c r="BI40" s="49"/>
      <c r="BJ40" s="48"/>
      <c r="BK40" s="49"/>
      <c r="BL40" s="48"/>
      <c r="BM40" s="49"/>
      <c r="BN40" s="48"/>
    </row>
    <row r="41" spans="1:66" ht="15">
      <c r="A41" s="66" t="s">
        <v>266</v>
      </c>
      <c r="B41" s="66" t="s">
        <v>293</v>
      </c>
      <c r="C41" s="67" t="s">
        <v>2111</v>
      </c>
      <c r="D41" s="68">
        <v>3</v>
      </c>
      <c r="E41" s="69" t="s">
        <v>132</v>
      </c>
      <c r="F41" s="70">
        <v>32</v>
      </c>
      <c r="G41" s="67"/>
      <c r="H41" s="71"/>
      <c r="I41" s="72"/>
      <c r="J41" s="72"/>
      <c r="K41" s="34" t="s">
        <v>65</v>
      </c>
      <c r="L41" s="79">
        <v>41</v>
      </c>
      <c r="M41" s="79"/>
      <c r="N41" s="74"/>
      <c r="O41" s="81" t="s">
        <v>334</v>
      </c>
      <c r="P41" s="83">
        <v>43698.32438657407</v>
      </c>
      <c r="Q41" s="81" t="s">
        <v>347</v>
      </c>
      <c r="R41" s="81"/>
      <c r="S41" s="81"/>
      <c r="T41" s="81"/>
      <c r="U41" s="81"/>
      <c r="V41" s="84" t="s">
        <v>481</v>
      </c>
      <c r="W41" s="83">
        <v>43698.32438657407</v>
      </c>
      <c r="X41" s="87">
        <v>43698</v>
      </c>
      <c r="Y41" s="89" t="s">
        <v>530</v>
      </c>
      <c r="Z41" s="84" t="s">
        <v>618</v>
      </c>
      <c r="AA41" s="81"/>
      <c r="AB41" s="81"/>
      <c r="AC41" s="89" t="s">
        <v>705</v>
      </c>
      <c r="AD41" s="81"/>
      <c r="AE41" s="81" t="b">
        <v>0</v>
      </c>
      <c r="AF41" s="81">
        <v>0</v>
      </c>
      <c r="AG41" s="89" t="s">
        <v>782</v>
      </c>
      <c r="AH41" s="81" t="b">
        <v>0</v>
      </c>
      <c r="AI41" s="81" t="s">
        <v>793</v>
      </c>
      <c r="AJ41" s="81"/>
      <c r="AK41" s="89" t="s">
        <v>782</v>
      </c>
      <c r="AL41" s="81" t="b">
        <v>0</v>
      </c>
      <c r="AM41" s="81">
        <v>3</v>
      </c>
      <c r="AN41" s="89" t="s">
        <v>754</v>
      </c>
      <c r="AO41" s="81" t="s">
        <v>805</v>
      </c>
      <c r="AP41" s="81" t="b">
        <v>0</v>
      </c>
      <c r="AQ41" s="89" t="s">
        <v>754</v>
      </c>
      <c r="AR41" s="81" t="s">
        <v>210</v>
      </c>
      <c r="AS41" s="81">
        <v>0</v>
      </c>
      <c r="AT41" s="81">
        <v>0</v>
      </c>
      <c r="AU41" s="81"/>
      <c r="AV41" s="81"/>
      <c r="AW41" s="81"/>
      <c r="AX41" s="81"/>
      <c r="AY41" s="81"/>
      <c r="AZ41" s="81"/>
      <c r="BA41" s="81"/>
      <c r="BB41" s="81"/>
      <c r="BC41">
        <v>1</v>
      </c>
      <c r="BD41" s="80" t="str">
        <f>REPLACE(INDEX(GroupVertices[Group],MATCH(Edges[[#This Row],[Vertex 1]],GroupVertices[Vertex],0)),1,1,"")</f>
        <v>1</v>
      </c>
      <c r="BE41" s="80" t="str">
        <f>REPLACE(INDEX(GroupVertices[Group],MATCH(Edges[[#This Row],[Vertex 2]],GroupVertices[Vertex],0)),1,1,"")</f>
        <v>1</v>
      </c>
      <c r="BF41" s="48"/>
      <c r="BG41" s="49"/>
      <c r="BH41" s="48"/>
      <c r="BI41" s="49"/>
      <c r="BJ41" s="48"/>
      <c r="BK41" s="49"/>
      <c r="BL41" s="48"/>
      <c r="BM41" s="49"/>
      <c r="BN41" s="48"/>
    </row>
    <row r="42" spans="1:66" ht="15">
      <c r="A42" s="66" t="s">
        <v>266</v>
      </c>
      <c r="B42" s="66" t="s">
        <v>310</v>
      </c>
      <c r="C42" s="67" t="s">
        <v>2111</v>
      </c>
      <c r="D42" s="68">
        <v>3</v>
      </c>
      <c r="E42" s="69" t="s">
        <v>132</v>
      </c>
      <c r="F42" s="70">
        <v>32</v>
      </c>
      <c r="G42" s="67"/>
      <c r="H42" s="71"/>
      <c r="I42" s="72"/>
      <c r="J42" s="72"/>
      <c r="K42" s="34" t="s">
        <v>65</v>
      </c>
      <c r="L42" s="79">
        <v>42</v>
      </c>
      <c r="M42" s="79"/>
      <c r="N42" s="74"/>
      <c r="O42" s="81" t="s">
        <v>335</v>
      </c>
      <c r="P42" s="83">
        <v>43698.32438657407</v>
      </c>
      <c r="Q42" s="81" t="s">
        <v>347</v>
      </c>
      <c r="R42" s="81"/>
      <c r="S42" s="81"/>
      <c r="T42" s="81"/>
      <c r="U42" s="81"/>
      <c r="V42" s="84" t="s">
        <v>481</v>
      </c>
      <c r="W42" s="83">
        <v>43698.32438657407</v>
      </c>
      <c r="X42" s="87">
        <v>43698</v>
      </c>
      <c r="Y42" s="89" t="s">
        <v>530</v>
      </c>
      <c r="Z42" s="84" t="s">
        <v>618</v>
      </c>
      <c r="AA42" s="81"/>
      <c r="AB42" s="81"/>
      <c r="AC42" s="89" t="s">
        <v>705</v>
      </c>
      <c r="AD42" s="81"/>
      <c r="AE42" s="81" t="b">
        <v>0</v>
      </c>
      <c r="AF42" s="81">
        <v>0</v>
      </c>
      <c r="AG42" s="89" t="s">
        <v>782</v>
      </c>
      <c r="AH42" s="81" t="b">
        <v>0</v>
      </c>
      <c r="AI42" s="81" t="s">
        <v>793</v>
      </c>
      <c r="AJ42" s="81"/>
      <c r="AK42" s="89" t="s">
        <v>782</v>
      </c>
      <c r="AL42" s="81" t="b">
        <v>0</v>
      </c>
      <c r="AM42" s="81">
        <v>3</v>
      </c>
      <c r="AN42" s="89" t="s">
        <v>754</v>
      </c>
      <c r="AO42" s="81" t="s">
        <v>805</v>
      </c>
      <c r="AP42" s="81" t="b">
        <v>0</v>
      </c>
      <c r="AQ42" s="89" t="s">
        <v>754</v>
      </c>
      <c r="AR42" s="81" t="s">
        <v>210</v>
      </c>
      <c r="AS42" s="81">
        <v>0</v>
      </c>
      <c r="AT42" s="81">
        <v>0</v>
      </c>
      <c r="AU42" s="81"/>
      <c r="AV42" s="81"/>
      <c r="AW42" s="81"/>
      <c r="AX42" s="81"/>
      <c r="AY42" s="81"/>
      <c r="AZ42" s="81"/>
      <c r="BA42" s="81"/>
      <c r="BB42" s="81"/>
      <c r="BC42">
        <v>1</v>
      </c>
      <c r="BD42" s="80" t="str">
        <f>REPLACE(INDEX(GroupVertices[Group],MATCH(Edges[[#This Row],[Vertex 1]],GroupVertices[Vertex],0)),1,1,"")</f>
        <v>1</v>
      </c>
      <c r="BE42" s="80" t="str">
        <f>REPLACE(INDEX(GroupVertices[Group],MATCH(Edges[[#This Row],[Vertex 2]],GroupVertices[Vertex],0)),1,1,"")</f>
        <v>1</v>
      </c>
      <c r="BF42" s="48">
        <v>0</v>
      </c>
      <c r="BG42" s="49">
        <v>0</v>
      </c>
      <c r="BH42" s="48">
        <v>0</v>
      </c>
      <c r="BI42" s="49">
        <v>0</v>
      </c>
      <c r="BJ42" s="48">
        <v>0</v>
      </c>
      <c r="BK42" s="49">
        <v>0</v>
      </c>
      <c r="BL42" s="48">
        <v>35</v>
      </c>
      <c r="BM42" s="49">
        <v>100</v>
      </c>
      <c r="BN42" s="48">
        <v>35</v>
      </c>
    </row>
    <row r="43" spans="1:66" ht="15">
      <c r="A43" s="66" t="s">
        <v>266</v>
      </c>
      <c r="B43" s="66" t="s">
        <v>282</v>
      </c>
      <c r="C43" s="67" t="s">
        <v>2111</v>
      </c>
      <c r="D43" s="68">
        <v>3</v>
      </c>
      <c r="E43" s="69" t="s">
        <v>132</v>
      </c>
      <c r="F43" s="70">
        <v>32</v>
      </c>
      <c r="G43" s="67"/>
      <c r="H43" s="71"/>
      <c r="I43" s="72"/>
      <c r="J43" s="72"/>
      <c r="K43" s="34" t="s">
        <v>65</v>
      </c>
      <c r="L43" s="79">
        <v>43</v>
      </c>
      <c r="M43" s="79"/>
      <c r="N43" s="74"/>
      <c r="O43" s="81" t="s">
        <v>335</v>
      </c>
      <c r="P43" s="83">
        <v>43698.32438657407</v>
      </c>
      <c r="Q43" s="81" t="s">
        <v>347</v>
      </c>
      <c r="R43" s="81"/>
      <c r="S43" s="81"/>
      <c r="T43" s="81"/>
      <c r="U43" s="81"/>
      <c r="V43" s="84" t="s">
        <v>481</v>
      </c>
      <c r="W43" s="83">
        <v>43698.32438657407</v>
      </c>
      <c r="X43" s="87">
        <v>43698</v>
      </c>
      <c r="Y43" s="89" t="s">
        <v>530</v>
      </c>
      <c r="Z43" s="84" t="s">
        <v>618</v>
      </c>
      <c r="AA43" s="81"/>
      <c r="AB43" s="81"/>
      <c r="AC43" s="89" t="s">
        <v>705</v>
      </c>
      <c r="AD43" s="81"/>
      <c r="AE43" s="81" t="b">
        <v>0</v>
      </c>
      <c r="AF43" s="81">
        <v>0</v>
      </c>
      <c r="AG43" s="89" t="s">
        <v>782</v>
      </c>
      <c r="AH43" s="81" t="b">
        <v>0</v>
      </c>
      <c r="AI43" s="81" t="s">
        <v>793</v>
      </c>
      <c r="AJ43" s="81"/>
      <c r="AK43" s="89" t="s">
        <v>782</v>
      </c>
      <c r="AL43" s="81" t="b">
        <v>0</v>
      </c>
      <c r="AM43" s="81">
        <v>3</v>
      </c>
      <c r="AN43" s="89" t="s">
        <v>754</v>
      </c>
      <c r="AO43" s="81" t="s">
        <v>805</v>
      </c>
      <c r="AP43" s="81" t="b">
        <v>0</v>
      </c>
      <c r="AQ43" s="89" t="s">
        <v>754</v>
      </c>
      <c r="AR43" s="81" t="s">
        <v>210</v>
      </c>
      <c r="AS43" s="81">
        <v>0</v>
      </c>
      <c r="AT43" s="81">
        <v>0</v>
      </c>
      <c r="AU43" s="81"/>
      <c r="AV43" s="81"/>
      <c r="AW43" s="81"/>
      <c r="AX43" s="81"/>
      <c r="AY43" s="81"/>
      <c r="AZ43" s="81"/>
      <c r="BA43" s="81"/>
      <c r="BB43" s="81"/>
      <c r="BC43">
        <v>1</v>
      </c>
      <c r="BD43" s="80" t="str">
        <f>REPLACE(INDEX(GroupVertices[Group],MATCH(Edges[[#This Row],[Vertex 1]],GroupVertices[Vertex],0)),1,1,"")</f>
        <v>1</v>
      </c>
      <c r="BE43" s="80" t="str">
        <f>REPLACE(INDEX(GroupVertices[Group],MATCH(Edges[[#This Row],[Vertex 2]],GroupVertices[Vertex],0)),1,1,"")</f>
        <v>2</v>
      </c>
      <c r="BF43" s="48"/>
      <c r="BG43" s="49"/>
      <c r="BH43" s="48"/>
      <c r="BI43" s="49"/>
      <c r="BJ43" s="48"/>
      <c r="BK43" s="49"/>
      <c r="BL43" s="48"/>
      <c r="BM43" s="49"/>
      <c r="BN43" s="48"/>
    </row>
    <row r="44" spans="1:66" ht="15">
      <c r="A44" s="66" t="s">
        <v>267</v>
      </c>
      <c r="B44" s="66" t="s">
        <v>267</v>
      </c>
      <c r="C44" s="67" t="s">
        <v>2112</v>
      </c>
      <c r="D44" s="68">
        <v>3</v>
      </c>
      <c r="E44" s="69" t="s">
        <v>136</v>
      </c>
      <c r="F44" s="70">
        <v>6</v>
      </c>
      <c r="G44" s="67"/>
      <c r="H44" s="71"/>
      <c r="I44" s="72"/>
      <c r="J44" s="72"/>
      <c r="K44" s="34" t="s">
        <v>65</v>
      </c>
      <c r="L44" s="79">
        <v>44</v>
      </c>
      <c r="M44" s="79"/>
      <c r="N44" s="74"/>
      <c r="O44" s="81" t="s">
        <v>210</v>
      </c>
      <c r="P44" s="83">
        <v>43693.541666666664</v>
      </c>
      <c r="Q44" s="81" t="s">
        <v>348</v>
      </c>
      <c r="R44" s="81" t="s">
        <v>380</v>
      </c>
      <c r="S44" s="81" t="s">
        <v>399</v>
      </c>
      <c r="T44" s="81" t="s">
        <v>414</v>
      </c>
      <c r="U44" s="81"/>
      <c r="V44" s="84" t="s">
        <v>482</v>
      </c>
      <c r="W44" s="83">
        <v>43693.541666666664</v>
      </c>
      <c r="X44" s="87">
        <v>43693</v>
      </c>
      <c r="Y44" s="89" t="s">
        <v>531</v>
      </c>
      <c r="Z44" s="84" t="s">
        <v>619</v>
      </c>
      <c r="AA44" s="81"/>
      <c r="AB44" s="81"/>
      <c r="AC44" s="89" t="s">
        <v>706</v>
      </c>
      <c r="AD44" s="81"/>
      <c r="AE44" s="81" t="b">
        <v>0</v>
      </c>
      <c r="AF44" s="81">
        <v>1</v>
      </c>
      <c r="AG44" s="89" t="s">
        <v>782</v>
      </c>
      <c r="AH44" s="81" t="b">
        <v>0</v>
      </c>
      <c r="AI44" s="81" t="s">
        <v>793</v>
      </c>
      <c r="AJ44" s="81"/>
      <c r="AK44" s="89" t="s">
        <v>782</v>
      </c>
      <c r="AL44" s="81" t="b">
        <v>0</v>
      </c>
      <c r="AM44" s="81">
        <v>0</v>
      </c>
      <c r="AN44" s="89" t="s">
        <v>782</v>
      </c>
      <c r="AO44" s="81" t="s">
        <v>806</v>
      </c>
      <c r="AP44" s="81" t="b">
        <v>0</v>
      </c>
      <c r="AQ44" s="89" t="s">
        <v>706</v>
      </c>
      <c r="AR44" s="81" t="s">
        <v>210</v>
      </c>
      <c r="AS44" s="81">
        <v>0</v>
      </c>
      <c r="AT44" s="81">
        <v>0</v>
      </c>
      <c r="AU44" s="81"/>
      <c r="AV44" s="81"/>
      <c r="AW44" s="81"/>
      <c r="AX44" s="81"/>
      <c r="AY44" s="81"/>
      <c r="AZ44" s="81"/>
      <c r="BA44" s="81"/>
      <c r="BB44" s="81"/>
      <c r="BC44">
        <v>4</v>
      </c>
      <c r="BD44" s="80" t="str">
        <f>REPLACE(INDEX(GroupVertices[Group],MATCH(Edges[[#This Row],[Vertex 1]],GroupVertices[Vertex],0)),1,1,"")</f>
        <v>8</v>
      </c>
      <c r="BE44" s="80" t="str">
        <f>REPLACE(INDEX(GroupVertices[Group],MATCH(Edges[[#This Row],[Vertex 2]],GroupVertices[Vertex],0)),1,1,"")</f>
        <v>8</v>
      </c>
      <c r="BF44" s="48">
        <v>2</v>
      </c>
      <c r="BG44" s="49">
        <v>9.523809523809524</v>
      </c>
      <c r="BH44" s="48">
        <v>0</v>
      </c>
      <c r="BI44" s="49">
        <v>0</v>
      </c>
      <c r="BJ44" s="48">
        <v>0</v>
      </c>
      <c r="BK44" s="49">
        <v>0</v>
      </c>
      <c r="BL44" s="48">
        <v>19</v>
      </c>
      <c r="BM44" s="49">
        <v>90.47619047619048</v>
      </c>
      <c r="BN44" s="48">
        <v>21</v>
      </c>
    </row>
    <row r="45" spans="1:66" ht="15">
      <c r="A45" s="66" t="s">
        <v>267</v>
      </c>
      <c r="B45" s="66" t="s">
        <v>267</v>
      </c>
      <c r="C45" s="67" t="s">
        <v>2112</v>
      </c>
      <c r="D45" s="68">
        <v>3</v>
      </c>
      <c r="E45" s="69" t="s">
        <v>136</v>
      </c>
      <c r="F45" s="70">
        <v>6</v>
      </c>
      <c r="G45" s="67"/>
      <c r="H45" s="71"/>
      <c r="I45" s="72"/>
      <c r="J45" s="72"/>
      <c r="K45" s="34" t="s">
        <v>65</v>
      </c>
      <c r="L45" s="79">
        <v>45</v>
      </c>
      <c r="M45" s="79"/>
      <c r="N45" s="74"/>
      <c r="O45" s="81" t="s">
        <v>210</v>
      </c>
      <c r="P45" s="83">
        <v>43696.5625</v>
      </c>
      <c r="Q45" s="81" t="s">
        <v>349</v>
      </c>
      <c r="R45" s="84" t="s">
        <v>381</v>
      </c>
      <c r="S45" s="81" t="s">
        <v>400</v>
      </c>
      <c r="T45" s="81" t="s">
        <v>415</v>
      </c>
      <c r="U45" s="81"/>
      <c r="V45" s="84" t="s">
        <v>482</v>
      </c>
      <c r="W45" s="83">
        <v>43696.5625</v>
      </c>
      <c r="X45" s="87">
        <v>43696</v>
      </c>
      <c r="Y45" s="89" t="s">
        <v>532</v>
      </c>
      <c r="Z45" s="84" t="s">
        <v>620</v>
      </c>
      <c r="AA45" s="81"/>
      <c r="AB45" s="81"/>
      <c r="AC45" s="89" t="s">
        <v>707</v>
      </c>
      <c r="AD45" s="81"/>
      <c r="AE45" s="81" t="b">
        <v>0</v>
      </c>
      <c r="AF45" s="81">
        <v>0</v>
      </c>
      <c r="AG45" s="89" t="s">
        <v>782</v>
      </c>
      <c r="AH45" s="81" t="b">
        <v>0</v>
      </c>
      <c r="AI45" s="81" t="s">
        <v>793</v>
      </c>
      <c r="AJ45" s="81"/>
      <c r="AK45" s="89" t="s">
        <v>782</v>
      </c>
      <c r="AL45" s="81" t="b">
        <v>0</v>
      </c>
      <c r="AM45" s="81">
        <v>0</v>
      </c>
      <c r="AN45" s="89" t="s">
        <v>782</v>
      </c>
      <c r="AO45" s="81" t="s">
        <v>806</v>
      </c>
      <c r="AP45" s="81" t="b">
        <v>0</v>
      </c>
      <c r="AQ45" s="89" t="s">
        <v>707</v>
      </c>
      <c r="AR45" s="81" t="s">
        <v>210</v>
      </c>
      <c r="AS45" s="81">
        <v>0</v>
      </c>
      <c r="AT45" s="81">
        <v>0</v>
      </c>
      <c r="AU45" s="81"/>
      <c r="AV45" s="81"/>
      <c r="AW45" s="81"/>
      <c r="AX45" s="81"/>
      <c r="AY45" s="81"/>
      <c r="AZ45" s="81"/>
      <c r="BA45" s="81"/>
      <c r="BB45" s="81"/>
      <c r="BC45">
        <v>4</v>
      </c>
      <c r="BD45" s="80" t="str">
        <f>REPLACE(INDEX(GroupVertices[Group],MATCH(Edges[[#This Row],[Vertex 1]],GroupVertices[Vertex],0)),1,1,"")</f>
        <v>8</v>
      </c>
      <c r="BE45" s="80" t="str">
        <f>REPLACE(INDEX(GroupVertices[Group],MATCH(Edges[[#This Row],[Vertex 2]],GroupVertices[Vertex],0)),1,1,"")</f>
        <v>8</v>
      </c>
      <c r="BF45" s="48">
        <v>0</v>
      </c>
      <c r="BG45" s="49">
        <v>0</v>
      </c>
      <c r="BH45" s="48">
        <v>0</v>
      </c>
      <c r="BI45" s="49">
        <v>0</v>
      </c>
      <c r="BJ45" s="48">
        <v>0</v>
      </c>
      <c r="BK45" s="49">
        <v>0</v>
      </c>
      <c r="BL45" s="48">
        <v>18</v>
      </c>
      <c r="BM45" s="49">
        <v>100</v>
      </c>
      <c r="BN45" s="48">
        <v>18</v>
      </c>
    </row>
    <row r="46" spans="1:66" ht="15">
      <c r="A46" s="66" t="s">
        <v>267</v>
      </c>
      <c r="B46" s="66" t="s">
        <v>267</v>
      </c>
      <c r="C46" s="67" t="s">
        <v>2112</v>
      </c>
      <c r="D46" s="68">
        <v>3</v>
      </c>
      <c r="E46" s="69" t="s">
        <v>136</v>
      </c>
      <c r="F46" s="70">
        <v>6</v>
      </c>
      <c r="G46" s="67"/>
      <c r="H46" s="71"/>
      <c r="I46" s="72"/>
      <c r="J46" s="72"/>
      <c r="K46" s="34" t="s">
        <v>65</v>
      </c>
      <c r="L46" s="79">
        <v>46</v>
      </c>
      <c r="M46" s="79"/>
      <c r="N46" s="74"/>
      <c r="O46" s="81" t="s">
        <v>210</v>
      </c>
      <c r="P46" s="83">
        <v>43697.479166666664</v>
      </c>
      <c r="Q46" s="81" t="s">
        <v>350</v>
      </c>
      <c r="R46" s="81" t="s">
        <v>382</v>
      </c>
      <c r="S46" s="81" t="s">
        <v>399</v>
      </c>
      <c r="T46" s="81" t="s">
        <v>416</v>
      </c>
      <c r="U46" s="81"/>
      <c r="V46" s="84" t="s">
        <v>482</v>
      </c>
      <c r="W46" s="83">
        <v>43697.479166666664</v>
      </c>
      <c r="X46" s="87">
        <v>43697</v>
      </c>
      <c r="Y46" s="89" t="s">
        <v>533</v>
      </c>
      <c r="Z46" s="84" t="s">
        <v>621</v>
      </c>
      <c r="AA46" s="81"/>
      <c r="AB46" s="81"/>
      <c r="AC46" s="89" t="s">
        <v>708</v>
      </c>
      <c r="AD46" s="81"/>
      <c r="AE46" s="81" t="b">
        <v>0</v>
      </c>
      <c r="AF46" s="81">
        <v>2</v>
      </c>
      <c r="AG46" s="89" t="s">
        <v>782</v>
      </c>
      <c r="AH46" s="81" t="b">
        <v>0</v>
      </c>
      <c r="AI46" s="81" t="s">
        <v>793</v>
      </c>
      <c r="AJ46" s="81"/>
      <c r="AK46" s="89" t="s">
        <v>782</v>
      </c>
      <c r="AL46" s="81" t="b">
        <v>0</v>
      </c>
      <c r="AM46" s="81">
        <v>0</v>
      </c>
      <c r="AN46" s="89" t="s">
        <v>782</v>
      </c>
      <c r="AO46" s="81" t="s">
        <v>806</v>
      </c>
      <c r="AP46" s="81" t="b">
        <v>0</v>
      </c>
      <c r="AQ46" s="89" t="s">
        <v>708</v>
      </c>
      <c r="AR46" s="81" t="s">
        <v>210</v>
      </c>
      <c r="AS46" s="81">
        <v>0</v>
      </c>
      <c r="AT46" s="81">
        <v>0</v>
      </c>
      <c r="AU46" s="81"/>
      <c r="AV46" s="81"/>
      <c r="AW46" s="81"/>
      <c r="AX46" s="81"/>
      <c r="AY46" s="81"/>
      <c r="AZ46" s="81"/>
      <c r="BA46" s="81"/>
      <c r="BB46" s="81"/>
      <c r="BC46">
        <v>4</v>
      </c>
      <c r="BD46" s="80" t="str">
        <f>REPLACE(INDEX(GroupVertices[Group],MATCH(Edges[[#This Row],[Vertex 1]],GroupVertices[Vertex],0)),1,1,"")</f>
        <v>8</v>
      </c>
      <c r="BE46" s="80" t="str">
        <f>REPLACE(INDEX(GroupVertices[Group],MATCH(Edges[[#This Row],[Vertex 2]],GroupVertices[Vertex],0)),1,1,"")</f>
        <v>8</v>
      </c>
      <c r="BF46" s="48">
        <v>1</v>
      </c>
      <c r="BG46" s="49">
        <v>9.090909090909092</v>
      </c>
      <c r="BH46" s="48">
        <v>0</v>
      </c>
      <c r="BI46" s="49">
        <v>0</v>
      </c>
      <c r="BJ46" s="48">
        <v>0</v>
      </c>
      <c r="BK46" s="49">
        <v>0</v>
      </c>
      <c r="BL46" s="48">
        <v>10</v>
      </c>
      <c r="BM46" s="49">
        <v>90.9090909090909</v>
      </c>
      <c r="BN46" s="48">
        <v>11</v>
      </c>
    </row>
    <row r="47" spans="1:66" ht="15">
      <c r="A47" s="66" t="s">
        <v>267</v>
      </c>
      <c r="B47" s="66" t="s">
        <v>267</v>
      </c>
      <c r="C47" s="67" t="s">
        <v>2112</v>
      </c>
      <c r="D47" s="68">
        <v>3</v>
      </c>
      <c r="E47" s="69" t="s">
        <v>136</v>
      </c>
      <c r="F47" s="70">
        <v>6</v>
      </c>
      <c r="G47" s="67"/>
      <c r="H47" s="71"/>
      <c r="I47" s="72"/>
      <c r="J47" s="72"/>
      <c r="K47" s="34" t="s">
        <v>65</v>
      </c>
      <c r="L47" s="79">
        <v>47</v>
      </c>
      <c r="M47" s="79"/>
      <c r="N47" s="74"/>
      <c r="O47" s="81" t="s">
        <v>210</v>
      </c>
      <c r="P47" s="83">
        <v>43698.354166666664</v>
      </c>
      <c r="Q47" s="81" t="s">
        <v>351</v>
      </c>
      <c r="R47" s="81" t="s">
        <v>383</v>
      </c>
      <c r="S47" s="81" t="s">
        <v>401</v>
      </c>
      <c r="T47" s="81" t="s">
        <v>417</v>
      </c>
      <c r="U47" s="81"/>
      <c r="V47" s="84" t="s">
        <v>482</v>
      </c>
      <c r="W47" s="83">
        <v>43698.354166666664</v>
      </c>
      <c r="X47" s="87">
        <v>43698</v>
      </c>
      <c r="Y47" s="89" t="s">
        <v>534</v>
      </c>
      <c r="Z47" s="84" t="s">
        <v>622</v>
      </c>
      <c r="AA47" s="81"/>
      <c r="AB47" s="81"/>
      <c r="AC47" s="89" t="s">
        <v>709</v>
      </c>
      <c r="AD47" s="81"/>
      <c r="AE47" s="81" t="b">
        <v>0</v>
      </c>
      <c r="AF47" s="81">
        <v>0</v>
      </c>
      <c r="AG47" s="89" t="s">
        <v>782</v>
      </c>
      <c r="AH47" s="81" t="b">
        <v>0</v>
      </c>
      <c r="AI47" s="81" t="s">
        <v>793</v>
      </c>
      <c r="AJ47" s="81"/>
      <c r="AK47" s="89" t="s">
        <v>782</v>
      </c>
      <c r="AL47" s="81" t="b">
        <v>0</v>
      </c>
      <c r="AM47" s="81">
        <v>0</v>
      </c>
      <c r="AN47" s="89" t="s">
        <v>782</v>
      </c>
      <c r="AO47" s="81" t="s">
        <v>806</v>
      </c>
      <c r="AP47" s="81" t="b">
        <v>0</v>
      </c>
      <c r="AQ47" s="89" t="s">
        <v>709</v>
      </c>
      <c r="AR47" s="81" t="s">
        <v>210</v>
      </c>
      <c r="AS47" s="81">
        <v>0</v>
      </c>
      <c r="AT47" s="81">
        <v>0</v>
      </c>
      <c r="AU47" s="81"/>
      <c r="AV47" s="81"/>
      <c r="AW47" s="81"/>
      <c r="AX47" s="81"/>
      <c r="AY47" s="81"/>
      <c r="AZ47" s="81"/>
      <c r="BA47" s="81"/>
      <c r="BB47" s="81"/>
      <c r="BC47">
        <v>4</v>
      </c>
      <c r="BD47" s="80" t="str">
        <f>REPLACE(INDEX(GroupVertices[Group],MATCH(Edges[[#This Row],[Vertex 1]],GroupVertices[Vertex],0)),1,1,"")</f>
        <v>8</v>
      </c>
      <c r="BE47" s="80" t="str">
        <f>REPLACE(INDEX(GroupVertices[Group],MATCH(Edges[[#This Row],[Vertex 2]],GroupVertices[Vertex],0)),1,1,"")</f>
        <v>8</v>
      </c>
      <c r="BF47" s="48">
        <v>0</v>
      </c>
      <c r="BG47" s="49">
        <v>0</v>
      </c>
      <c r="BH47" s="48">
        <v>0</v>
      </c>
      <c r="BI47" s="49">
        <v>0</v>
      </c>
      <c r="BJ47" s="48">
        <v>0</v>
      </c>
      <c r="BK47" s="49">
        <v>0</v>
      </c>
      <c r="BL47" s="48">
        <v>9</v>
      </c>
      <c r="BM47" s="49">
        <v>100</v>
      </c>
      <c r="BN47" s="48">
        <v>9</v>
      </c>
    </row>
    <row r="48" spans="1:66" ht="15">
      <c r="A48" s="66" t="s">
        <v>268</v>
      </c>
      <c r="B48" s="66" t="s">
        <v>311</v>
      </c>
      <c r="C48" s="67" t="s">
        <v>2111</v>
      </c>
      <c r="D48" s="68">
        <v>3</v>
      </c>
      <c r="E48" s="69" t="s">
        <v>132</v>
      </c>
      <c r="F48" s="70">
        <v>32</v>
      </c>
      <c r="G48" s="67"/>
      <c r="H48" s="71"/>
      <c r="I48" s="72"/>
      <c r="J48" s="72"/>
      <c r="K48" s="34" t="s">
        <v>65</v>
      </c>
      <c r="L48" s="79">
        <v>48</v>
      </c>
      <c r="M48" s="79"/>
      <c r="N48" s="74"/>
      <c r="O48" s="81" t="s">
        <v>336</v>
      </c>
      <c r="P48" s="83">
        <v>43697.652280092596</v>
      </c>
      <c r="Q48" s="81" t="s">
        <v>352</v>
      </c>
      <c r="R48" s="81"/>
      <c r="S48" s="81"/>
      <c r="T48" s="81" t="s">
        <v>409</v>
      </c>
      <c r="U48" s="81"/>
      <c r="V48" s="84" t="s">
        <v>483</v>
      </c>
      <c r="W48" s="83">
        <v>43697.652280092596</v>
      </c>
      <c r="X48" s="87">
        <v>43697</v>
      </c>
      <c r="Y48" s="89" t="s">
        <v>535</v>
      </c>
      <c r="Z48" s="84" t="s">
        <v>623</v>
      </c>
      <c r="AA48" s="81"/>
      <c r="AB48" s="81"/>
      <c r="AC48" s="89" t="s">
        <v>710</v>
      </c>
      <c r="AD48" s="89" t="s">
        <v>774</v>
      </c>
      <c r="AE48" s="81" t="b">
        <v>0</v>
      </c>
      <c r="AF48" s="81">
        <v>0</v>
      </c>
      <c r="AG48" s="89" t="s">
        <v>784</v>
      </c>
      <c r="AH48" s="81" t="b">
        <v>0</v>
      </c>
      <c r="AI48" s="81" t="s">
        <v>793</v>
      </c>
      <c r="AJ48" s="81"/>
      <c r="AK48" s="89" t="s">
        <v>782</v>
      </c>
      <c r="AL48" s="81" t="b">
        <v>0</v>
      </c>
      <c r="AM48" s="81">
        <v>0</v>
      </c>
      <c r="AN48" s="89" t="s">
        <v>782</v>
      </c>
      <c r="AO48" s="81" t="s">
        <v>803</v>
      </c>
      <c r="AP48" s="81" t="b">
        <v>0</v>
      </c>
      <c r="AQ48" s="89" t="s">
        <v>774</v>
      </c>
      <c r="AR48" s="81" t="s">
        <v>210</v>
      </c>
      <c r="AS48" s="81">
        <v>0</v>
      </c>
      <c r="AT48" s="81">
        <v>0</v>
      </c>
      <c r="AU48" s="81" t="s">
        <v>811</v>
      </c>
      <c r="AV48" s="81" t="s">
        <v>815</v>
      </c>
      <c r="AW48" s="81" t="s">
        <v>817</v>
      </c>
      <c r="AX48" s="81" t="s">
        <v>819</v>
      </c>
      <c r="AY48" s="81" t="s">
        <v>823</v>
      </c>
      <c r="AZ48" s="81" t="s">
        <v>827</v>
      </c>
      <c r="BA48" s="81" t="s">
        <v>830</v>
      </c>
      <c r="BB48" s="84" t="s">
        <v>832</v>
      </c>
      <c r="BC48">
        <v>1</v>
      </c>
      <c r="BD48" s="80" t="str">
        <f>REPLACE(INDEX(GroupVertices[Group],MATCH(Edges[[#This Row],[Vertex 1]],GroupVertices[Vertex],0)),1,1,"")</f>
        <v>5</v>
      </c>
      <c r="BE48" s="80" t="str">
        <f>REPLACE(INDEX(GroupVertices[Group],MATCH(Edges[[#This Row],[Vertex 2]],GroupVertices[Vertex],0)),1,1,"")</f>
        <v>5</v>
      </c>
      <c r="BF48" s="48">
        <v>1</v>
      </c>
      <c r="BG48" s="49">
        <v>3.5714285714285716</v>
      </c>
      <c r="BH48" s="48">
        <v>0</v>
      </c>
      <c r="BI48" s="49">
        <v>0</v>
      </c>
      <c r="BJ48" s="48">
        <v>0</v>
      </c>
      <c r="BK48" s="49">
        <v>0</v>
      </c>
      <c r="BL48" s="48">
        <v>27</v>
      </c>
      <c r="BM48" s="49">
        <v>96.42857142857143</v>
      </c>
      <c r="BN48" s="48">
        <v>28</v>
      </c>
    </row>
    <row r="49" spans="1:66" ht="15">
      <c r="A49" s="66" t="s">
        <v>268</v>
      </c>
      <c r="B49" s="66" t="s">
        <v>312</v>
      </c>
      <c r="C49" s="67" t="s">
        <v>2111</v>
      </c>
      <c r="D49" s="68">
        <v>3</v>
      </c>
      <c r="E49" s="69" t="s">
        <v>132</v>
      </c>
      <c r="F49" s="70">
        <v>32</v>
      </c>
      <c r="G49" s="67"/>
      <c r="H49" s="71"/>
      <c r="I49" s="72"/>
      <c r="J49" s="72"/>
      <c r="K49" s="34" t="s">
        <v>65</v>
      </c>
      <c r="L49" s="79">
        <v>49</v>
      </c>
      <c r="M49" s="79"/>
      <c r="N49" s="74"/>
      <c r="O49" s="81" t="s">
        <v>335</v>
      </c>
      <c r="P49" s="83">
        <v>43698.38649305556</v>
      </c>
      <c r="Q49" s="81" t="s">
        <v>353</v>
      </c>
      <c r="R49" s="84" t="s">
        <v>384</v>
      </c>
      <c r="S49" s="81" t="s">
        <v>402</v>
      </c>
      <c r="T49" s="81" t="s">
        <v>418</v>
      </c>
      <c r="U49" s="81"/>
      <c r="V49" s="84" t="s">
        <v>483</v>
      </c>
      <c r="W49" s="83">
        <v>43698.38649305556</v>
      </c>
      <c r="X49" s="87">
        <v>43698</v>
      </c>
      <c r="Y49" s="89" t="s">
        <v>536</v>
      </c>
      <c r="Z49" s="84" t="s">
        <v>624</v>
      </c>
      <c r="AA49" s="81"/>
      <c r="AB49" s="81"/>
      <c r="AC49" s="89" t="s">
        <v>711</v>
      </c>
      <c r="AD49" s="81"/>
      <c r="AE49" s="81" t="b">
        <v>0</v>
      </c>
      <c r="AF49" s="81">
        <v>2</v>
      </c>
      <c r="AG49" s="89" t="s">
        <v>782</v>
      </c>
      <c r="AH49" s="81" t="b">
        <v>1</v>
      </c>
      <c r="AI49" s="81" t="s">
        <v>793</v>
      </c>
      <c r="AJ49" s="81"/>
      <c r="AK49" s="89" t="s">
        <v>797</v>
      </c>
      <c r="AL49" s="81" t="b">
        <v>0</v>
      </c>
      <c r="AM49" s="81">
        <v>1</v>
      </c>
      <c r="AN49" s="89" t="s">
        <v>782</v>
      </c>
      <c r="AO49" s="81" t="s">
        <v>802</v>
      </c>
      <c r="AP49" s="81" t="b">
        <v>0</v>
      </c>
      <c r="AQ49" s="89" t="s">
        <v>711</v>
      </c>
      <c r="AR49" s="81" t="s">
        <v>210</v>
      </c>
      <c r="AS49" s="81">
        <v>0</v>
      </c>
      <c r="AT49" s="81">
        <v>0</v>
      </c>
      <c r="AU49" s="81"/>
      <c r="AV49" s="81"/>
      <c r="AW49" s="81"/>
      <c r="AX49" s="81"/>
      <c r="AY49" s="81"/>
      <c r="AZ49" s="81"/>
      <c r="BA49" s="81"/>
      <c r="BB49" s="81"/>
      <c r="BC49">
        <v>1</v>
      </c>
      <c r="BD49" s="80" t="str">
        <f>REPLACE(INDEX(GroupVertices[Group],MATCH(Edges[[#This Row],[Vertex 1]],GroupVertices[Vertex],0)),1,1,"")</f>
        <v>5</v>
      </c>
      <c r="BE49" s="80" t="str">
        <f>REPLACE(INDEX(GroupVertices[Group],MATCH(Edges[[#This Row],[Vertex 2]],GroupVertices[Vertex],0)),1,1,"")</f>
        <v>5</v>
      </c>
      <c r="BF49" s="48">
        <v>3</v>
      </c>
      <c r="BG49" s="49">
        <v>17.647058823529413</v>
      </c>
      <c r="BH49" s="48">
        <v>0</v>
      </c>
      <c r="BI49" s="49">
        <v>0</v>
      </c>
      <c r="BJ49" s="48">
        <v>0</v>
      </c>
      <c r="BK49" s="49">
        <v>0</v>
      </c>
      <c r="BL49" s="48">
        <v>14</v>
      </c>
      <c r="BM49" s="49">
        <v>82.3529411764706</v>
      </c>
      <c r="BN49" s="48">
        <v>17</v>
      </c>
    </row>
    <row r="50" spans="1:66" ht="15">
      <c r="A50" s="66" t="s">
        <v>269</v>
      </c>
      <c r="B50" s="66" t="s">
        <v>312</v>
      </c>
      <c r="C50" s="67" t="s">
        <v>2111</v>
      </c>
      <c r="D50" s="68">
        <v>3</v>
      </c>
      <c r="E50" s="69" t="s">
        <v>132</v>
      </c>
      <c r="F50" s="70">
        <v>32</v>
      </c>
      <c r="G50" s="67"/>
      <c r="H50" s="71"/>
      <c r="I50" s="72"/>
      <c r="J50" s="72"/>
      <c r="K50" s="34" t="s">
        <v>65</v>
      </c>
      <c r="L50" s="79">
        <v>50</v>
      </c>
      <c r="M50" s="79"/>
      <c r="N50" s="74"/>
      <c r="O50" s="81" t="s">
        <v>335</v>
      </c>
      <c r="P50" s="83">
        <v>43698.39539351852</v>
      </c>
      <c r="Q50" s="81" t="s">
        <v>353</v>
      </c>
      <c r="R50" s="81"/>
      <c r="S50" s="81"/>
      <c r="T50" s="81" t="s">
        <v>418</v>
      </c>
      <c r="U50" s="81"/>
      <c r="V50" s="84" t="s">
        <v>484</v>
      </c>
      <c r="W50" s="83">
        <v>43698.39539351852</v>
      </c>
      <c r="X50" s="87">
        <v>43698</v>
      </c>
      <c r="Y50" s="89" t="s">
        <v>537</v>
      </c>
      <c r="Z50" s="84" t="s">
        <v>625</v>
      </c>
      <c r="AA50" s="81"/>
      <c r="AB50" s="81"/>
      <c r="AC50" s="89" t="s">
        <v>712</v>
      </c>
      <c r="AD50" s="81"/>
      <c r="AE50" s="81" t="b">
        <v>0</v>
      </c>
      <c r="AF50" s="81">
        <v>0</v>
      </c>
      <c r="AG50" s="89" t="s">
        <v>782</v>
      </c>
      <c r="AH50" s="81" t="b">
        <v>1</v>
      </c>
      <c r="AI50" s="81" t="s">
        <v>793</v>
      </c>
      <c r="AJ50" s="81"/>
      <c r="AK50" s="89" t="s">
        <v>797</v>
      </c>
      <c r="AL50" s="81" t="b">
        <v>0</v>
      </c>
      <c r="AM50" s="81">
        <v>1</v>
      </c>
      <c r="AN50" s="89" t="s">
        <v>711</v>
      </c>
      <c r="AO50" s="81" t="s">
        <v>807</v>
      </c>
      <c r="AP50" s="81" t="b">
        <v>0</v>
      </c>
      <c r="AQ50" s="89" t="s">
        <v>711</v>
      </c>
      <c r="AR50" s="81" t="s">
        <v>210</v>
      </c>
      <c r="AS50" s="81">
        <v>0</v>
      </c>
      <c r="AT50" s="81">
        <v>0</v>
      </c>
      <c r="AU50" s="81"/>
      <c r="AV50" s="81"/>
      <c r="AW50" s="81"/>
      <c r="AX50" s="81"/>
      <c r="AY50" s="81"/>
      <c r="AZ50" s="81"/>
      <c r="BA50" s="81"/>
      <c r="BB50" s="81"/>
      <c r="BC50">
        <v>1</v>
      </c>
      <c r="BD50" s="80" t="str">
        <f>REPLACE(INDEX(GroupVertices[Group],MATCH(Edges[[#This Row],[Vertex 1]],GroupVertices[Vertex],0)),1,1,"")</f>
        <v>5</v>
      </c>
      <c r="BE50" s="80" t="str">
        <f>REPLACE(INDEX(GroupVertices[Group],MATCH(Edges[[#This Row],[Vertex 2]],GroupVertices[Vertex],0)),1,1,"")</f>
        <v>5</v>
      </c>
      <c r="BF50" s="48"/>
      <c r="BG50" s="49"/>
      <c r="BH50" s="48"/>
      <c r="BI50" s="49"/>
      <c r="BJ50" s="48"/>
      <c r="BK50" s="49"/>
      <c r="BL50" s="48"/>
      <c r="BM50" s="49"/>
      <c r="BN50" s="48"/>
    </row>
    <row r="51" spans="1:66" ht="15">
      <c r="A51" s="66" t="s">
        <v>269</v>
      </c>
      <c r="B51" s="66" t="s">
        <v>268</v>
      </c>
      <c r="C51" s="67" t="s">
        <v>2111</v>
      </c>
      <c r="D51" s="68">
        <v>3</v>
      </c>
      <c r="E51" s="69" t="s">
        <v>132</v>
      </c>
      <c r="F51" s="70">
        <v>32</v>
      </c>
      <c r="G51" s="67"/>
      <c r="H51" s="71"/>
      <c r="I51" s="72"/>
      <c r="J51" s="72"/>
      <c r="K51" s="34" t="s">
        <v>65</v>
      </c>
      <c r="L51" s="79">
        <v>51</v>
      </c>
      <c r="M51" s="79"/>
      <c r="N51" s="74"/>
      <c r="O51" s="81" t="s">
        <v>334</v>
      </c>
      <c r="P51" s="83">
        <v>43698.39539351852</v>
      </c>
      <c r="Q51" s="81" t="s">
        <v>353</v>
      </c>
      <c r="R51" s="81"/>
      <c r="S51" s="81"/>
      <c r="T51" s="81" t="s">
        <v>418</v>
      </c>
      <c r="U51" s="81"/>
      <c r="V51" s="84" t="s">
        <v>484</v>
      </c>
      <c r="W51" s="83">
        <v>43698.39539351852</v>
      </c>
      <c r="X51" s="87">
        <v>43698</v>
      </c>
      <c r="Y51" s="89" t="s">
        <v>537</v>
      </c>
      <c r="Z51" s="84" t="s">
        <v>625</v>
      </c>
      <c r="AA51" s="81"/>
      <c r="AB51" s="81"/>
      <c r="AC51" s="89" t="s">
        <v>712</v>
      </c>
      <c r="AD51" s="81"/>
      <c r="AE51" s="81" t="b">
        <v>0</v>
      </c>
      <c r="AF51" s="81">
        <v>0</v>
      </c>
      <c r="AG51" s="89" t="s">
        <v>782</v>
      </c>
      <c r="AH51" s="81" t="b">
        <v>1</v>
      </c>
      <c r="AI51" s="81" t="s">
        <v>793</v>
      </c>
      <c r="AJ51" s="81"/>
      <c r="AK51" s="89" t="s">
        <v>797</v>
      </c>
      <c r="AL51" s="81" t="b">
        <v>0</v>
      </c>
      <c r="AM51" s="81">
        <v>1</v>
      </c>
      <c r="AN51" s="89" t="s">
        <v>711</v>
      </c>
      <c r="AO51" s="81" t="s">
        <v>807</v>
      </c>
      <c r="AP51" s="81" t="b">
        <v>0</v>
      </c>
      <c r="AQ51" s="89" t="s">
        <v>711</v>
      </c>
      <c r="AR51" s="81" t="s">
        <v>210</v>
      </c>
      <c r="AS51" s="81">
        <v>0</v>
      </c>
      <c r="AT51" s="81">
        <v>0</v>
      </c>
      <c r="AU51" s="81"/>
      <c r="AV51" s="81"/>
      <c r="AW51" s="81"/>
      <c r="AX51" s="81"/>
      <c r="AY51" s="81"/>
      <c r="AZ51" s="81"/>
      <c r="BA51" s="81"/>
      <c r="BB51" s="81"/>
      <c r="BC51">
        <v>1</v>
      </c>
      <c r="BD51" s="80" t="str">
        <f>REPLACE(INDEX(GroupVertices[Group],MATCH(Edges[[#This Row],[Vertex 1]],GroupVertices[Vertex],0)),1,1,"")</f>
        <v>5</v>
      </c>
      <c r="BE51" s="80" t="str">
        <f>REPLACE(INDEX(GroupVertices[Group],MATCH(Edges[[#This Row],[Vertex 2]],GroupVertices[Vertex],0)),1,1,"")</f>
        <v>5</v>
      </c>
      <c r="BF51" s="48">
        <v>3</v>
      </c>
      <c r="BG51" s="49">
        <v>17.647058823529413</v>
      </c>
      <c r="BH51" s="48">
        <v>0</v>
      </c>
      <c r="BI51" s="49">
        <v>0</v>
      </c>
      <c r="BJ51" s="48">
        <v>0</v>
      </c>
      <c r="BK51" s="49">
        <v>0</v>
      </c>
      <c r="BL51" s="48">
        <v>14</v>
      </c>
      <c r="BM51" s="49">
        <v>82.3529411764706</v>
      </c>
      <c r="BN51" s="48">
        <v>17</v>
      </c>
    </row>
    <row r="52" spans="1:66" ht="15">
      <c r="A52" s="66" t="s">
        <v>270</v>
      </c>
      <c r="B52" s="66" t="s">
        <v>313</v>
      </c>
      <c r="C52" s="67" t="s">
        <v>2111</v>
      </c>
      <c r="D52" s="68">
        <v>3</v>
      </c>
      <c r="E52" s="69" t="s">
        <v>132</v>
      </c>
      <c r="F52" s="70">
        <v>32</v>
      </c>
      <c r="G52" s="67"/>
      <c r="H52" s="71"/>
      <c r="I52" s="72"/>
      <c r="J52" s="72"/>
      <c r="K52" s="34" t="s">
        <v>65</v>
      </c>
      <c r="L52" s="79">
        <v>52</v>
      </c>
      <c r="M52" s="79"/>
      <c r="N52" s="74"/>
      <c r="O52" s="81" t="s">
        <v>335</v>
      </c>
      <c r="P52" s="83">
        <v>43693.72837962963</v>
      </c>
      <c r="Q52" s="81" t="s">
        <v>354</v>
      </c>
      <c r="R52" s="84" t="s">
        <v>385</v>
      </c>
      <c r="S52" s="81" t="s">
        <v>403</v>
      </c>
      <c r="T52" s="81" t="s">
        <v>419</v>
      </c>
      <c r="U52" s="81"/>
      <c r="V52" s="84" t="s">
        <v>485</v>
      </c>
      <c r="W52" s="83">
        <v>43693.72837962963</v>
      </c>
      <c r="X52" s="87">
        <v>43693</v>
      </c>
      <c r="Y52" s="89" t="s">
        <v>538</v>
      </c>
      <c r="Z52" s="84" t="s">
        <v>626</v>
      </c>
      <c r="AA52" s="81"/>
      <c r="AB52" s="81"/>
      <c r="AC52" s="89" t="s">
        <v>713</v>
      </c>
      <c r="AD52" s="81"/>
      <c r="AE52" s="81" t="b">
        <v>0</v>
      </c>
      <c r="AF52" s="81">
        <v>0</v>
      </c>
      <c r="AG52" s="89" t="s">
        <v>782</v>
      </c>
      <c r="AH52" s="81" t="b">
        <v>0</v>
      </c>
      <c r="AI52" s="81" t="s">
        <v>793</v>
      </c>
      <c r="AJ52" s="81"/>
      <c r="AK52" s="89" t="s">
        <v>782</v>
      </c>
      <c r="AL52" s="81" t="b">
        <v>0</v>
      </c>
      <c r="AM52" s="81">
        <v>2</v>
      </c>
      <c r="AN52" s="89" t="s">
        <v>714</v>
      </c>
      <c r="AO52" s="81" t="s">
        <v>803</v>
      </c>
      <c r="AP52" s="81" t="b">
        <v>0</v>
      </c>
      <c r="AQ52" s="89" t="s">
        <v>714</v>
      </c>
      <c r="AR52" s="81" t="s">
        <v>210</v>
      </c>
      <c r="AS52" s="81">
        <v>0</v>
      </c>
      <c r="AT52" s="81">
        <v>0</v>
      </c>
      <c r="AU52" s="81"/>
      <c r="AV52" s="81"/>
      <c r="AW52" s="81"/>
      <c r="AX52" s="81"/>
      <c r="AY52" s="81"/>
      <c r="AZ52" s="81"/>
      <c r="BA52" s="81"/>
      <c r="BB52" s="81"/>
      <c r="BC52">
        <v>1</v>
      </c>
      <c r="BD52" s="80" t="str">
        <f>REPLACE(INDEX(GroupVertices[Group],MATCH(Edges[[#This Row],[Vertex 1]],GroupVertices[Vertex],0)),1,1,"")</f>
        <v>1</v>
      </c>
      <c r="BE52" s="80" t="str">
        <f>REPLACE(INDEX(GroupVertices[Group],MATCH(Edges[[#This Row],[Vertex 2]],GroupVertices[Vertex],0)),1,1,"")</f>
        <v>1</v>
      </c>
      <c r="BF52" s="48"/>
      <c r="BG52" s="49"/>
      <c r="BH52" s="48"/>
      <c r="BI52" s="49"/>
      <c r="BJ52" s="48"/>
      <c r="BK52" s="49"/>
      <c r="BL52" s="48"/>
      <c r="BM52" s="49"/>
      <c r="BN52" s="48"/>
    </row>
    <row r="53" spans="1:66" ht="15">
      <c r="A53" s="66" t="s">
        <v>271</v>
      </c>
      <c r="B53" s="66" t="s">
        <v>313</v>
      </c>
      <c r="C53" s="67" t="s">
        <v>2111</v>
      </c>
      <c r="D53" s="68">
        <v>3</v>
      </c>
      <c r="E53" s="69" t="s">
        <v>132</v>
      </c>
      <c r="F53" s="70">
        <v>32</v>
      </c>
      <c r="G53" s="67"/>
      <c r="H53" s="71"/>
      <c r="I53" s="72"/>
      <c r="J53" s="72"/>
      <c r="K53" s="34" t="s">
        <v>65</v>
      </c>
      <c r="L53" s="79">
        <v>53</v>
      </c>
      <c r="M53" s="79"/>
      <c r="N53" s="74"/>
      <c r="O53" s="81" t="s">
        <v>335</v>
      </c>
      <c r="P53" s="83">
        <v>43693.724699074075</v>
      </c>
      <c r="Q53" s="81" t="s">
        <v>354</v>
      </c>
      <c r="R53" s="84" t="s">
        <v>385</v>
      </c>
      <c r="S53" s="81" t="s">
        <v>403</v>
      </c>
      <c r="T53" s="81" t="s">
        <v>420</v>
      </c>
      <c r="U53" s="84" t="s">
        <v>450</v>
      </c>
      <c r="V53" s="84" t="s">
        <v>450</v>
      </c>
      <c r="W53" s="83">
        <v>43693.724699074075</v>
      </c>
      <c r="X53" s="87">
        <v>43693</v>
      </c>
      <c r="Y53" s="89" t="s">
        <v>539</v>
      </c>
      <c r="Z53" s="84" t="s">
        <v>627</v>
      </c>
      <c r="AA53" s="81"/>
      <c r="AB53" s="81"/>
      <c r="AC53" s="89" t="s">
        <v>714</v>
      </c>
      <c r="AD53" s="89" t="s">
        <v>775</v>
      </c>
      <c r="AE53" s="81" t="b">
        <v>0</v>
      </c>
      <c r="AF53" s="81">
        <v>11</v>
      </c>
      <c r="AG53" s="89" t="s">
        <v>785</v>
      </c>
      <c r="AH53" s="81" t="b">
        <v>0</v>
      </c>
      <c r="AI53" s="81" t="s">
        <v>793</v>
      </c>
      <c r="AJ53" s="81"/>
      <c r="AK53" s="89" t="s">
        <v>782</v>
      </c>
      <c r="AL53" s="81" t="b">
        <v>0</v>
      </c>
      <c r="AM53" s="81">
        <v>2</v>
      </c>
      <c r="AN53" s="89" t="s">
        <v>782</v>
      </c>
      <c r="AO53" s="81" t="s">
        <v>803</v>
      </c>
      <c r="AP53" s="81" t="b">
        <v>0</v>
      </c>
      <c r="AQ53" s="89" t="s">
        <v>775</v>
      </c>
      <c r="AR53" s="81" t="s">
        <v>210</v>
      </c>
      <c r="AS53" s="81">
        <v>0</v>
      </c>
      <c r="AT53" s="81">
        <v>0</v>
      </c>
      <c r="AU53" s="81"/>
      <c r="AV53" s="81"/>
      <c r="AW53" s="81"/>
      <c r="AX53" s="81"/>
      <c r="AY53" s="81"/>
      <c r="AZ53" s="81"/>
      <c r="BA53" s="81"/>
      <c r="BB53" s="81"/>
      <c r="BC53">
        <v>1</v>
      </c>
      <c r="BD53" s="80" t="str">
        <f>REPLACE(INDEX(GroupVertices[Group],MATCH(Edges[[#This Row],[Vertex 1]],GroupVertices[Vertex],0)),1,1,"")</f>
        <v>3</v>
      </c>
      <c r="BE53" s="80" t="str">
        <f>REPLACE(INDEX(GroupVertices[Group],MATCH(Edges[[#This Row],[Vertex 2]],GroupVertices[Vertex],0)),1,1,"")</f>
        <v>1</v>
      </c>
      <c r="BF53" s="48"/>
      <c r="BG53" s="49"/>
      <c r="BH53" s="48"/>
      <c r="BI53" s="49"/>
      <c r="BJ53" s="48"/>
      <c r="BK53" s="49"/>
      <c r="BL53" s="48"/>
      <c r="BM53" s="49"/>
      <c r="BN53" s="48"/>
    </row>
    <row r="54" spans="1:66" ht="15">
      <c r="A54" s="66" t="s">
        <v>272</v>
      </c>
      <c r="B54" s="66" t="s">
        <v>313</v>
      </c>
      <c r="C54" s="67" t="s">
        <v>2111</v>
      </c>
      <c r="D54" s="68">
        <v>3</v>
      </c>
      <c r="E54" s="69" t="s">
        <v>132</v>
      </c>
      <c r="F54" s="70">
        <v>32</v>
      </c>
      <c r="G54" s="67"/>
      <c r="H54" s="71"/>
      <c r="I54" s="72"/>
      <c r="J54" s="72"/>
      <c r="K54" s="34" t="s">
        <v>65</v>
      </c>
      <c r="L54" s="79">
        <v>54</v>
      </c>
      <c r="M54" s="79"/>
      <c r="N54" s="74"/>
      <c r="O54" s="81" t="s">
        <v>335</v>
      </c>
      <c r="P54" s="83">
        <v>43693.88780092593</v>
      </c>
      <c r="Q54" s="81" t="s">
        <v>354</v>
      </c>
      <c r="R54" s="84" t="s">
        <v>385</v>
      </c>
      <c r="S54" s="81" t="s">
        <v>403</v>
      </c>
      <c r="T54" s="81" t="s">
        <v>419</v>
      </c>
      <c r="U54" s="81"/>
      <c r="V54" s="84" t="s">
        <v>486</v>
      </c>
      <c r="W54" s="83">
        <v>43693.88780092593</v>
      </c>
      <c r="X54" s="87">
        <v>43693</v>
      </c>
      <c r="Y54" s="89" t="s">
        <v>540</v>
      </c>
      <c r="Z54" s="84" t="s">
        <v>628</v>
      </c>
      <c r="AA54" s="81"/>
      <c r="AB54" s="81"/>
      <c r="AC54" s="89" t="s">
        <v>715</v>
      </c>
      <c r="AD54" s="81"/>
      <c r="AE54" s="81" t="b">
        <v>0</v>
      </c>
      <c r="AF54" s="81">
        <v>0</v>
      </c>
      <c r="AG54" s="89" t="s">
        <v>782</v>
      </c>
      <c r="AH54" s="81" t="b">
        <v>0</v>
      </c>
      <c r="AI54" s="81" t="s">
        <v>793</v>
      </c>
      <c r="AJ54" s="81"/>
      <c r="AK54" s="89" t="s">
        <v>782</v>
      </c>
      <c r="AL54" s="81" t="b">
        <v>0</v>
      </c>
      <c r="AM54" s="81">
        <v>2</v>
      </c>
      <c r="AN54" s="89" t="s">
        <v>714</v>
      </c>
      <c r="AO54" s="81" t="s">
        <v>803</v>
      </c>
      <c r="AP54" s="81" t="b">
        <v>0</v>
      </c>
      <c r="AQ54" s="89" t="s">
        <v>714</v>
      </c>
      <c r="AR54" s="81" t="s">
        <v>210</v>
      </c>
      <c r="AS54" s="81">
        <v>0</v>
      </c>
      <c r="AT54" s="81">
        <v>0</v>
      </c>
      <c r="AU54" s="81"/>
      <c r="AV54" s="81"/>
      <c r="AW54" s="81"/>
      <c r="AX54" s="81"/>
      <c r="AY54" s="81"/>
      <c r="AZ54" s="81"/>
      <c r="BA54" s="81"/>
      <c r="BB54" s="81"/>
      <c r="BC54">
        <v>1</v>
      </c>
      <c r="BD54" s="80" t="str">
        <f>REPLACE(INDEX(GroupVertices[Group],MATCH(Edges[[#This Row],[Vertex 1]],GroupVertices[Vertex],0)),1,1,"")</f>
        <v>1</v>
      </c>
      <c r="BE54" s="80" t="str">
        <f>REPLACE(INDEX(GroupVertices[Group],MATCH(Edges[[#This Row],[Vertex 2]],GroupVertices[Vertex],0)),1,1,"")</f>
        <v>1</v>
      </c>
      <c r="BF54" s="48"/>
      <c r="BG54" s="49"/>
      <c r="BH54" s="48"/>
      <c r="BI54" s="49"/>
      <c r="BJ54" s="48"/>
      <c r="BK54" s="49"/>
      <c r="BL54" s="48"/>
      <c r="BM54" s="49"/>
      <c r="BN54" s="48"/>
    </row>
    <row r="55" spans="1:66" ht="15">
      <c r="A55" s="66" t="s">
        <v>270</v>
      </c>
      <c r="B55" s="66" t="s">
        <v>314</v>
      </c>
      <c r="C55" s="67" t="s">
        <v>2111</v>
      </c>
      <c r="D55" s="68">
        <v>3</v>
      </c>
      <c r="E55" s="69" t="s">
        <v>132</v>
      </c>
      <c r="F55" s="70">
        <v>32</v>
      </c>
      <c r="G55" s="67"/>
      <c r="H55" s="71"/>
      <c r="I55" s="72"/>
      <c r="J55" s="72"/>
      <c r="K55" s="34" t="s">
        <v>65</v>
      </c>
      <c r="L55" s="79">
        <v>55</v>
      </c>
      <c r="M55" s="79"/>
      <c r="N55" s="74"/>
      <c r="O55" s="81" t="s">
        <v>335</v>
      </c>
      <c r="P55" s="83">
        <v>43693.72837962963</v>
      </c>
      <c r="Q55" s="81" t="s">
        <v>354</v>
      </c>
      <c r="R55" s="84" t="s">
        <v>385</v>
      </c>
      <c r="S55" s="81" t="s">
        <v>403</v>
      </c>
      <c r="T55" s="81" t="s">
        <v>419</v>
      </c>
      <c r="U55" s="81"/>
      <c r="V55" s="84" t="s">
        <v>485</v>
      </c>
      <c r="W55" s="83">
        <v>43693.72837962963</v>
      </c>
      <c r="X55" s="87">
        <v>43693</v>
      </c>
      <c r="Y55" s="89" t="s">
        <v>538</v>
      </c>
      <c r="Z55" s="84" t="s">
        <v>626</v>
      </c>
      <c r="AA55" s="81"/>
      <c r="AB55" s="81"/>
      <c r="AC55" s="89" t="s">
        <v>713</v>
      </c>
      <c r="AD55" s="81"/>
      <c r="AE55" s="81" t="b">
        <v>0</v>
      </c>
      <c r="AF55" s="81">
        <v>0</v>
      </c>
      <c r="AG55" s="89" t="s">
        <v>782</v>
      </c>
      <c r="AH55" s="81" t="b">
        <v>0</v>
      </c>
      <c r="AI55" s="81" t="s">
        <v>793</v>
      </c>
      <c r="AJ55" s="81"/>
      <c r="AK55" s="89" t="s">
        <v>782</v>
      </c>
      <c r="AL55" s="81" t="b">
        <v>0</v>
      </c>
      <c r="AM55" s="81">
        <v>2</v>
      </c>
      <c r="AN55" s="89" t="s">
        <v>714</v>
      </c>
      <c r="AO55" s="81" t="s">
        <v>803</v>
      </c>
      <c r="AP55" s="81" t="b">
        <v>0</v>
      </c>
      <c r="AQ55" s="89" t="s">
        <v>714</v>
      </c>
      <c r="AR55" s="81" t="s">
        <v>210</v>
      </c>
      <c r="AS55" s="81">
        <v>0</v>
      </c>
      <c r="AT55" s="81">
        <v>0</v>
      </c>
      <c r="AU55" s="81"/>
      <c r="AV55" s="81"/>
      <c r="AW55" s="81"/>
      <c r="AX55" s="81"/>
      <c r="AY55" s="81"/>
      <c r="AZ55" s="81"/>
      <c r="BA55" s="81"/>
      <c r="BB55" s="81"/>
      <c r="BC55">
        <v>1</v>
      </c>
      <c r="BD55" s="80" t="str">
        <f>REPLACE(INDEX(GroupVertices[Group],MATCH(Edges[[#This Row],[Vertex 1]],GroupVertices[Vertex],0)),1,1,"")</f>
        <v>1</v>
      </c>
      <c r="BE55" s="80" t="str">
        <f>REPLACE(INDEX(GroupVertices[Group],MATCH(Edges[[#This Row],[Vertex 2]],GroupVertices[Vertex],0)),1,1,"")</f>
        <v>1</v>
      </c>
      <c r="BF55" s="48"/>
      <c r="BG55" s="49"/>
      <c r="BH55" s="48"/>
      <c r="BI55" s="49"/>
      <c r="BJ55" s="48"/>
      <c r="BK55" s="49"/>
      <c r="BL55" s="48"/>
      <c r="BM55" s="49"/>
      <c r="BN55" s="48"/>
    </row>
    <row r="56" spans="1:66" ht="15">
      <c r="A56" s="66" t="s">
        <v>271</v>
      </c>
      <c r="B56" s="66" t="s">
        <v>314</v>
      </c>
      <c r="C56" s="67" t="s">
        <v>2111</v>
      </c>
      <c r="D56" s="68">
        <v>3</v>
      </c>
      <c r="E56" s="69" t="s">
        <v>132</v>
      </c>
      <c r="F56" s="70">
        <v>32</v>
      </c>
      <c r="G56" s="67"/>
      <c r="H56" s="71"/>
      <c r="I56" s="72"/>
      <c r="J56" s="72"/>
      <c r="K56" s="34" t="s">
        <v>65</v>
      </c>
      <c r="L56" s="79">
        <v>56</v>
      </c>
      <c r="M56" s="79"/>
      <c r="N56" s="74"/>
      <c r="O56" s="81" t="s">
        <v>335</v>
      </c>
      <c r="P56" s="83">
        <v>43693.724699074075</v>
      </c>
      <c r="Q56" s="81" t="s">
        <v>354</v>
      </c>
      <c r="R56" s="84" t="s">
        <v>385</v>
      </c>
      <c r="S56" s="81" t="s">
        <v>403</v>
      </c>
      <c r="T56" s="81" t="s">
        <v>420</v>
      </c>
      <c r="U56" s="84" t="s">
        <v>450</v>
      </c>
      <c r="V56" s="84" t="s">
        <v>450</v>
      </c>
      <c r="W56" s="83">
        <v>43693.724699074075</v>
      </c>
      <c r="X56" s="87">
        <v>43693</v>
      </c>
      <c r="Y56" s="89" t="s">
        <v>539</v>
      </c>
      <c r="Z56" s="84" t="s">
        <v>627</v>
      </c>
      <c r="AA56" s="81"/>
      <c r="AB56" s="81"/>
      <c r="AC56" s="89" t="s">
        <v>714</v>
      </c>
      <c r="AD56" s="89" t="s">
        <v>775</v>
      </c>
      <c r="AE56" s="81" t="b">
        <v>0</v>
      </c>
      <c r="AF56" s="81">
        <v>11</v>
      </c>
      <c r="AG56" s="89" t="s">
        <v>785</v>
      </c>
      <c r="AH56" s="81" t="b">
        <v>0</v>
      </c>
      <c r="AI56" s="81" t="s">
        <v>793</v>
      </c>
      <c r="AJ56" s="81"/>
      <c r="AK56" s="89" t="s">
        <v>782</v>
      </c>
      <c r="AL56" s="81" t="b">
        <v>0</v>
      </c>
      <c r="AM56" s="81">
        <v>2</v>
      </c>
      <c r="AN56" s="89" t="s">
        <v>782</v>
      </c>
      <c r="AO56" s="81" t="s">
        <v>803</v>
      </c>
      <c r="AP56" s="81" t="b">
        <v>0</v>
      </c>
      <c r="AQ56" s="89" t="s">
        <v>775</v>
      </c>
      <c r="AR56" s="81" t="s">
        <v>210</v>
      </c>
      <c r="AS56" s="81">
        <v>0</v>
      </c>
      <c r="AT56" s="81">
        <v>0</v>
      </c>
      <c r="AU56" s="81"/>
      <c r="AV56" s="81"/>
      <c r="AW56" s="81"/>
      <c r="AX56" s="81"/>
      <c r="AY56" s="81"/>
      <c r="AZ56" s="81"/>
      <c r="BA56" s="81"/>
      <c r="BB56" s="81"/>
      <c r="BC56">
        <v>1</v>
      </c>
      <c r="BD56" s="80" t="str">
        <f>REPLACE(INDEX(GroupVertices[Group],MATCH(Edges[[#This Row],[Vertex 1]],GroupVertices[Vertex],0)),1,1,"")</f>
        <v>3</v>
      </c>
      <c r="BE56" s="80" t="str">
        <f>REPLACE(INDEX(GroupVertices[Group],MATCH(Edges[[#This Row],[Vertex 2]],GroupVertices[Vertex],0)),1,1,"")</f>
        <v>1</v>
      </c>
      <c r="BF56" s="48"/>
      <c r="BG56" s="49"/>
      <c r="BH56" s="48"/>
      <c r="BI56" s="49"/>
      <c r="BJ56" s="48"/>
      <c r="BK56" s="49"/>
      <c r="BL56" s="48"/>
      <c r="BM56" s="49"/>
      <c r="BN56" s="48"/>
    </row>
    <row r="57" spans="1:66" ht="15">
      <c r="A57" s="66" t="s">
        <v>272</v>
      </c>
      <c r="B57" s="66" t="s">
        <v>314</v>
      </c>
      <c r="C57" s="67" t="s">
        <v>2111</v>
      </c>
      <c r="D57" s="68">
        <v>3</v>
      </c>
      <c r="E57" s="69" t="s">
        <v>132</v>
      </c>
      <c r="F57" s="70">
        <v>32</v>
      </c>
      <c r="G57" s="67"/>
      <c r="H57" s="71"/>
      <c r="I57" s="72"/>
      <c r="J57" s="72"/>
      <c r="K57" s="34" t="s">
        <v>65</v>
      </c>
      <c r="L57" s="79">
        <v>57</v>
      </c>
      <c r="M57" s="79"/>
      <c r="N57" s="74"/>
      <c r="O57" s="81" t="s">
        <v>335</v>
      </c>
      <c r="P57" s="83">
        <v>43693.88780092593</v>
      </c>
      <c r="Q57" s="81" t="s">
        <v>354</v>
      </c>
      <c r="R57" s="84" t="s">
        <v>385</v>
      </c>
      <c r="S57" s="81" t="s">
        <v>403</v>
      </c>
      <c r="T57" s="81" t="s">
        <v>419</v>
      </c>
      <c r="U57" s="81"/>
      <c r="V57" s="84" t="s">
        <v>486</v>
      </c>
      <c r="W57" s="83">
        <v>43693.88780092593</v>
      </c>
      <c r="X57" s="87">
        <v>43693</v>
      </c>
      <c r="Y57" s="89" t="s">
        <v>540</v>
      </c>
      <c r="Z57" s="84" t="s">
        <v>628</v>
      </c>
      <c r="AA57" s="81"/>
      <c r="AB57" s="81"/>
      <c r="AC57" s="89" t="s">
        <v>715</v>
      </c>
      <c r="AD57" s="81"/>
      <c r="AE57" s="81" t="b">
        <v>0</v>
      </c>
      <c r="AF57" s="81">
        <v>0</v>
      </c>
      <c r="AG57" s="89" t="s">
        <v>782</v>
      </c>
      <c r="AH57" s="81" t="b">
        <v>0</v>
      </c>
      <c r="AI57" s="81" t="s">
        <v>793</v>
      </c>
      <c r="AJ57" s="81"/>
      <c r="AK57" s="89" t="s">
        <v>782</v>
      </c>
      <c r="AL57" s="81" t="b">
        <v>0</v>
      </c>
      <c r="AM57" s="81">
        <v>2</v>
      </c>
      <c r="AN57" s="89" t="s">
        <v>714</v>
      </c>
      <c r="AO57" s="81" t="s">
        <v>803</v>
      </c>
      <c r="AP57" s="81" t="b">
        <v>0</v>
      </c>
      <c r="AQ57" s="89" t="s">
        <v>714</v>
      </c>
      <c r="AR57" s="81" t="s">
        <v>210</v>
      </c>
      <c r="AS57" s="81">
        <v>0</v>
      </c>
      <c r="AT57" s="81">
        <v>0</v>
      </c>
      <c r="AU57" s="81"/>
      <c r="AV57" s="81"/>
      <c r="AW57" s="81"/>
      <c r="AX57" s="81"/>
      <c r="AY57" s="81"/>
      <c r="AZ57" s="81"/>
      <c r="BA57" s="81"/>
      <c r="BB57" s="81"/>
      <c r="BC57">
        <v>1</v>
      </c>
      <c r="BD57" s="80" t="str">
        <f>REPLACE(INDEX(GroupVertices[Group],MATCH(Edges[[#This Row],[Vertex 1]],GroupVertices[Vertex],0)),1,1,"")</f>
        <v>1</v>
      </c>
      <c r="BE57" s="80" t="str">
        <f>REPLACE(INDEX(GroupVertices[Group],MATCH(Edges[[#This Row],[Vertex 2]],GroupVertices[Vertex],0)),1,1,"")</f>
        <v>1</v>
      </c>
      <c r="BF57" s="48"/>
      <c r="BG57" s="49"/>
      <c r="BH57" s="48"/>
      <c r="BI57" s="49"/>
      <c r="BJ57" s="48"/>
      <c r="BK57" s="49"/>
      <c r="BL57" s="48"/>
      <c r="BM57" s="49"/>
      <c r="BN57" s="48"/>
    </row>
    <row r="58" spans="1:66" ht="15">
      <c r="A58" s="66" t="s">
        <v>270</v>
      </c>
      <c r="B58" s="66" t="s">
        <v>271</v>
      </c>
      <c r="C58" s="67" t="s">
        <v>2111</v>
      </c>
      <c r="D58" s="68">
        <v>3</v>
      </c>
      <c r="E58" s="69" t="s">
        <v>132</v>
      </c>
      <c r="F58" s="70">
        <v>32</v>
      </c>
      <c r="G58" s="67"/>
      <c r="H58" s="71"/>
      <c r="I58" s="72"/>
      <c r="J58" s="72"/>
      <c r="K58" s="34" t="s">
        <v>66</v>
      </c>
      <c r="L58" s="79">
        <v>58</v>
      </c>
      <c r="M58" s="79"/>
      <c r="N58" s="74"/>
      <c r="O58" s="81" t="s">
        <v>334</v>
      </c>
      <c r="P58" s="83">
        <v>43693.72837962963</v>
      </c>
      <c r="Q58" s="81" t="s">
        <v>354</v>
      </c>
      <c r="R58" s="84" t="s">
        <v>385</v>
      </c>
      <c r="S58" s="81" t="s">
        <v>403</v>
      </c>
      <c r="T58" s="81" t="s">
        <v>419</v>
      </c>
      <c r="U58" s="81"/>
      <c r="V58" s="84" t="s">
        <v>485</v>
      </c>
      <c r="W58" s="83">
        <v>43693.72837962963</v>
      </c>
      <c r="X58" s="87">
        <v>43693</v>
      </c>
      <c r="Y58" s="89" t="s">
        <v>538</v>
      </c>
      <c r="Z58" s="84" t="s">
        <v>626</v>
      </c>
      <c r="AA58" s="81"/>
      <c r="AB58" s="81"/>
      <c r="AC58" s="89" t="s">
        <v>713</v>
      </c>
      <c r="AD58" s="81"/>
      <c r="AE58" s="81" t="b">
        <v>0</v>
      </c>
      <c r="AF58" s="81">
        <v>0</v>
      </c>
      <c r="AG58" s="89" t="s">
        <v>782</v>
      </c>
      <c r="AH58" s="81" t="b">
        <v>0</v>
      </c>
      <c r="AI58" s="81" t="s">
        <v>793</v>
      </c>
      <c r="AJ58" s="81"/>
      <c r="AK58" s="89" t="s">
        <v>782</v>
      </c>
      <c r="AL58" s="81" t="b">
        <v>0</v>
      </c>
      <c r="AM58" s="81">
        <v>2</v>
      </c>
      <c r="AN58" s="89" t="s">
        <v>714</v>
      </c>
      <c r="AO58" s="81" t="s">
        <v>803</v>
      </c>
      <c r="AP58" s="81" t="b">
        <v>0</v>
      </c>
      <c r="AQ58" s="89" t="s">
        <v>714</v>
      </c>
      <c r="AR58" s="81" t="s">
        <v>210</v>
      </c>
      <c r="AS58" s="81">
        <v>0</v>
      </c>
      <c r="AT58" s="81">
        <v>0</v>
      </c>
      <c r="AU58" s="81"/>
      <c r="AV58" s="81"/>
      <c r="AW58" s="81"/>
      <c r="AX58" s="81"/>
      <c r="AY58" s="81"/>
      <c r="AZ58" s="81"/>
      <c r="BA58" s="81"/>
      <c r="BB58" s="81"/>
      <c r="BC58">
        <v>1</v>
      </c>
      <c r="BD58" s="80" t="str">
        <f>REPLACE(INDEX(GroupVertices[Group],MATCH(Edges[[#This Row],[Vertex 1]],GroupVertices[Vertex],0)),1,1,"")</f>
        <v>1</v>
      </c>
      <c r="BE58" s="80" t="str">
        <f>REPLACE(INDEX(GroupVertices[Group],MATCH(Edges[[#This Row],[Vertex 2]],GroupVertices[Vertex],0)),1,1,"")</f>
        <v>3</v>
      </c>
      <c r="BF58" s="48"/>
      <c r="BG58" s="49"/>
      <c r="BH58" s="48"/>
      <c r="BI58" s="49"/>
      <c r="BJ58" s="48"/>
      <c r="BK58" s="49"/>
      <c r="BL58" s="48"/>
      <c r="BM58" s="49"/>
      <c r="BN58" s="48"/>
    </row>
    <row r="59" spans="1:66" ht="15">
      <c r="A59" s="66" t="s">
        <v>270</v>
      </c>
      <c r="B59" s="66" t="s">
        <v>315</v>
      </c>
      <c r="C59" s="67" t="s">
        <v>2111</v>
      </c>
      <c r="D59" s="68">
        <v>3</v>
      </c>
      <c r="E59" s="69" t="s">
        <v>132</v>
      </c>
      <c r="F59" s="70">
        <v>32</v>
      </c>
      <c r="G59" s="67"/>
      <c r="H59" s="71"/>
      <c r="I59" s="72"/>
      <c r="J59" s="72"/>
      <c r="K59" s="34" t="s">
        <v>65</v>
      </c>
      <c r="L59" s="79">
        <v>59</v>
      </c>
      <c r="M59" s="79"/>
      <c r="N59" s="74"/>
      <c r="O59" s="81" t="s">
        <v>335</v>
      </c>
      <c r="P59" s="83">
        <v>43693.72837962963</v>
      </c>
      <c r="Q59" s="81" t="s">
        <v>354</v>
      </c>
      <c r="R59" s="84" t="s">
        <v>385</v>
      </c>
      <c r="S59" s="81" t="s">
        <v>403</v>
      </c>
      <c r="T59" s="81" t="s">
        <v>419</v>
      </c>
      <c r="U59" s="81"/>
      <c r="V59" s="84" t="s">
        <v>485</v>
      </c>
      <c r="W59" s="83">
        <v>43693.72837962963</v>
      </c>
      <c r="X59" s="87">
        <v>43693</v>
      </c>
      <c r="Y59" s="89" t="s">
        <v>538</v>
      </c>
      <c r="Z59" s="84" t="s">
        <v>626</v>
      </c>
      <c r="AA59" s="81"/>
      <c r="AB59" s="81"/>
      <c r="AC59" s="89" t="s">
        <v>713</v>
      </c>
      <c r="AD59" s="81"/>
      <c r="AE59" s="81" t="b">
        <v>0</v>
      </c>
      <c r="AF59" s="81">
        <v>0</v>
      </c>
      <c r="AG59" s="89" t="s">
        <v>782</v>
      </c>
      <c r="AH59" s="81" t="b">
        <v>0</v>
      </c>
      <c r="AI59" s="81" t="s">
        <v>793</v>
      </c>
      <c r="AJ59" s="81"/>
      <c r="AK59" s="89" t="s">
        <v>782</v>
      </c>
      <c r="AL59" s="81" t="b">
        <v>0</v>
      </c>
      <c r="AM59" s="81">
        <v>2</v>
      </c>
      <c r="AN59" s="89" t="s">
        <v>714</v>
      </c>
      <c r="AO59" s="81" t="s">
        <v>803</v>
      </c>
      <c r="AP59" s="81" t="b">
        <v>0</v>
      </c>
      <c r="AQ59" s="89" t="s">
        <v>714</v>
      </c>
      <c r="AR59" s="81" t="s">
        <v>210</v>
      </c>
      <c r="AS59" s="81">
        <v>0</v>
      </c>
      <c r="AT59" s="81">
        <v>0</v>
      </c>
      <c r="AU59" s="81"/>
      <c r="AV59" s="81"/>
      <c r="AW59" s="81"/>
      <c r="AX59" s="81"/>
      <c r="AY59" s="81"/>
      <c r="AZ59" s="81"/>
      <c r="BA59" s="81"/>
      <c r="BB59" s="81"/>
      <c r="BC59">
        <v>1</v>
      </c>
      <c r="BD59" s="80" t="str">
        <f>REPLACE(INDEX(GroupVertices[Group],MATCH(Edges[[#This Row],[Vertex 1]],GroupVertices[Vertex],0)),1,1,"")</f>
        <v>1</v>
      </c>
      <c r="BE59" s="80" t="str">
        <f>REPLACE(INDEX(GroupVertices[Group],MATCH(Edges[[#This Row],[Vertex 2]],GroupVertices[Vertex],0)),1,1,"")</f>
        <v>1</v>
      </c>
      <c r="BF59" s="48"/>
      <c r="BG59" s="49"/>
      <c r="BH59" s="48"/>
      <c r="BI59" s="49"/>
      <c r="BJ59" s="48"/>
      <c r="BK59" s="49"/>
      <c r="BL59" s="48"/>
      <c r="BM59" s="49"/>
      <c r="BN59" s="48"/>
    </row>
    <row r="60" spans="1:66" ht="15">
      <c r="A60" s="66" t="s">
        <v>270</v>
      </c>
      <c r="B60" s="66" t="s">
        <v>293</v>
      </c>
      <c r="C60" s="67" t="s">
        <v>2111</v>
      </c>
      <c r="D60" s="68">
        <v>3</v>
      </c>
      <c r="E60" s="69" t="s">
        <v>132</v>
      </c>
      <c r="F60" s="70">
        <v>32</v>
      </c>
      <c r="G60" s="67"/>
      <c r="H60" s="71"/>
      <c r="I60" s="72"/>
      <c r="J60" s="72"/>
      <c r="K60" s="34" t="s">
        <v>65</v>
      </c>
      <c r="L60" s="79">
        <v>60</v>
      </c>
      <c r="M60" s="79"/>
      <c r="N60" s="74"/>
      <c r="O60" s="81" t="s">
        <v>335</v>
      </c>
      <c r="P60" s="83">
        <v>43693.72837962963</v>
      </c>
      <c r="Q60" s="81" t="s">
        <v>354</v>
      </c>
      <c r="R60" s="84" t="s">
        <v>385</v>
      </c>
      <c r="S60" s="81" t="s">
        <v>403</v>
      </c>
      <c r="T60" s="81" t="s">
        <v>419</v>
      </c>
      <c r="U60" s="81"/>
      <c r="V60" s="84" t="s">
        <v>485</v>
      </c>
      <c r="W60" s="83">
        <v>43693.72837962963</v>
      </c>
      <c r="X60" s="87">
        <v>43693</v>
      </c>
      <c r="Y60" s="89" t="s">
        <v>538</v>
      </c>
      <c r="Z60" s="84" t="s">
        <v>626</v>
      </c>
      <c r="AA60" s="81"/>
      <c r="AB60" s="81"/>
      <c r="AC60" s="89" t="s">
        <v>713</v>
      </c>
      <c r="AD60" s="81"/>
      <c r="AE60" s="81" t="b">
        <v>0</v>
      </c>
      <c r="AF60" s="81">
        <v>0</v>
      </c>
      <c r="AG60" s="89" t="s">
        <v>782</v>
      </c>
      <c r="AH60" s="81" t="b">
        <v>0</v>
      </c>
      <c r="AI60" s="81" t="s">
        <v>793</v>
      </c>
      <c r="AJ60" s="81"/>
      <c r="AK60" s="89" t="s">
        <v>782</v>
      </c>
      <c r="AL60" s="81" t="b">
        <v>0</v>
      </c>
      <c r="AM60" s="81">
        <v>2</v>
      </c>
      <c r="AN60" s="89" t="s">
        <v>714</v>
      </c>
      <c r="AO60" s="81" t="s">
        <v>803</v>
      </c>
      <c r="AP60" s="81" t="b">
        <v>0</v>
      </c>
      <c r="AQ60" s="89" t="s">
        <v>714</v>
      </c>
      <c r="AR60" s="81" t="s">
        <v>210</v>
      </c>
      <c r="AS60" s="81">
        <v>0</v>
      </c>
      <c r="AT60" s="81">
        <v>0</v>
      </c>
      <c r="AU60" s="81"/>
      <c r="AV60" s="81"/>
      <c r="AW60" s="81"/>
      <c r="AX60" s="81"/>
      <c r="AY60" s="81"/>
      <c r="AZ60" s="81"/>
      <c r="BA60" s="81"/>
      <c r="BB60" s="81"/>
      <c r="BC60">
        <v>1</v>
      </c>
      <c r="BD60" s="80" t="str">
        <f>REPLACE(INDEX(GroupVertices[Group],MATCH(Edges[[#This Row],[Vertex 1]],GroupVertices[Vertex],0)),1,1,"")</f>
        <v>1</v>
      </c>
      <c r="BE60" s="80" t="str">
        <f>REPLACE(INDEX(GroupVertices[Group],MATCH(Edges[[#This Row],[Vertex 2]],GroupVertices[Vertex],0)),1,1,"")</f>
        <v>1</v>
      </c>
      <c r="BF60" s="48"/>
      <c r="BG60" s="49"/>
      <c r="BH60" s="48"/>
      <c r="BI60" s="49"/>
      <c r="BJ60" s="48"/>
      <c r="BK60" s="49"/>
      <c r="BL60" s="48"/>
      <c r="BM60" s="49"/>
      <c r="BN60" s="48"/>
    </row>
    <row r="61" spans="1:66" ht="15">
      <c r="A61" s="66" t="s">
        <v>270</v>
      </c>
      <c r="B61" s="66" t="s">
        <v>272</v>
      </c>
      <c r="C61" s="67" t="s">
        <v>2111</v>
      </c>
      <c r="D61" s="68">
        <v>3</v>
      </c>
      <c r="E61" s="69" t="s">
        <v>132</v>
      </c>
      <c r="F61" s="70">
        <v>32</v>
      </c>
      <c r="G61" s="67"/>
      <c r="H61" s="71"/>
      <c r="I61" s="72"/>
      <c r="J61" s="72"/>
      <c r="K61" s="34" t="s">
        <v>66</v>
      </c>
      <c r="L61" s="79">
        <v>61</v>
      </c>
      <c r="M61" s="79"/>
      <c r="N61" s="74"/>
      <c r="O61" s="81" t="s">
        <v>335</v>
      </c>
      <c r="P61" s="83">
        <v>43693.72837962963</v>
      </c>
      <c r="Q61" s="81" t="s">
        <v>354</v>
      </c>
      <c r="R61" s="84" t="s">
        <v>385</v>
      </c>
      <c r="S61" s="81" t="s">
        <v>403</v>
      </c>
      <c r="T61" s="81" t="s">
        <v>419</v>
      </c>
      <c r="U61" s="81"/>
      <c r="V61" s="84" t="s">
        <v>485</v>
      </c>
      <c r="W61" s="83">
        <v>43693.72837962963</v>
      </c>
      <c r="X61" s="87">
        <v>43693</v>
      </c>
      <c r="Y61" s="89" t="s">
        <v>538</v>
      </c>
      <c r="Z61" s="84" t="s">
        <v>626</v>
      </c>
      <c r="AA61" s="81"/>
      <c r="AB61" s="81"/>
      <c r="AC61" s="89" t="s">
        <v>713</v>
      </c>
      <c r="AD61" s="81"/>
      <c r="AE61" s="81" t="b">
        <v>0</v>
      </c>
      <c r="AF61" s="81">
        <v>0</v>
      </c>
      <c r="AG61" s="89" t="s">
        <v>782</v>
      </c>
      <c r="AH61" s="81" t="b">
        <v>0</v>
      </c>
      <c r="AI61" s="81" t="s">
        <v>793</v>
      </c>
      <c r="AJ61" s="81"/>
      <c r="AK61" s="89" t="s">
        <v>782</v>
      </c>
      <c r="AL61" s="81" t="b">
        <v>0</v>
      </c>
      <c r="AM61" s="81">
        <v>2</v>
      </c>
      <c r="AN61" s="89" t="s">
        <v>714</v>
      </c>
      <c r="AO61" s="81" t="s">
        <v>803</v>
      </c>
      <c r="AP61" s="81" t="b">
        <v>0</v>
      </c>
      <c r="AQ61" s="89" t="s">
        <v>714</v>
      </c>
      <c r="AR61" s="81" t="s">
        <v>210</v>
      </c>
      <c r="AS61" s="81">
        <v>0</v>
      </c>
      <c r="AT61" s="81">
        <v>0</v>
      </c>
      <c r="AU61" s="81"/>
      <c r="AV61" s="81"/>
      <c r="AW61" s="81"/>
      <c r="AX61" s="81"/>
      <c r="AY61" s="81"/>
      <c r="AZ61" s="81"/>
      <c r="BA61" s="81"/>
      <c r="BB61" s="81"/>
      <c r="BC61">
        <v>1</v>
      </c>
      <c r="BD61" s="80" t="str">
        <f>REPLACE(INDEX(GroupVertices[Group],MATCH(Edges[[#This Row],[Vertex 1]],GroupVertices[Vertex],0)),1,1,"")</f>
        <v>1</v>
      </c>
      <c r="BE61" s="80" t="str">
        <f>REPLACE(INDEX(GroupVertices[Group],MATCH(Edges[[#This Row],[Vertex 2]],GroupVertices[Vertex],0)),1,1,"")</f>
        <v>1</v>
      </c>
      <c r="BF61" s="48"/>
      <c r="BG61" s="49"/>
      <c r="BH61" s="48"/>
      <c r="BI61" s="49"/>
      <c r="BJ61" s="48"/>
      <c r="BK61" s="49"/>
      <c r="BL61" s="48"/>
      <c r="BM61" s="49"/>
      <c r="BN61" s="48"/>
    </row>
    <row r="62" spans="1:66" ht="15">
      <c r="A62" s="66" t="s">
        <v>270</v>
      </c>
      <c r="B62" s="66" t="s">
        <v>316</v>
      </c>
      <c r="C62" s="67" t="s">
        <v>2111</v>
      </c>
      <c r="D62" s="68">
        <v>3</v>
      </c>
      <c r="E62" s="69" t="s">
        <v>132</v>
      </c>
      <c r="F62" s="70">
        <v>32</v>
      </c>
      <c r="G62" s="67"/>
      <c r="H62" s="71"/>
      <c r="I62" s="72"/>
      <c r="J62" s="72"/>
      <c r="K62" s="34" t="s">
        <v>65</v>
      </c>
      <c r="L62" s="79">
        <v>62</v>
      </c>
      <c r="M62" s="79"/>
      <c r="N62" s="74"/>
      <c r="O62" s="81" t="s">
        <v>335</v>
      </c>
      <c r="P62" s="83">
        <v>43693.72837962963</v>
      </c>
      <c r="Q62" s="81" t="s">
        <v>354</v>
      </c>
      <c r="R62" s="84" t="s">
        <v>385</v>
      </c>
      <c r="S62" s="81" t="s">
        <v>403</v>
      </c>
      <c r="T62" s="81" t="s">
        <v>419</v>
      </c>
      <c r="U62" s="81"/>
      <c r="V62" s="84" t="s">
        <v>485</v>
      </c>
      <c r="W62" s="83">
        <v>43693.72837962963</v>
      </c>
      <c r="X62" s="87">
        <v>43693</v>
      </c>
      <c r="Y62" s="89" t="s">
        <v>538</v>
      </c>
      <c r="Z62" s="84" t="s">
        <v>626</v>
      </c>
      <c r="AA62" s="81"/>
      <c r="AB62" s="81"/>
      <c r="AC62" s="89" t="s">
        <v>713</v>
      </c>
      <c r="AD62" s="81"/>
      <c r="AE62" s="81" t="b">
        <v>0</v>
      </c>
      <c r="AF62" s="81">
        <v>0</v>
      </c>
      <c r="AG62" s="89" t="s">
        <v>782</v>
      </c>
      <c r="AH62" s="81" t="b">
        <v>0</v>
      </c>
      <c r="AI62" s="81" t="s">
        <v>793</v>
      </c>
      <c r="AJ62" s="81"/>
      <c r="AK62" s="89" t="s">
        <v>782</v>
      </c>
      <c r="AL62" s="81" t="b">
        <v>0</v>
      </c>
      <c r="AM62" s="81">
        <v>2</v>
      </c>
      <c r="AN62" s="89" t="s">
        <v>714</v>
      </c>
      <c r="AO62" s="81" t="s">
        <v>803</v>
      </c>
      <c r="AP62" s="81" t="b">
        <v>0</v>
      </c>
      <c r="AQ62" s="89" t="s">
        <v>714</v>
      </c>
      <c r="AR62" s="81" t="s">
        <v>210</v>
      </c>
      <c r="AS62" s="81">
        <v>0</v>
      </c>
      <c r="AT62" s="81">
        <v>0</v>
      </c>
      <c r="AU62" s="81"/>
      <c r="AV62" s="81"/>
      <c r="AW62" s="81"/>
      <c r="AX62" s="81"/>
      <c r="AY62" s="81"/>
      <c r="AZ62" s="81"/>
      <c r="BA62" s="81"/>
      <c r="BB62" s="81"/>
      <c r="BC62">
        <v>1</v>
      </c>
      <c r="BD62" s="80" t="str">
        <f>REPLACE(INDEX(GroupVertices[Group],MATCH(Edges[[#This Row],[Vertex 1]],GroupVertices[Vertex],0)),1,1,"")</f>
        <v>1</v>
      </c>
      <c r="BE62" s="80" t="str">
        <f>REPLACE(INDEX(GroupVertices[Group],MATCH(Edges[[#This Row],[Vertex 2]],GroupVertices[Vertex],0)),1,1,"")</f>
        <v>1</v>
      </c>
      <c r="BF62" s="48"/>
      <c r="BG62" s="49"/>
      <c r="BH62" s="48"/>
      <c r="BI62" s="49"/>
      <c r="BJ62" s="48"/>
      <c r="BK62" s="49"/>
      <c r="BL62" s="48"/>
      <c r="BM62" s="49"/>
      <c r="BN62" s="48"/>
    </row>
    <row r="63" spans="1:66" ht="15">
      <c r="A63" s="66" t="s">
        <v>270</v>
      </c>
      <c r="B63" s="66" t="s">
        <v>296</v>
      </c>
      <c r="C63" s="67" t="s">
        <v>2111</v>
      </c>
      <c r="D63" s="68">
        <v>3</v>
      </c>
      <c r="E63" s="69" t="s">
        <v>132</v>
      </c>
      <c r="F63" s="70">
        <v>32</v>
      </c>
      <c r="G63" s="67"/>
      <c r="H63" s="71"/>
      <c r="I63" s="72"/>
      <c r="J63" s="72"/>
      <c r="K63" s="34" t="s">
        <v>65</v>
      </c>
      <c r="L63" s="79">
        <v>63</v>
      </c>
      <c r="M63" s="79"/>
      <c r="N63" s="74"/>
      <c r="O63" s="81" t="s">
        <v>335</v>
      </c>
      <c r="P63" s="83">
        <v>43693.72837962963</v>
      </c>
      <c r="Q63" s="81" t="s">
        <v>354</v>
      </c>
      <c r="R63" s="84" t="s">
        <v>385</v>
      </c>
      <c r="S63" s="81" t="s">
        <v>403</v>
      </c>
      <c r="T63" s="81" t="s">
        <v>419</v>
      </c>
      <c r="U63" s="81"/>
      <c r="V63" s="84" t="s">
        <v>485</v>
      </c>
      <c r="W63" s="83">
        <v>43693.72837962963</v>
      </c>
      <c r="X63" s="87">
        <v>43693</v>
      </c>
      <c r="Y63" s="89" t="s">
        <v>538</v>
      </c>
      <c r="Z63" s="84" t="s">
        <v>626</v>
      </c>
      <c r="AA63" s="81"/>
      <c r="AB63" s="81"/>
      <c r="AC63" s="89" t="s">
        <v>713</v>
      </c>
      <c r="AD63" s="81"/>
      <c r="AE63" s="81" t="b">
        <v>0</v>
      </c>
      <c r="AF63" s="81">
        <v>0</v>
      </c>
      <c r="AG63" s="89" t="s">
        <v>782</v>
      </c>
      <c r="AH63" s="81" t="b">
        <v>0</v>
      </c>
      <c r="AI63" s="81" t="s">
        <v>793</v>
      </c>
      <c r="AJ63" s="81"/>
      <c r="AK63" s="89" t="s">
        <v>782</v>
      </c>
      <c r="AL63" s="81" t="b">
        <v>0</v>
      </c>
      <c r="AM63" s="81">
        <v>2</v>
      </c>
      <c r="AN63" s="89" t="s">
        <v>714</v>
      </c>
      <c r="AO63" s="81" t="s">
        <v>803</v>
      </c>
      <c r="AP63" s="81" t="b">
        <v>0</v>
      </c>
      <c r="AQ63" s="89" t="s">
        <v>714</v>
      </c>
      <c r="AR63" s="81" t="s">
        <v>210</v>
      </c>
      <c r="AS63" s="81">
        <v>0</v>
      </c>
      <c r="AT63" s="81">
        <v>0</v>
      </c>
      <c r="AU63" s="81"/>
      <c r="AV63" s="81"/>
      <c r="AW63" s="81"/>
      <c r="AX63" s="81"/>
      <c r="AY63" s="81"/>
      <c r="AZ63" s="81"/>
      <c r="BA63" s="81"/>
      <c r="BB63" s="81"/>
      <c r="BC63">
        <v>1</v>
      </c>
      <c r="BD63" s="80" t="str">
        <f>REPLACE(INDEX(GroupVertices[Group],MATCH(Edges[[#This Row],[Vertex 1]],GroupVertices[Vertex],0)),1,1,"")</f>
        <v>1</v>
      </c>
      <c r="BE63" s="80" t="str">
        <f>REPLACE(INDEX(GroupVertices[Group],MATCH(Edges[[#This Row],[Vertex 2]],GroupVertices[Vertex],0)),1,1,"")</f>
        <v>1</v>
      </c>
      <c r="BF63" s="48"/>
      <c r="BG63" s="49"/>
      <c r="BH63" s="48"/>
      <c r="BI63" s="49"/>
      <c r="BJ63" s="48"/>
      <c r="BK63" s="49"/>
      <c r="BL63" s="48"/>
      <c r="BM63" s="49"/>
      <c r="BN63" s="48"/>
    </row>
    <row r="64" spans="1:66" ht="15">
      <c r="A64" s="66" t="s">
        <v>270</v>
      </c>
      <c r="B64" s="66" t="s">
        <v>317</v>
      </c>
      <c r="C64" s="67" t="s">
        <v>2111</v>
      </c>
      <c r="D64" s="68">
        <v>3</v>
      </c>
      <c r="E64" s="69" t="s">
        <v>132</v>
      </c>
      <c r="F64" s="70">
        <v>32</v>
      </c>
      <c r="G64" s="67"/>
      <c r="H64" s="71"/>
      <c r="I64" s="72"/>
      <c r="J64" s="72"/>
      <c r="K64" s="34" t="s">
        <v>65</v>
      </c>
      <c r="L64" s="79">
        <v>64</v>
      </c>
      <c r="M64" s="79"/>
      <c r="N64" s="74"/>
      <c r="O64" s="81" t="s">
        <v>335</v>
      </c>
      <c r="P64" s="83">
        <v>43693.72837962963</v>
      </c>
      <c r="Q64" s="81" t="s">
        <v>354</v>
      </c>
      <c r="R64" s="84" t="s">
        <v>385</v>
      </c>
      <c r="S64" s="81" t="s">
        <v>403</v>
      </c>
      <c r="T64" s="81" t="s">
        <v>419</v>
      </c>
      <c r="U64" s="81"/>
      <c r="V64" s="84" t="s">
        <v>485</v>
      </c>
      <c r="W64" s="83">
        <v>43693.72837962963</v>
      </c>
      <c r="X64" s="87">
        <v>43693</v>
      </c>
      <c r="Y64" s="89" t="s">
        <v>538</v>
      </c>
      <c r="Z64" s="84" t="s">
        <v>626</v>
      </c>
      <c r="AA64" s="81"/>
      <c r="AB64" s="81"/>
      <c r="AC64" s="89" t="s">
        <v>713</v>
      </c>
      <c r="AD64" s="81"/>
      <c r="AE64" s="81" t="b">
        <v>0</v>
      </c>
      <c r="AF64" s="81">
        <v>0</v>
      </c>
      <c r="AG64" s="89" t="s">
        <v>782</v>
      </c>
      <c r="AH64" s="81" t="b">
        <v>0</v>
      </c>
      <c r="AI64" s="81" t="s">
        <v>793</v>
      </c>
      <c r="AJ64" s="81"/>
      <c r="AK64" s="89" t="s">
        <v>782</v>
      </c>
      <c r="AL64" s="81" t="b">
        <v>0</v>
      </c>
      <c r="AM64" s="81">
        <v>2</v>
      </c>
      <c r="AN64" s="89" t="s">
        <v>714</v>
      </c>
      <c r="AO64" s="81" t="s">
        <v>803</v>
      </c>
      <c r="AP64" s="81" t="b">
        <v>0</v>
      </c>
      <c r="AQ64" s="89" t="s">
        <v>714</v>
      </c>
      <c r="AR64" s="81" t="s">
        <v>210</v>
      </c>
      <c r="AS64" s="81">
        <v>0</v>
      </c>
      <c r="AT64" s="81">
        <v>0</v>
      </c>
      <c r="AU64" s="81"/>
      <c r="AV64" s="81"/>
      <c r="AW64" s="81"/>
      <c r="AX64" s="81"/>
      <c r="AY64" s="81"/>
      <c r="AZ64" s="81"/>
      <c r="BA64" s="81"/>
      <c r="BB64" s="81"/>
      <c r="BC64">
        <v>1</v>
      </c>
      <c r="BD64" s="80" t="str">
        <f>REPLACE(INDEX(GroupVertices[Group],MATCH(Edges[[#This Row],[Vertex 1]],GroupVertices[Vertex],0)),1,1,"")</f>
        <v>1</v>
      </c>
      <c r="BE64" s="80" t="str">
        <f>REPLACE(INDEX(GroupVertices[Group],MATCH(Edges[[#This Row],[Vertex 2]],GroupVertices[Vertex],0)),1,1,"")</f>
        <v>1</v>
      </c>
      <c r="BF64" s="48">
        <v>0</v>
      </c>
      <c r="BG64" s="49">
        <v>0</v>
      </c>
      <c r="BH64" s="48">
        <v>0</v>
      </c>
      <c r="BI64" s="49">
        <v>0</v>
      </c>
      <c r="BJ64" s="48">
        <v>0</v>
      </c>
      <c r="BK64" s="49">
        <v>0</v>
      </c>
      <c r="BL64" s="48">
        <v>16</v>
      </c>
      <c r="BM64" s="49">
        <v>100</v>
      </c>
      <c r="BN64" s="48">
        <v>16</v>
      </c>
    </row>
    <row r="65" spans="1:66" ht="15">
      <c r="A65" s="66" t="s">
        <v>270</v>
      </c>
      <c r="B65" s="66" t="s">
        <v>282</v>
      </c>
      <c r="C65" s="67" t="s">
        <v>2111</v>
      </c>
      <c r="D65" s="68">
        <v>3</v>
      </c>
      <c r="E65" s="69" t="s">
        <v>132</v>
      </c>
      <c r="F65" s="70">
        <v>32</v>
      </c>
      <c r="G65" s="67"/>
      <c r="H65" s="71"/>
      <c r="I65" s="72"/>
      <c r="J65" s="72"/>
      <c r="K65" s="34" t="s">
        <v>65</v>
      </c>
      <c r="L65" s="79">
        <v>65</v>
      </c>
      <c r="M65" s="79"/>
      <c r="N65" s="74"/>
      <c r="O65" s="81" t="s">
        <v>336</v>
      </c>
      <c r="P65" s="83">
        <v>43693.72837962963</v>
      </c>
      <c r="Q65" s="81" t="s">
        <v>354</v>
      </c>
      <c r="R65" s="84" t="s">
        <v>385</v>
      </c>
      <c r="S65" s="81" t="s">
        <v>403</v>
      </c>
      <c r="T65" s="81" t="s">
        <v>419</v>
      </c>
      <c r="U65" s="81"/>
      <c r="V65" s="84" t="s">
        <v>485</v>
      </c>
      <c r="W65" s="83">
        <v>43693.72837962963</v>
      </c>
      <c r="X65" s="87">
        <v>43693</v>
      </c>
      <c r="Y65" s="89" t="s">
        <v>538</v>
      </c>
      <c r="Z65" s="84" t="s">
        <v>626</v>
      </c>
      <c r="AA65" s="81"/>
      <c r="AB65" s="81"/>
      <c r="AC65" s="89" t="s">
        <v>713</v>
      </c>
      <c r="AD65" s="81"/>
      <c r="AE65" s="81" t="b">
        <v>0</v>
      </c>
      <c r="AF65" s="81">
        <v>0</v>
      </c>
      <c r="AG65" s="89" t="s">
        <v>782</v>
      </c>
      <c r="AH65" s="81" t="b">
        <v>0</v>
      </c>
      <c r="AI65" s="81" t="s">
        <v>793</v>
      </c>
      <c r="AJ65" s="81"/>
      <c r="AK65" s="89" t="s">
        <v>782</v>
      </c>
      <c r="AL65" s="81" t="b">
        <v>0</v>
      </c>
      <c r="AM65" s="81">
        <v>2</v>
      </c>
      <c r="AN65" s="89" t="s">
        <v>714</v>
      </c>
      <c r="AO65" s="81" t="s">
        <v>803</v>
      </c>
      <c r="AP65" s="81" t="b">
        <v>0</v>
      </c>
      <c r="AQ65" s="89" t="s">
        <v>714</v>
      </c>
      <c r="AR65" s="81" t="s">
        <v>210</v>
      </c>
      <c r="AS65" s="81">
        <v>0</v>
      </c>
      <c r="AT65" s="81">
        <v>0</v>
      </c>
      <c r="AU65" s="81"/>
      <c r="AV65" s="81"/>
      <c r="AW65" s="81"/>
      <c r="AX65" s="81"/>
      <c r="AY65" s="81"/>
      <c r="AZ65" s="81"/>
      <c r="BA65" s="81"/>
      <c r="BB65" s="81"/>
      <c r="BC65">
        <v>1</v>
      </c>
      <c r="BD65" s="80" t="str">
        <f>REPLACE(INDEX(GroupVertices[Group],MATCH(Edges[[#This Row],[Vertex 1]],GroupVertices[Vertex],0)),1,1,"")</f>
        <v>1</v>
      </c>
      <c r="BE65" s="80" t="str">
        <f>REPLACE(INDEX(GroupVertices[Group],MATCH(Edges[[#This Row],[Vertex 2]],GroupVertices[Vertex],0)),1,1,"")</f>
        <v>2</v>
      </c>
      <c r="BF65" s="48"/>
      <c r="BG65" s="49"/>
      <c r="BH65" s="48"/>
      <c r="BI65" s="49"/>
      <c r="BJ65" s="48"/>
      <c r="BK65" s="49"/>
      <c r="BL65" s="48"/>
      <c r="BM65" s="49"/>
      <c r="BN65" s="48"/>
    </row>
    <row r="66" spans="1:66" ht="15">
      <c r="A66" s="66" t="s">
        <v>270</v>
      </c>
      <c r="B66" s="66" t="s">
        <v>268</v>
      </c>
      <c r="C66" s="67" t="s">
        <v>2111</v>
      </c>
      <c r="D66" s="68">
        <v>3</v>
      </c>
      <c r="E66" s="69" t="s">
        <v>132</v>
      </c>
      <c r="F66" s="70">
        <v>32</v>
      </c>
      <c r="G66" s="67"/>
      <c r="H66" s="71"/>
      <c r="I66" s="72"/>
      <c r="J66" s="72"/>
      <c r="K66" s="34" t="s">
        <v>65</v>
      </c>
      <c r="L66" s="79">
        <v>66</v>
      </c>
      <c r="M66" s="79"/>
      <c r="N66" s="74"/>
      <c r="O66" s="81" t="s">
        <v>334</v>
      </c>
      <c r="P66" s="83">
        <v>43695.170011574075</v>
      </c>
      <c r="Q66" s="81" t="s">
        <v>355</v>
      </c>
      <c r="R66" s="81"/>
      <c r="S66" s="81"/>
      <c r="T66" s="81" t="s">
        <v>421</v>
      </c>
      <c r="U66" s="84" t="s">
        <v>451</v>
      </c>
      <c r="V66" s="84" t="s">
        <v>451</v>
      </c>
      <c r="W66" s="83">
        <v>43695.170011574075</v>
      </c>
      <c r="X66" s="87">
        <v>43695</v>
      </c>
      <c r="Y66" s="89" t="s">
        <v>541</v>
      </c>
      <c r="Z66" s="84" t="s">
        <v>629</v>
      </c>
      <c r="AA66" s="81"/>
      <c r="AB66" s="81"/>
      <c r="AC66" s="89" t="s">
        <v>716</v>
      </c>
      <c r="AD66" s="81"/>
      <c r="AE66" s="81" t="b">
        <v>0</v>
      </c>
      <c r="AF66" s="81">
        <v>0</v>
      </c>
      <c r="AG66" s="89" t="s">
        <v>782</v>
      </c>
      <c r="AH66" s="81" t="b">
        <v>0</v>
      </c>
      <c r="AI66" s="81" t="s">
        <v>793</v>
      </c>
      <c r="AJ66" s="81"/>
      <c r="AK66" s="89" t="s">
        <v>782</v>
      </c>
      <c r="AL66" s="81" t="b">
        <v>0</v>
      </c>
      <c r="AM66" s="81">
        <v>12</v>
      </c>
      <c r="AN66" s="89" t="s">
        <v>743</v>
      </c>
      <c r="AO66" s="81" t="s">
        <v>803</v>
      </c>
      <c r="AP66" s="81" t="b">
        <v>0</v>
      </c>
      <c r="AQ66" s="89" t="s">
        <v>743</v>
      </c>
      <c r="AR66" s="81" t="s">
        <v>210</v>
      </c>
      <c r="AS66" s="81">
        <v>0</v>
      </c>
      <c r="AT66" s="81">
        <v>0</v>
      </c>
      <c r="AU66" s="81"/>
      <c r="AV66" s="81"/>
      <c r="AW66" s="81"/>
      <c r="AX66" s="81"/>
      <c r="AY66" s="81"/>
      <c r="AZ66" s="81"/>
      <c r="BA66" s="81"/>
      <c r="BB66" s="81"/>
      <c r="BC66">
        <v>1</v>
      </c>
      <c r="BD66" s="80" t="str">
        <f>REPLACE(INDEX(GroupVertices[Group],MATCH(Edges[[#This Row],[Vertex 1]],GroupVertices[Vertex],0)),1,1,"")</f>
        <v>1</v>
      </c>
      <c r="BE66" s="80" t="str">
        <f>REPLACE(INDEX(GroupVertices[Group],MATCH(Edges[[#This Row],[Vertex 2]],GroupVertices[Vertex],0)),1,1,"")</f>
        <v>5</v>
      </c>
      <c r="BF66" s="48">
        <v>0</v>
      </c>
      <c r="BG66" s="49">
        <v>0</v>
      </c>
      <c r="BH66" s="48">
        <v>0</v>
      </c>
      <c r="BI66" s="49">
        <v>0</v>
      </c>
      <c r="BJ66" s="48">
        <v>0</v>
      </c>
      <c r="BK66" s="49">
        <v>0</v>
      </c>
      <c r="BL66" s="48">
        <v>8</v>
      </c>
      <c r="BM66" s="49">
        <v>100</v>
      </c>
      <c r="BN66" s="48">
        <v>8</v>
      </c>
    </row>
    <row r="67" spans="1:66" ht="15">
      <c r="A67" s="66" t="s">
        <v>271</v>
      </c>
      <c r="B67" s="66" t="s">
        <v>270</v>
      </c>
      <c r="C67" s="67" t="s">
        <v>2111</v>
      </c>
      <c r="D67" s="68">
        <v>3</v>
      </c>
      <c r="E67" s="69" t="s">
        <v>132</v>
      </c>
      <c r="F67" s="70">
        <v>32</v>
      </c>
      <c r="G67" s="67"/>
      <c r="H67" s="71"/>
      <c r="I67" s="72"/>
      <c r="J67" s="72"/>
      <c r="K67" s="34" t="s">
        <v>66</v>
      </c>
      <c r="L67" s="79">
        <v>67</v>
      </c>
      <c r="M67" s="79"/>
      <c r="N67" s="74"/>
      <c r="O67" s="81" t="s">
        <v>335</v>
      </c>
      <c r="P67" s="83">
        <v>43693.724699074075</v>
      </c>
      <c r="Q67" s="81" t="s">
        <v>354</v>
      </c>
      <c r="R67" s="84" t="s">
        <v>385</v>
      </c>
      <c r="S67" s="81" t="s">
        <v>403</v>
      </c>
      <c r="T67" s="81" t="s">
        <v>420</v>
      </c>
      <c r="U67" s="84" t="s">
        <v>450</v>
      </c>
      <c r="V67" s="84" t="s">
        <v>450</v>
      </c>
      <c r="W67" s="83">
        <v>43693.724699074075</v>
      </c>
      <c r="X67" s="87">
        <v>43693</v>
      </c>
      <c r="Y67" s="89" t="s">
        <v>539</v>
      </c>
      <c r="Z67" s="84" t="s">
        <v>627</v>
      </c>
      <c r="AA67" s="81"/>
      <c r="AB67" s="81"/>
      <c r="AC67" s="89" t="s">
        <v>714</v>
      </c>
      <c r="AD67" s="89" t="s">
        <v>775</v>
      </c>
      <c r="AE67" s="81" t="b">
        <v>0</v>
      </c>
      <c r="AF67" s="81">
        <v>11</v>
      </c>
      <c r="AG67" s="89" t="s">
        <v>785</v>
      </c>
      <c r="AH67" s="81" t="b">
        <v>0</v>
      </c>
      <c r="AI67" s="81" t="s">
        <v>793</v>
      </c>
      <c r="AJ67" s="81"/>
      <c r="AK67" s="89" t="s">
        <v>782</v>
      </c>
      <c r="AL67" s="81" t="b">
        <v>0</v>
      </c>
      <c r="AM67" s="81">
        <v>2</v>
      </c>
      <c r="AN67" s="89" t="s">
        <v>782</v>
      </c>
      <c r="AO67" s="81" t="s">
        <v>803</v>
      </c>
      <c r="AP67" s="81" t="b">
        <v>0</v>
      </c>
      <c r="AQ67" s="89" t="s">
        <v>775</v>
      </c>
      <c r="AR67" s="81" t="s">
        <v>210</v>
      </c>
      <c r="AS67" s="81">
        <v>0</v>
      </c>
      <c r="AT67" s="81">
        <v>0</v>
      </c>
      <c r="AU67" s="81"/>
      <c r="AV67" s="81"/>
      <c r="AW67" s="81"/>
      <c r="AX67" s="81"/>
      <c r="AY67" s="81"/>
      <c r="AZ67" s="81"/>
      <c r="BA67" s="81"/>
      <c r="BB67" s="81"/>
      <c r="BC67">
        <v>1</v>
      </c>
      <c r="BD67" s="80" t="str">
        <f>REPLACE(INDEX(GroupVertices[Group],MATCH(Edges[[#This Row],[Vertex 1]],GroupVertices[Vertex],0)),1,1,"")</f>
        <v>3</v>
      </c>
      <c r="BE67" s="80" t="str">
        <f>REPLACE(INDEX(GroupVertices[Group],MATCH(Edges[[#This Row],[Vertex 2]],GroupVertices[Vertex],0)),1,1,"")</f>
        <v>1</v>
      </c>
      <c r="BF67" s="48"/>
      <c r="BG67" s="49"/>
      <c r="BH67" s="48"/>
      <c r="BI67" s="49"/>
      <c r="BJ67" s="48"/>
      <c r="BK67" s="49"/>
      <c r="BL67" s="48"/>
      <c r="BM67" s="49"/>
      <c r="BN67" s="48"/>
    </row>
    <row r="68" spans="1:66" ht="15">
      <c r="A68" s="66" t="s">
        <v>272</v>
      </c>
      <c r="B68" s="66" t="s">
        <v>270</v>
      </c>
      <c r="C68" s="67" t="s">
        <v>2111</v>
      </c>
      <c r="D68" s="68">
        <v>3</v>
      </c>
      <c r="E68" s="69" t="s">
        <v>132</v>
      </c>
      <c r="F68" s="70">
        <v>32</v>
      </c>
      <c r="G68" s="67"/>
      <c r="H68" s="71"/>
      <c r="I68" s="72"/>
      <c r="J68" s="72"/>
      <c r="K68" s="34" t="s">
        <v>66</v>
      </c>
      <c r="L68" s="79">
        <v>68</v>
      </c>
      <c r="M68" s="79"/>
      <c r="N68" s="74"/>
      <c r="O68" s="81" t="s">
        <v>335</v>
      </c>
      <c r="P68" s="83">
        <v>43693.88780092593</v>
      </c>
      <c r="Q68" s="81" t="s">
        <v>354</v>
      </c>
      <c r="R68" s="84" t="s">
        <v>385</v>
      </c>
      <c r="S68" s="81" t="s">
        <v>403</v>
      </c>
      <c r="T68" s="81" t="s">
        <v>419</v>
      </c>
      <c r="U68" s="81"/>
      <c r="V68" s="84" t="s">
        <v>486</v>
      </c>
      <c r="W68" s="83">
        <v>43693.88780092593</v>
      </c>
      <c r="X68" s="87">
        <v>43693</v>
      </c>
      <c r="Y68" s="89" t="s">
        <v>540</v>
      </c>
      <c r="Z68" s="84" t="s">
        <v>628</v>
      </c>
      <c r="AA68" s="81"/>
      <c r="AB68" s="81"/>
      <c r="AC68" s="89" t="s">
        <v>715</v>
      </c>
      <c r="AD68" s="81"/>
      <c r="AE68" s="81" t="b">
        <v>0</v>
      </c>
      <c r="AF68" s="81">
        <v>0</v>
      </c>
      <c r="AG68" s="89" t="s">
        <v>782</v>
      </c>
      <c r="AH68" s="81" t="b">
        <v>0</v>
      </c>
      <c r="AI68" s="81" t="s">
        <v>793</v>
      </c>
      <c r="AJ68" s="81"/>
      <c r="AK68" s="89" t="s">
        <v>782</v>
      </c>
      <c r="AL68" s="81" t="b">
        <v>0</v>
      </c>
      <c r="AM68" s="81">
        <v>2</v>
      </c>
      <c r="AN68" s="89" t="s">
        <v>714</v>
      </c>
      <c r="AO68" s="81" t="s">
        <v>803</v>
      </c>
      <c r="AP68" s="81" t="b">
        <v>0</v>
      </c>
      <c r="AQ68" s="89" t="s">
        <v>714</v>
      </c>
      <c r="AR68" s="81" t="s">
        <v>210</v>
      </c>
      <c r="AS68" s="81">
        <v>0</v>
      </c>
      <c r="AT68" s="81">
        <v>0</v>
      </c>
      <c r="AU68" s="81"/>
      <c r="AV68" s="81"/>
      <c r="AW68" s="81"/>
      <c r="AX68" s="81"/>
      <c r="AY68" s="81"/>
      <c r="AZ68" s="81"/>
      <c r="BA68" s="81"/>
      <c r="BB68" s="81"/>
      <c r="BC68">
        <v>1</v>
      </c>
      <c r="BD68" s="80" t="str">
        <f>REPLACE(INDEX(GroupVertices[Group],MATCH(Edges[[#This Row],[Vertex 1]],GroupVertices[Vertex],0)),1,1,"")</f>
        <v>1</v>
      </c>
      <c r="BE68" s="80" t="str">
        <f>REPLACE(INDEX(GroupVertices[Group],MATCH(Edges[[#This Row],[Vertex 2]],GroupVertices[Vertex],0)),1,1,"")</f>
        <v>1</v>
      </c>
      <c r="BF68" s="48"/>
      <c r="BG68" s="49"/>
      <c r="BH68" s="48"/>
      <c r="BI68" s="49"/>
      <c r="BJ68" s="48"/>
      <c r="BK68" s="49"/>
      <c r="BL68" s="48"/>
      <c r="BM68" s="49"/>
      <c r="BN68" s="48"/>
    </row>
    <row r="69" spans="1:66" ht="15">
      <c r="A69" s="66" t="s">
        <v>271</v>
      </c>
      <c r="B69" s="66" t="s">
        <v>316</v>
      </c>
      <c r="C69" s="67" t="s">
        <v>2111</v>
      </c>
      <c r="D69" s="68">
        <v>3</v>
      </c>
      <c r="E69" s="69" t="s">
        <v>132</v>
      </c>
      <c r="F69" s="70">
        <v>32</v>
      </c>
      <c r="G69" s="67"/>
      <c r="H69" s="71"/>
      <c r="I69" s="72"/>
      <c r="J69" s="72"/>
      <c r="K69" s="34" t="s">
        <v>65</v>
      </c>
      <c r="L69" s="79">
        <v>69</v>
      </c>
      <c r="M69" s="79"/>
      <c r="N69" s="74"/>
      <c r="O69" s="81" t="s">
        <v>335</v>
      </c>
      <c r="P69" s="83">
        <v>43693.724699074075</v>
      </c>
      <c r="Q69" s="81" t="s">
        <v>354</v>
      </c>
      <c r="R69" s="84" t="s">
        <v>385</v>
      </c>
      <c r="S69" s="81" t="s">
        <v>403</v>
      </c>
      <c r="T69" s="81" t="s">
        <v>420</v>
      </c>
      <c r="U69" s="84" t="s">
        <v>450</v>
      </c>
      <c r="V69" s="84" t="s">
        <v>450</v>
      </c>
      <c r="W69" s="83">
        <v>43693.724699074075</v>
      </c>
      <c r="X69" s="87">
        <v>43693</v>
      </c>
      <c r="Y69" s="89" t="s">
        <v>539</v>
      </c>
      <c r="Z69" s="84" t="s">
        <v>627</v>
      </c>
      <c r="AA69" s="81"/>
      <c r="AB69" s="81"/>
      <c r="AC69" s="89" t="s">
        <v>714</v>
      </c>
      <c r="AD69" s="89" t="s">
        <v>775</v>
      </c>
      <c r="AE69" s="81" t="b">
        <v>0</v>
      </c>
      <c r="AF69" s="81">
        <v>11</v>
      </c>
      <c r="AG69" s="89" t="s">
        <v>785</v>
      </c>
      <c r="AH69" s="81" t="b">
        <v>0</v>
      </c>
      <c r="AI69" s="81" t="s">
        <v>793</v>
      </c>
      <c r="AJ69" s="81"/>
      <c r="AK69" s="89" t="s">
        <v>782</v>
      </c>
      <c r="AL69" s="81" t="b">
        <v>0</v>
      </c>
      <c r="AM69" s="81">
        <v>2</v>
      </c>
      <c r="AN69" s="89" t="s">
        <v>782</v>
      </c>
      <c r="AO69" s="81" t="s">
        <v>803</v>
      </c>
      <c r="AP69" s="81" t="b">
        <v>0</v>
      </c>
      <c r="AQ69" s="89" t="s">
        <v>775</v>
      </c>
      <c r="AR69" s="81" t="s">
        <v>210</v>
      </c>
      <c r="AS69" s="81">
        <v>0</v>
      </c>
      <c r="AT69" s="81">
        <v>0</v>
      </c>
      <c r="AU69" s="81"/>
      <c r="AV69" s="81"/>
      <c r="AW69" s="81"/>
      <c r="AX69" s="81"/>
      <c r="AY69" s="81"/>
      <c r="AZ69" s="81"/>
      <c r="BA69" s="81"/>
      <c r="BB69" s="81"/>
      <c r="BC69">
        <v>1</v>
      </c>
      <c r="BD69" s="80" t="str">
        <f>REPLACE(INDEX(GroupVertices[Group],MATCH(Edges[[#This Row],[Vertex 1]],GroupVertices[Vertex],0)),1,1,"")</f>
        <v>3</v>
      </c>
      <c r="BE69" s="80" t="str">
        <f>REPLACE(INDEX(GroupVertices[Group],MATCH(Edges[[#This Row],[Vertex 2]],GroupVertices[Vertex],0)),1,1,"")</f>
        <v>1</v>
      </c>
      <c r="BF69" s="48"/>
      <c r="BG69" s="49"/>
      <c r="BH69" s="48"/>
      <c r="BI69" s="49"/>
      <c r="BJ69" s="48"/>
      <c r="BK69" s="49"/>
      <c r="BL69" s="48"/>
      <c r="BM69" s="49"/>
      <c r="BN69" s="48"/>
    </row>
    <row r="70" spans="1:66" ht="15">
      <c r="A70" s="66" t="s">
        <v>272</v>
      </c>
      <c r="B70" s="66" t="s">
        <v>316</v>
      </c>
      <c r="C70" s="67" t="s">
        <v>2111</v>
      </c>
      <c r="D70" s="68">
        <v>3</v>
      </c>
      <c r="E70" s="69" t="s">
        <v>132</v>
      </c>
      <c r="F70" s="70">
        <v>32</v>
      </c>
      <c r="G70" s="67"/>
      <c r="H70" s="71"/>
      <c r="I70" s="72"/>
      <c r="J70" s="72"/>
      <c r="K70" s="34" t="s">
        <v>65</v>
      </c>
      <c r="L70" s="79">
        <v>70</v>
      </c>
      <c r="M70" s="79"/>
      <c r="N70" s="74"/>
      <c r="O70" s="81" t="s">
        <v>335</v>
      </c>
      <c r="P70" s="83">
        <v>43693.88780092593</v>
      </c>
      <c r="Q70" s="81" t="s">
        <v>354</v>
      </c>
      <c r="R70" s="84" t="s">
        <v>385</v>
      </c>
      <c r="S70" s="81" t="s">
        <v>403</v>
      </c>
      <c r="T70" s="81" t="s">
        <v>419</v>
      </c>
      <c r="U70" s="81"/>
      <c r="V70" s="84" t="s">
        <v>486</v>
      </c>
      <c r="W70" s="83">
        <v>43693.88780092593</v>
      </c>
      <c r="X70" s="87">
        <v>43693</v>
      </c>
      <c r="Y70" s="89" t="s">
        <v>540</v>
      </c>
      <c r="Z70" s="84" t="s">
        <v>628</v>
      </c>
      <c r="AA70" s="81"/>
      <c r="AB70" s="81"/>
      <c r="AC70" s="89" t="s">
        <v>715</v>
      </c>
      <c r="AD70" s="81"/>
      <c r="AE70" s="81" t="b">
        <v>0</v>
      </c>
      <c r="AF70" s="81">
        <v>0</v>
      </c>
      <c r="AG70" s="89" t="s">
        <v>782</v>
      </c>
      <c r="AH70" s="81" t="b">
        <v>0</v>
      </c>
      <c r="AI70" s="81" t="s">
        <v>793</v>
      </c>
      <c r="AJ70" s="81"/>
      <c r="AK70" s="89" t="s">
        <v>782</v>
      </c>
      <c r="AL70" s="81" t="b">
        <v>0</v>
      </c>
      <c r="AM70" s="81">
        <v>2</v>
      </c>
      <c r="AN70" s="89" t="s">
        <v>714</v>
      </c>
      <c r="AO70" s="81" t="s">
        <v>803</v>
      </c>
      <c r="AP70" s="81" t="b">
        <v>0</v>
      </c>
      <c r="AQ70" s="89" t="s">
        <v>714</v>
      </c>
      <c r="AR70" s="81" t="s">
        <v>210</v>
      </c>
      <c r="AS70" s="81">
        <v>0</v>
      </c>
      <c r="AT70" s="81">
        <v>0</v>
      </c>
      <c r="AU70" s="81"/>
      <c r="AV70" s="81"/>
      <c r="AW70" s="81"/>
      <c r="AX70" s="81"/>
      <c r="AY70" s="81"/>
      <c r="AZ70" s="81"/>
      <c r="BA70" s="81"/>
      <c r="BB70" s="81"/>
      <c r="BC70">
        <v>1</v>
      </c>
      <c r="BD70" s="80" t="str">
        <f>REPLACE(INDEX(GroupVertices[Group],MATCH(Edges[[#This Row],[Vertex 1]],GroupVertices[Vertex],0)),1,1,"")</f>
        <v>1</v>
      </c>
      <c r="BE70" s="80" t="str">
        <f>REPLACE(INDEX(GroupVertices[Group],MATCH(Edges[[#This Row],[Vertex 2]],GroupVertices[Vertex],0)),1,1,"")</f>
        <v>1</v>
      </c>
      <c r="BF70" s="48"/>
      <c r="BG70" s="49"/>
      <c r="BH70" s="48"/>
      <c r="BI70" s="49"/>
      <c r="BJ70" s="48"/>
      <c r="BK70" s="49"/>
      <c r="BL70" s="48"/>
      <c r="BM70" s="49"/>
      <c r="BN70" s="48"/>
    </row>
    <row r="71" spans="1:66" ht="15">
      <c r="A71" s="66" t="s">
        <v>273</v>
      </c>
      <c r="B71" s="66" t="s">
        <v>271</v>
      </c>
      <c r="C71" s="67" t="s">
        <v>2111</v>
      </c>
      <c r="D71" s="68">
        <v>3</v>
      </c>
      <c r="E71" s="69" t="s">
        <v>132</v>
      </c>
      <c r="F71" s="70">
        <v>32</v>
      </c>
      <c r="G71" s="67"/>
      <c r="H71" s="71"/>
      <c r="I71" s="72"/>
      <c r="J71" s="72"/>
      <c r="K71" s="34" t="s">
        <v>65</v>
      </c>
      <c r="L71" s="79">
        <v>71</v>
      </c>
      <c r="M71" s="79"/>
      <c r="N71" s="74"/>
      <c r="O71" s="81" t="s">
        <v>334</v>
      </c>
      <c r="P71" s="83">
        <v>43699.07001157408</v>
      </c>
      <c r="Q71" s="81" t="s">
        <v>356</v>
      </c>
      <c r="R71" s="84" t="s">
        <v>386</v>
      </c>
      <c r="S71" s="81" t="s">
        <v>403</v>
      </c>
      <c r="T71" s="81" t="s">
        <v>422</v>
      </c>
      <c r="U71" s="81"/>
      <c r="V71" s="84" t="s">
        <v>487</v>
      </c>
      <c r="W71" s="83">
        <v>43699.07001157408</v>
      </c>
      <c r="X71" s="87">
        <v>43699</v>
      </c>
      <c r="Y71" s="89" t="s">
        <v>542</v>
      </c>
      <c r="Z71" s="84" t="s">
        <v>630</v>
      </c>
      <c r="AA71" s="81"/>
      <c r="AB71" s="81"/>
      <c r="AC71" s="89" t="s">
        <v>717</v>
      </c>
      <c r="AD71" s="81"/>
      <c r="AE71" s="81" t="b">
        <v>0</v>
      </c>
      <c r="AF71" s="81">
        <v>0</v>
      </c>
      <c r="AG71" s="89" t="s">
        <v>782</v>
      </c>
      <c r="AH71" s="81" t="b">
        <v>0</v>
      </c>
      <c r="AI71" s="81" t="s">
        <v>793</v>
      </c>
      <c r="AJ71" s="81"/>
      <c r="AK71" s="89" t="s">
        <v>782</v>
      </c>
      <c r="AL71" s="81" t="b">
        <v>0</v>
      </c>
      <c r="AM71" s="81">
        <v>4</v>
      </c>
      <c r="AN71" s="89" t="s">
        <v>749</v>
      </c>
      <c r="AO71" s="81" t="s">
        <v>803</v>
      </c>
      <c r="AP71" s="81" t="b">
        <v>0</v>
      </c>
      <c r="AQ71" s="89" t="s">
        <v>749</v>
      </c>
      <c r="AR71" s="81" t="s">
        <v>210</v>
      </c>
      <c r="AS71" s="81">
        <v>0</v>
      </c>
      <c r="AT71" s="81">
        <v>0</v>
      </c>
      <c r="AU71" s="81"/>
      <c r="AV71" s="81"/>
      <c r="AW71" s="81"/>
      <c r="AX71" s="81"/>
      <c r="AY71" s="81"/>
      <c r="AZ71" s="81"/>
      <c r="BA71" s="81"/>
      <c r="BB71" s="81"/>
      <c r="BC71">
        <v>1</v>
      </c>
      <c r="BD71" s="80" t="str">
        <f>REPLACE(INDEX(GroupVertices[Group],MATCH(Edges[[#This Row],[Vertex 1]],GroupVertices[Vertex],0)),1,1,"")</f>
        <v>3</v>
      </c>
      <c r="BE71" s="80" t="str">
        <f>REPLACE(INDEX(GroupVertices[Group],MATCH(Edges[[#This Row],[Vertex 2]],GroupVertices[Vertex],0)),1,1,"")</f>
        <v>3</v>
      </c>
      <c r="BF71" s="48">
        <v>2</v>
      </c>
      <c r="BG71" s="49">
        <v>13.333333333333334</v>
      </c>
      <c r="BH71" s="48">
        <v>0</v>
      </c>
      <c r="BI71" s="49">
        <v>0</v>
      </c>
      <c r="BJ71" s="48">
        <v>0</v>
      </c>
      <c r="BK71" s="49">
        <v>0</v>
      </c>
      <c r="BL71" s="48">
        <v>13</v>
      </c>
      <c r="BM71" s="49">
        <v>86.66666666666667</v>
      </c>
      <c r="BN71" s="48">
        <v>15</v>
      </c>
    </row>
    <row r="72" spans="1:66" ht="15">
      <c r="A72" s="66" t="s">
        <v>274</v>
      </c>
      <c r="B72" s="66" t="s">
        <v>271</v>
      </c>
      <c r="C72" s="67" t="s">
        <v>2111</v>
      </c>
      <c r="D72" s="68">
        <v>3</v>
      </c>
      <c r="E72" s="69" t="s">
        <v>132</v>
      </c>
      <c r="F72" s="70">
        <v>32</v>
      </c>
      <c r="G72" s="67"/>
      <c r="H72" s="71"/>
      <c r="I72" s="72"/>
      <c r="J72" s="72"/>
      <c r="K72" s="34" t="s">
        <v>65</v>
      </c>
      <c r="L72" s="79">
        <v>72</v>
      </c>
      <c r="M72" s="79"/>
      <c r="N72" s="74"/>
      <c r="O72" s="81" t="s">
        <v>334</v>
      </c>
      <c r="P72" s="83">
        <v>43699.146215277775</v>
      </c>
      <c r="Q72" s="81" t="s">
        <v>356</v>
      </c>
      <c r="R72" s="84" t="s">
        <v>386</v>
      </c>
      <c r="S72" s="81" t="s">
        <v>403</v>
      </c>
      <c r="T72" s="81" t="s">
        <v>422</v>
      </c>
      <c r="U72" s="81"/>
      <c r="V72" s="84" t="s">
        <v>470</v>
      </c>
      <c r="W72" s="83">
        <v>43699.146215277775</v>
      </c>
      <c r="X72" s="87">
        <v>43699</v>
      </c>
      <c r="Y72" s="89" t="s">
        <v>543</v>
      </c>
      <c r="Z72" s="84" t="s">
        <v>631</v>
      </c>
      <c r="AA72" s="81"/>
      <c r="AB72" s="81"/>
      <c r="AC72" s="89" t="s">
        <v>718</v>
      </c>
      <c r="AD72" s="81"/>
      <c r="AE72" s="81" t="b">
        <v>0</v>
      </c>
      <c r="AF72" s="81">
        <v>0</v>
      </c>
      <c r="AG72" s="89" t="s">
        <v>782</v>
      </c>
      <c r="AH72" s="81" t="b">
        <v>0</v>
      </c>
      <c r="AI72" s="81" t="s">
        <v>793</v>
      </c>
      <c r="AJ72" s="81"/>
      <c r="AK72" s="89" t="s">
        <v>782</v>
      </c>
      <c r="AL72" s="81" t="b">
        <v>0</v>
      </c>
      <c r="AM72" s="81">
        <v>4</v>
      </c>
      <c r="AN72" s="89" t="s">
        <v>749</v>
      </c>
      <c r="AO72" s="81" t="s">
        <v>803</v>
      </c>
      <c r="AP72" s="81" t="b">
        <v>0</v>
      </c>
      <c r="AQ72" s="89" t="s">
        <v>749</v>
      </c>
      <c r="AR72" s="81" t="s">
        <v>210</v>
      </c>
      <c r="AS72" s="81">
        <v>0</v>
      </c>
      <c r="AT72" s="81">
        <v>0</v>
      </c>
      <c r="AU72" s="81"/>
      <c r="AV72" s="81"/>
      <c r="AW72" s="81"/>
      <c r="AX72" s="81"/>
      <c r="AY72" s="81"/>
      <c r="AZ72" s="81"/>
      <c r="BA72" s="81"/>
      <c r="BB72" s="81"/>
      <c r="BC72">
        <v>1</v>
      </c>
      <c r="BD72" s="80" t="str">
        <f>REPLACE(INDEX(GroupVertices[Group],MATCH(Edges[[#This Row],[Vertex 1]],GroupVertices[Vertex],0)),1,1,"")</f>
        <v>3</v>
      </c>
      <c r="BE72" s="80" t="str">
        <f>REPLACE(INDEX(GroupVertices[Group],MATCH(Edges[[#This Row],[Vertex 2]],GroupVertices[Vertex],0)),1,1,"")</f>
        <v>3</v>
      </c>
      <c r="BF72" s="48">
        <v>2</v>
      </c>
      <c r="BG72" s="49">
        <v>13.333333333333334</v>
      </c>
      <c r="BH72" s="48">
        <v>0</v>
      </c>
      <c r="BI72" s="49">
        <v>0</v>
      </c>
      <c r="BJ72" s="48">
        <v>0</v>
      </c>
      <c r="BK72" s="49">
        <v>0</v>
      </c>
      <c r="BL72" s="48">
        <v>13</v>
      </c>
      <c r="BM72" s="49">
        <v>86.66666666666667</v>
      </c>
      <c r="BN72" s="48">
        <v>15</v>
      </c>
    </row>
    <row r="73" spans="1:66" ht="15">
      <c r="A73" s="66" t="s">
        <v>275</v>
      </c>
      <c r="B73" s="66" t="s">
        <v>271</v>
      </c>
      <c r="C73" s="67" t="s">
        <v>2111</v>
      </c>
      <c r="D73" s="68">
        <v>3</v>
      </c>
      <c r="E73" s="69" t="s">
        <v>132</v>
      </c>
      <c r="F73" s="70">
        <v>32</v>
      </c>
      <c r="G73" s="67"/>
      <c r="H73" s="71"/>
      <c r="I73" s="72"/>
      <c r="J73" s="72"/>
      <c r="K73" s="34" t="s">
        <v>65</v>
      </c>
      <c r="L73" s="79">
        <v>73</v>
      </c>
      <c r="M73" s="79"/>
      <c r="N73" s="74"/>
      <c r="O73" s="81" t="s">
        <v>334</v>
      </c>
      <c r="P73" s="83">
        <v>43699.18200231482</v>
      </c>
      <c r="Q73" s="81" t="s">
        <v>356</v>
      </c>
      <c r="R73" s="84" t="s">
        <v>386</v>
      </c>
      <c r="S73" s="81" t="s">
        <v>403</v>
      </c>
      <c r="T73" s="81" t="s">
        <v>422</v>
      </c>
      <c r="U73" s="81"/>
      <c r="V73" s="84" t="s">
        <v>488</v>
      </c>
      <c r="W73" s="83">
        <v>43699.18200231482</v>
      </c>
      <c r="X73" s="87">
        <v>43699</v>
      </c>
      <c r="Y73" s="89" t="s">
        <v>544</v>
      </c>
      <c r="Z73" s="84" t="s">
        <v>632</v>
      </c>
      <c r="AA73" s="81"/>
      <c r="AB73" s="81"/>
      <c r="AC73" s="89" t="s">
        <v>719</v>
      </c>
      <c r="AD73" s="81"/>
      <c r="AE73" s="81" t="b">
        <v>0</v>
      </c>
      <c r="AF73" s="81">
        <v>0</v>
      </c>
      <c r="AG73" s="89" t="s">
        <v>782</v>
      </c>
      <c r="AH73" s="81" t="b">
        <v>0</v>
      </c>
      <c r="AI73" s="81" t="s">
        <v>793</v>
      </c>
      <c r="AJ73" s="81"/>
      <c r="AK73" s="89" t="s">
        <v>782</v>
      </c>
      <c r="AL73" s="81" t="b">
        <v>0</v>
      </c>
      <c r="AM73" s="81">
        <v>4</v>
      </c>
      <c r="AN73" s="89" t="s">
        <v>749</v>
      </c>
      <c r="AO73" s="81" t="s">
        <v>804</v>
      </c>
      <c r="AP73" s="81" t="b">
        <v>0</v>
      </c>
      <c r="AQ73" s="89" t="s">
        <v>749</v>
      </c>
      <c r="AR73" s="81" t="s">
        <v>210</v>
      </c>
      <c r="AS73" s="81">
        <v>0</v>
      </c>
      <c r="AT73" s="81">
        <v>0</v>
      </c>
      <c r="AU73" s="81"/>
      <c r="AV73" s="81"/>
      <c r="AW73" s="81"/>
      <c r="AX73" s="81"/>
      <c r="AY73" s="81"/>
      <c r="AZ73" s="81"/>
      <c r="BA73" s="81"/>
      <c r="BB73" s="81"/>
      <c r="BC73">
        <v>1</v>
      </c>
      <c r="BD73" s="80" t="str">
        <f>REPLACE(INDEX(GroupVertices[Group],MATCH(Edges[[#This Row],[Vertex 1]],GroupVertices[Vertex],0)),1,1,"")</f>
        <v>3</v>
      </c>
      <c r="BE73" s="80" t="str">
        <f>REPLACE(INDEX(GroupVertices[Group],MATCH(Edges[[#This Row],[Vertex 2]],GroupVertices[Vertex],0)),1,1,"")</f>
        <v>3</v>
      </c>
      <c r="BF73" s="48">
        <v>2</v>
      </c>
      <c r="BG73" s="49">
        <v>13.333333333333334</v>
      </c>
      <c r="BH73" s="48">
        <v>0</v>
      </c>
      <c r="BI73" s="49">
        <v>0</v>
      </c>
      <c r="BJ73" s="48">
        <v>0</v>
      </c>
      <c r="BK73" s="49">
        <v>0</v>
      </c>
      <c r="BL73" s="48">
        <v>13</v>
      </c>
      <c r="BM73" s="49">
        <v>86.66666666666667</v>
      </c>
      <c r="BN73" s="48">
        <v>15</v>
      </c>
    </row>
    <row r="74" spans="1:66" ht="15">
      <c r="A74" s="66" t="s">
        <v>276</v>
      </c>
      <c r="B74" s="66" t="s">
        <v>282</v>
      </c>
      <c r="C74" s="67" t="s">
        <v>2111</v>
      </c>
      <c r="D74" s="68">
        <v>3</v>
      </c>
      <c r="E74" s="69" t="s">
        <v>132</v>
      </c>
      <c r="F74" s="70">
        <v>32</v>
      </c>
      <c r="G74" s="67"/>
      <c r="H74" s="71"/>
      <c r="I74" s="72"/>
      <c r="J74" s="72"/>
      <c r="K74" s="34" t="s">
        <v>65</v>
      </c>
      <c r="L74" s="79">
        <v>74</v>
      </c>
      <c r="M74" s="79"/>
      <c r="N74" s="74"/>
      <c r="O74" s="81" t="s">
        <v>334</v>
      </c>
      <c r="P74" s="83">
        <v>43699.191875</v>
      </c>
      <c r="Q74" s="81" t="s">
        <v>357</v>
      </c>
      <c r="R74" s="81"/>
      <c r="S74" s="81"/>
      <c r="T74" s="81" t="s">
        <v>423</v>
      </c>
      <c r="U74" s="81"/>
      <c r="V74" s="84" t="s">
        <v>489</v>
      </c>
      <c r="W74" s="83">
        <v>43699.191875</v>
      </c>
      <c r="X74" s="87">
        <v>43699</v>
      </c>
      <c r="Y74" s="89" t="s">
        <v>545</v>
      </c>
      <c r="Z74" s="84" t="s">
        <v>633</v>
      </c>
      <c r="AA74" s="81"/>
      <c r="AB74" s="81"/>
      <c r="AC74" s="89" t="s">
        <v>720</v>
      </c>
      <c r="AD74" s="81"/>
      <c r="AE74" s="81" t="b">
        <v>0</v>
      </c>
      <c r="AF74" s="81">
        <v>0</v>
      </c>
      <c r="AG74" s="89" t="s">
        <v>782</v>
      </c>
      <c r="AH74" s="81" t="b">
        <v>0</v>
      </c>
      <c r="AI74" s="81" t="s">
        <v>793</v>
      </c>
      <c r="AJ74" s="81"/>
      <c r="AK74" s="89" t="s">
        <v>782</v>
      </c>
      <c r="AL74" s="81" t="b">
        <v>0</v>
      </c>
      <c r="AM74" s="81">
        <v>5</v>
      </c>
      <c r="AN74" s="89" t="s">
        <v>736</v>
      </c>
      <c r="AO74" s="81" t="s">
        <v>801</v>
      </c>
      <c r="AP74" s="81" t="b">
        <v>0</v>
      </c>
      <c r="AQ74" s="89" t="s">
        <v>736</v>
      </c>
      <c r="AR74" s="81" t="s">
        <v>210</v>
      </c>
      <c r="AS74" s="81">
        <v>0</v>
      </c>
      <c r="AT74" s="81">
        <v>0</v>
      </c>
      <c r="AU74" s="81"/>
      <c r="AV74" s="81"/>
      <c r="AW74" s="81"/>
      <c r="AX74" s="81"/>
      <c r="AY74" s="81"/>
      <c r="AZ74" s="81"/>
      <c r="BA74" s="81"/>
      <c r="BB74" s="81"/>
      <c r="BC74">
        <v>1</v>
      </c>
      <c r="BD74" s="80" t="str">
        <f>REPLACE(INDEX(GroupVertices[Group],MATCH(Edges[[#This Row],[Vertex 1]],GroupVertices[Vertex],0)),1,1,"")</f>
        <v>1</v>
      </c>
      <c r="BE74" s="80" t="str">
        <f>REPLACE(INDEX(GroupVertices[Group],MATCH(Edges[[#This Row],[Vertex 2]],GroupVertices[Vertex],0)),1,1,"")</f>
        <v>2</v>
      </c>
      <c r="BF74" s="48"/>
      <c r="BG74" s="49"/>
      <c r="BH74" s="48"/>
      <c r="BI74" s="49"/>
      <c r="BJ74" s="48"/>
      <c r="BK74" s="49"/>
      <c r="BL74" s="48"/>
      <c r="BM74" s="49"/>
      <c r="BN74" s="48"/>
    </row>
    <row r="75" spans="1:66" ht="15">
      <c r="A75" s="66" t="s">
        <v>276</v>
      </c>
      <c r="B75" s="66" t="s">
        <v>272</v>
      </c>
      <c r="C75" s="67" t="s">
        <v>2111</v>
      </c>
      <c r="D75" s="68">
        <v>3</v>
      </c>
      <c r="E75" s="69" t="s">
        <v>132</v>
      </c>
      <c r="F75" s="70">
        <v>32</v>
      </c>
      <c r="G75" s="67"/>
      <c r="H75" s="71"/>
      <c r="I75" s="72"/>
      <c r="J75" s="72"/>
      <c r="K75" s="34" t="s">
        <v>65</v>
      </c>
      <c r="L75" s="79">
        <v>75</v>
      </c>
      <c r="M75" s="79"/>
      <c r="N75" s="74"/>
      <c r="O75" s="81" t="s">
        <v>335</v>
      </c>
      <c r="P75" s="83">
        <v>43699.191875</v>
      </c>
      <c r="Q75" s="81" t="s">
        <v>357</v>
      </c>
      <c r="R75" s="81"/>
      <c r="S75" s="81"/>
      <c r="T75" s="81" t="s">
        <v>423</v>
      </c>
      <c r="U75" s="81"/>
      <c r="V75" s="84" t="s">
        <v>489</v>
      </c>
      <c r="W75" s="83">
        <v>43699.191875</v>
      </c>
      <c r="X75" s="87">
        <v>43699</v>
      </c>
      <c r="Y75" s="89" t="s">
        <v>545</v>
      </c>
      <c r="Z75" s="84" t="s">
        <v>633</v>
      </c>
      <c r="AA75" s="81"/>
      <c r="AB75" s="81"/>
      <c r="AC75" s="89" t="s">
        <v>720</v>
      </c>
      <c r="AD75" s="81"/>
      <c r="AE75" s="81" t="b">
        <v>0</v>
      </c>
      <c r="AF75" s="81">
        <v>0</v>
      </c>
      <c r="AG75" s="89" t="s">
        <v>782</v>
      </c>
      <c r="AH75" s="81" t="b">
        <v>0</v>
      </c>
      <c r="AI75" s="81" t="s">
        <v>793</v>
      </c>
      <c r="AJ75" s="81"/>
      <c r="AK75" s="89" t="s">
        <v>782</v>
      </c>
      <c r="AL75" s="81" t="b">
        <v>0</v>
      </c>
      <c r="AM75" s="81">
        <v>5</v>
      </c>
      <c r="AN75" s="89" t="s">
        <v>736</v>
      </c>
      <c r="AO75" s="81" t="s">
        <v>801</v>
      </c>
      <c r="AP75" s="81" t="b">
        <v>0</v>
      </c>
      <c r="AQ75" s="89" t="s">
        <v>736</v>
      </c>
      <c r="AR75" s="81" t="s">
        <v>210</v>
      </c>
      <c r="AS75" s="81">
        <v>0</v>
      </c>
      <c r="AT75" s="81">
        <v>0</v>
      </c>
      <c r="AU75" s="81"/>
      <c r="AV75" s="81"/>
      <c r="AW75" s="81"/>
      <c r="AX75" s="81"/>
      <c r="AY75" s="81"/>
      <c r="AZ75" s="81"/>
      <c r="BA75" s="81"/>
      <c r="BB75" s="81"/>
      <c r="BC75">
        <v>1</v>
      </c>
      <c r="BD75" s="80" t="str">
        <f>REPLACE(INDEX(GroupVertices[Group],MATCH(Edges[[#This Row],[Vertex 1]],GroupVertices[Vertex],0)),1,1,"")</f>
        <v>1</v>
      </c>
      <c r="BE75" s="80" t="str">
        <f>REPLACE(INDEX(GroupVertices[Group],MATCH(Edges[[#This Row],[Vertex 2]],GroupVertices[Vertex],0)),1,1,"")</f>
        <v>1</v>
      </c>
      <c r="BF75" s="48">
        <v>0</v>
      </c>
      <c r="BG75" s="49">
        <v>0</v>
      </c>
      <c r="BH75" s="48">
        <v>0</v>
      </c>
      <c r="BI75" s="49">
        <v>0</v>
      </c>
      <c r="BJ75" s="48">
        <v>0</v>
      </c>
      <c r="BK75" s="49">
        <v>0</v>
      </c>
      <c r="BL75" s="48">
        <v>24</v>
      </c>
      <c r="BM75" s="49">
        <v>100</v>
      </c>
      <c r="BN75" s="48">
        <v>24</v>
      </c>
    </row>
    <row r="76" spans="1:66" ht="15">
      <c r="A76" s="66" t="s">
        <v>277</v>
      </c>
      <c r="B76" s="66" t="s">
        <v>282</v>
      </c>
      <c r="C76" s="67" t="s">
        <v>2111</v>
      </c>
      <c r="D76" s="68">
        <v>3</v>
      </c>
      <c r="E76" s="69" t="s">
        <v>132</v>
      </c>
      <c r="F76" s="70">
        <v>32</v>
      </c>
      <c r="G76" s="67"/>
      <c r="H76" s="71"/>
      <c r="I76" s="72"/>
      <c r="J76" s="72"/>
      <c r="K76" s="34" t="s">
        <v>65</v>
      </c>
      <c r="L76" s="79">
        <v>76</v>
      </c>
      <c r="M76" s="79"/>
      <c r="N76" s="74"/>
      <c r="O76" s="81" t="s">
        <v>334</v>
      </c>
      <c r="P76" s="83">
        <v>43699.46704861111</v>
      </c>
      <c r="Q76" s="81" t="s">
        <v>357</v>
      </c>
      <c r="R76" s="81"/>
      <c r="S76" s="81"/>
      <c r="T76" s="81" t="s">
        <v>423</v>
      </c>
      <c r="U76" s="81"/>
      <c r="V76" s="84" t="s">
        <v>490</v>
      </c>
      <c r="W76" s="83">
        <v>43699.46704861111</v>
      </c>
      <c r="X76" s="87">
        <v>43699</v>
      </c>
      <c r="Y76" s="89" t="s">
        <v>546</v>
      </c>
      <c r="Z76" s="84" t="s">
        <v>634</v>
      </c>
      <c r="AA76" s="81"/>
      <c r="AB76" s="81"/>
      <c r="AC76" s="89" t="s">
        <v>721</v>
      </c>
      <c r="AD76" s="81"/>
      <c r="AE76" s="81" t="b">
        <v>0</v>
      </c>
      <c r="AF76" s="81">
        <v>0</v>
      </c>
      <c r="AG76" s="89" t="s">
        <v>782</v>
      </c>
      <c r="AH76" s="81" t="b">
        <v>0</v>
      </c>
      <c r="AI76" s="81" t="s">
        <v>793</v>
      </c>
      <c r="AJ76" s="81"/>
      <c r="AK76" s="89" t="s">
        <v>782</v>
      </c>
      <c r="AL76" s="81" t="b">
        <v>0</v>
      </c>
      <c r="AM76" s="81">
        <v>5</v>
      </c>
      <c r="AN76" s="89" t="s">
        <v>736</v>
      </c>
      <c r="AO76" s="81" t="s">
        <v>801</v>
      </c>
      <c r="AP76" s="81" t="b">
        <v>0</v>
      </c>
      <c r="AQ76" s="89" t="s">
        <v>736</v>
      </c>
      <c r="AR76" s="81" t="s">
        <v>210</v>
      </c>
      <c r="AS76" s="81">
        <v>0</v>
      </c>
      <c r="AT76" s="81">
        <v>0</v>
      </c>
      <c r="AU76" s="81"/>
      <c r="AV76" s="81"/>
      <c r="AW76" s="81"/>
      <c r="AX76" s="81"/>
      <c r="AY76" s="81"/>
      <c r="AZ76" s="81"/>
      <c r="BA76" s="81"/>
      <c r="BB76" s="81"/>
      <c r="BC76">
        <v>1</v>
      </c>
      <c r="BD76" s="80" t="str">
        <f>REPLACE(INDEX(GroupVertices[Group],MATCH(Edges[[#This Row],[Vertex 1]],GroupVertices[Vertex],0)),1,1,"")</f>
        <v>2</v>
      </c>
      <c r="BE76" s="80" t="str">
        <f>REPLACE(INDEX(GroupVertices[Group],MATCH(Edges[[#This Row],[Vertex 2]],GroupVertices[Vertex],0)),1,1,"")</f>
        <v>2</v>
      </c>
      <c r="BF76" s="48"/>
      <c r="BG76" s="49"/>
      <c r="BH76" s="48"/>
      <c r="BI76" s="49"/>
      <c r="BJ76" s="48"/>
      <c r="BK76" s="49"/>
      <c r="BL76" s="48"/>
      <c r="BM76" s="49"/>
      <c r="BN76" s="48"/>
    </row>
    <row r="77" spans="1:66" ht="15">
      <c r="A77" s="66" t="s">
        <v>277</v>
      </c>
      <c r="B77" s="66" t="s">
        <v>272</v>
      </c>
      <c r="C77" s="67" t="s">
        <v>2111</v>
      </c>
      <c r="D77" s="68">
        <v>3</v>
      </c>
      <c r="E77" s="69" t="s">
        <v>132</v>
      </c>
      <c r="F77" s="70">
        <v>32</v>
      </c>
      <c r="G77" s="67"/>
      <c r="H77" s="71"/>
      <c r="I77" s="72"/>
      <c r="J77" s="72"/>
      <c r="K77" s="34" t="s">
        <v>65</v>
      </c>
      <c r="L77" s="79">
        <v>77</v>
      </c>
      <c r="M77" s="79"/>
      <c r="N77" s="74"/>
      <c r="O77" s="81" t="s">
        <v>335</v>
      </c>
      <c r="P77" s="83">
        <v>43699.46704861111</v>
      </c>
      <c r="Q77" s="81" t="s">
        <v>357</v>
      </c>
      <c r="R77" s="81"/>
      <c r="S77" s="81"/>
      <c r="T77" s="81" t="s">
        <v>423</v>
      </c>
      <c r="U77" s="81"/>
      <c r="V77" s="84" t="s">
        <v>490</v>
      </c>
      <c r="W77" s="83">
        <v>43699.46704861111</v>
      </c>
      <c r="X77" s="87">
        <v>43699</v>
      </c>
      <c r="Y77" s="89" t="s">
        <v>546</v>
      </c>
      <c r="Z77" s="84" t="s">
        <v>634</v>
      </c>
      <c r="AA77" s="81"/>
      <c r="AB77" s="81"/>
      <c r="AC77" s="89" t="s">
        <v>721</v>
      </c>
      <c r="AD77" s="81"/>
      <c r="AE77" s="81" t="b">
        <v>0</v>
      </c>
      <c r="AF77" s="81">
        <v>0</v>
      </c>
      <c r="AG77" s="89" t="s">
        <v>782</v>
      </c>
      <c r="AH77" s="81" t="b">
        <v>0</v>
      </c>
      <c r="AI77" s="81" t="s">
        <v>793</v>
      </c>
      <c r="AJ77" s="81"/>
      <c r="AK77" s="89" t="s">
        <v>782</v>
      </c>
      <c r="AL77" s="81" t="b">
        <v>0</v>
      </c>
      <c r="AM77" s="81">
        <v>5</v>
      </c>
      <c r="AN77" s="89" t="s">
        <v>736</v>
      </c>
      <c r="AO77" s="81" t="s">
        <v>801</v>
      </c>
      <c r="AP77" s="81" t="b">
        <v>0</v>
      </c>
      <c r="AQ77" s="89" t="s">
        <v>736</v>
      </c>
      <c r="AR77" s="81" t="s">
        <v>210</v>
      </c>
      <c r="AS77" s="81">
        <v>0</v>
      </c>
      <c r="AT77" s="81">
        <v>0</v>
      </c>
      <c r="AU77" s="81"/>
      <c r="AV77" s="81"/>
      <c r="AW77" s="81"/>
      <c r="AX77" s="81"/>
      <c r="AY77" s="81"/>
      <c r="AZ77" s="81"/>
      <c r="BA77" s="81"/>
      <c r="BB77" s="81"/>
      <c r="BC77">
        <v>1</v>
      </c>
      <c r="BD77" s="80" t="str">
        <f>REPLACE(INDEX(GroupVertices[Group],MATCH(Edges[[#This Row],[Vertex 1]],GroupVertices[Vertex],0)),1,1,"")</f>
        <v>2</v>
      </c>
      <c r="BE77" s="80" t="str">
        <f>REPLACE(INDEX(GroupVertices[Group],MATCH(Edges[[#This Row],[Vertex 2]],GroupVertices[Vertex],0)),1,1,"")</f>
        <v>1</v>
      </c>
      <c r="BF77" s="48">
        <v>0</v>
      </c>
      <c r="BG77" s="49">
        <v>0</v>
      </c>
      <c r="BH77" s="48">
        <v>0</v>
      </c>
      <c r="BI77" s="49">
        <v>0</v>
      </c>
      <c r="BJ77" s="48">
        <v>0</v>
      </c>
      <c r="BK77" s="49">
        <v>0</v>
      </c>
      <c r="BL77" s="48">
        <v>24</v>
      </c>
      <c r="BM77" s="49">
        <v>100</v>
      </c>
      <c r="BN77" s="48">
        <v>24</v>
      </c>
    </row>
    <row r="78" spans="1:66" ht="15">
      <c r="A78" s="66" t="s">
        <v>278</v>
      </c>
      <c r="B78" s="66" t="s">
        <v>290</v>
      </c>
      <c r="C78" s="67" t="s">
        <v>2111</v>
      </c>
      <c r="D78" s="68">
        <v>3</v>
      </c>
      <c r="E78" s="69" t="s">
        <v>132</v>
      </c>
      <c r="F78" s="70">
        <v>32</v>
      </c>
      <c r="G78" s="67"/>
      <c r="H78" s="71"/>
      <c r="I78" s="72"/>
      <c r="J78" s="72"/>
      <c r="K78" s="34" t="s">
        <v>65</v>
      </c>
      <c r="L78" s="79">
        <v>78</v>
      </c>
      <c r="M78" s="79"/>
      <c r="N78" s="74"/>
      <c r="O78" s="81" t="s">
        <v>334</v>
      </c>
      <c r="P78" s="83">
        <v>43699.59336805555</v>
      </c>
      <c r="Q78" s="81" t="s">
        <v>358</v>
      </c>
      <c r="R78" s="81"/>
      <c r="S78" s="81"/>
      <c r="T78" s="81" t="s">
        <v>424</v>
      </c>
      <c r="U78" s="81"/>
      <c r="V78" s="84" t="s">
        <v>491</v>
      </c>
      <c r="W78" s="83">
        <v>43699.59336805555</v>
      </c>
      <c r="X78" s="87">
        <v>43699</v>
      </c>
      <c r="Y78" s="89" t="s">
        <v>547</v>
      </c>
      <c r="Z78" s="84" t="s">
        <v>635</v>
      </c>
      <c r="AA78" s="81"/>
      <c r="AB78" s="81"/>
      <c r="AC78" s="89" t="s">
        <v>722</v>
      </c>
      <c r="AD78" s="81"/>
      <c r="AE78" s="81" t="b">
        <v>0</v>
      </c>
      <c r="AF78" s="81">
        <v>0</v>
      </c>
      <c r="AG78" s="89" t="s">
        <v>782</v>
      </c>
      <c r="AH78" s="81" t="b">
        <v>1</v>
      </c>
      <c r="AI78" s="81" t="s">
        <v>793</v>
      </c>
      <c r="AJ78" s="81"/>
      <c r="AK78" s="89" t="s">
        <v>798</v>
      </c>
      <c r="AL78" s="81" t="b">
        <v>0</v>
      </c>
      <c r="AM78" s="81">
        <v>3</v>
      </c>
      <c r="AN78" s="89" t="s">
        <v>741</v>
      </c>
      <c r="AO78" s="81" t="s">
        <v>801</v>
      </c>
      <c r="AP78" s="81" t="b">
        <v>0</v>
      </c>
      <c r="AQ78" s="89" t="s">
        <v>741</v>
      </c>
      <c r="AR78" s="81" t="s">
        <v>210</v>
      </c>
      <c r="AS78" s="81">
        <v>0</v>
      </c>
      <c r="AT78" s="81">
        <v>0</v>
      </c>
      <c r="AU78" s="81"/>
      <c r="AV78" s="81"/>
      <c r="AW78" s="81"/>
      <c r="AX78" s="81"/>
      <c r="AY78" s="81"/>
      <c r="AZ78" s="81"/>
      <c r="BA78" s="81"/>
      <c r="BB78" s="81"/>
      <c r="BC78">
        <v>1</v>
      </c>
      <c r="BD78" s="80" t="str">
        <f>REPLACE(INDEX(GroupVertices[Group],MATCH(Edges[[#This Row],[Vertex 1]],GroupVertices[Vertex],0)),1,1,"")</f>
        <v>5</v>
      </c>
      <c r="BE78" s="80" t="str">
        <f>REPLACE(INDEX(GroupVertices[Group],MATCH(Edges[[#This Row],[Vertex 2]],GroupVertices[Vertex],0)),1,1,"")</f>
        <v>5</v>
      </c>
      <c r="BF78" s="48"/>
      <c r="BG78" s="49"/>
      <c r="BH78" s="48"/>
      <c r="BI78" s="49"/>
      <c r="BJ78" s="48"/>
      <c r="BK78" s="49"/>
      <c r="BL78" s="48"/>
      <c r="BM78" s="49"/>
      <c r="BN78" s="48"/>
    </row>
    <row r="79" spans="1:66" ht="15">
      <c r="A79" s="66" t="s">
        <v>278</v>
      </c>
      <c r="B79" s="66" t="s">
        <v>318</v>
      </c>
      <c r="C79" s="67" t="s">
        <v>2111</v>
      </c>
      <c r="D79" s="68">
        <v>3</v>
      </c>
      <c r="E79" s="69" t="s">
        <v>132</v>
      </c>
      <c r="F79" s="70">
        <v>32</v>
      </c>
      <c r="G79" s="67"/>
      <c r="H79" s="71"/>
      <c r="I79" s="72"/>
      <c r="J79" s="72"/>
      <c r="K79" s="34" t="s">
        <v>65</v>
      </c>
      <c r="L79" s="79">
        <v>79</v>
      </c>
      <c r="M79" s="79"/>
      <c r="N79" s="74"/>
      <c r="O79" s="81" t="s">
        <v>335</v>
      </c>
      <c r="P79" s="83">
        <v>43699.59336805555</v>
      </c>
      <c r="Q79" s="81" t="s">
        <v>358</v>
      </c>
      <c r="R79" s="81"/>
      <c r="S79" s="81"/>
      <c r="T79" s="81" t="s">
        <v>424</v>
      </c>
      <c r="U79" s="81"/>
      <c r="V79" s="84" t="s">
        <v>491</v>
      </c>
      <c r="W79" s="83">
        <v>43699.59336805555</v>
      </c>
      <c r="X79" s="87">
        <v>43699</v>
      </c>
      <c r="Y79" s="89" t="s">
        <v>547</v>
      </c>
      <c r="Z79" s="84" t="s">
        <v>635</v>
      </c>
      <c r="AA79" s="81"/>
      <c r="AB79" s="81"/>
      <c r="AC79" s="89" t="s">
        <v>722</v>
      </c>
      <c r="AD79" s="81"/>
      <c r="AE79" s="81" t="b">
        <v>0</v>
      </c>
      <c r="AF79" s="81">
        <v>0</v>
      </c>
      <c r="AG79" s="89" t="s">
        <v>782</v>
      </c>
      <c r="AH79" s="81" t="b">
        <v>1</v>
      </c>
      <c r="AI79" s="81" t="s">
        <v>793</v>
      </c>
      <c r="AJ79" s="81"/>
      <c r="AK79" s="89" t="s">
        <v>798</v>
      </c>
      <c r="AL79" s="81" t="b">
        <v>0</v>
      </c>
      <c r="AM79" s="81">
        <v>3</v>
      </c>
      <c r="AN79" s="89" t="s">
        <v>741</v>
      </c>
      <c r="AO79" s="81" t="s">
        <v>801</v>
      </c>
      <c r="AP79" s="81" t="b">
        <v>0</v>
      </c>
      <c r="AQ79" s="89" t="s">
        <v>741</v>
      </c>
      <c r="AR79" s="81" t="s">
        <v>210</v>
      </c>
      <c r="AS79" s="81">
        <v>0</v>
      </c>
      <c r="AT79" s="81">
        <v>0</v>
      </c>
      <c r="AU79" s="81"/>
      <c r="AV79" s="81"/>
      <c r="AW79" s="81"/>
      <c r="AX79" s="81"/>
      <c r="AY79" s="81"/>
      <c r="AZ79" s="81"/>
      <c r="BA79" s="81"/>
      <c r="BB79" s="81"/>
      <c r="BC79">
        <v>1</v>
      </c>
      <c r="BD79" s="80" t="str">
        <f>REPLACE(INDEX(GroupVertices[Group],MATCH(Edges[[#This Row],[Vertex 1]],GroupVertices[Vertex],0)),1,1,"")</f>
        <v>5</v>
      </c>
      <c r="BE79" s="80" t="str">
        <f>REPLACE(INDEX(GroupVertices[Group],MATCH(Edges[[#This Row],[Vertex 2]],GroupVertices[Vertex],0)),1,1,"")</f>
        <v>5</v>
      </c>
      <c r="BF79" s="48">
        <v>3</v>
      </c>
      <c r="BG79" s="49">
        <v>7.5</v>
      </c>
      <c r="BH79" s="48">
        <v>0</v>
      </c>
      <c r="BI79" s="49">
        <v>0</v>
      </c>
      <c r="BJ79" s="48">
        <v>0</v>
      </c>
      <c r="BK79" s="49">
        <v>0</v>
      </c>
      <c r="BL79" s="48">
        <v>37</v>
      </c>
      <c r="BM79" s="49">
        <v>92.5</v>
      </c>
      <c r="BN79" s="48">
        <v>40</v>
      </c>
    </row>
    <row r="80" spans="1:66" ht="15">
      <c r="A80" s="66" t="s">
        <v>278</v>
      </c>
      <c r="B80" s="66" t="s">
        <v>268</v>
      </c>
      <c r="C80" s="67" t="s">
        <v>2111</v>
      </c>
      <c r="D80" s="68">
        <v>3</v>
      </c>
      <c r="E80" s="69" t="s">
        <v>132</v>
      </c>
      <c r="F80" s="70">
        <v>32</v>
      </c>
      <c r="G80" s="67"/>
      <c r="H80" s="71"/>
      <c r="I80" s="72"/>
      <c r="J80" s="72"/>
      <c r="K80" s="34" t="s">
        <v>65</v>
      </c>
      <c r="L80" s="79">
        <v>80</v>
      </c>
      <c r="M80" s="79"/>
      <c r="N80" s="74"/>
      <c r="O80" s="81" t="s">
        <v>335</v>
      </c>
      <c r="P80" s="83">
        <v>43699.59336805555</v>
      </c>
      <c r="Q80" s="81" t="s">
        <v>358</v>
      </c>
      <c r="R80" s="81"/>
      <c r="S80" s="81"/>
      <c r="T80" s="81" t="s">
        <v>424</v>
      </c>
      <c r="U80" s="81"/>
      <c r="V80" s="84" t="s">
        <v>491</v>
      </c>
      <c r="W80" s="83">
        <v>43699.59336805555</v>
      </c>
      <c r="X80" s="87">
        <v>43699</v>
      </c>
      <c r="Y80" s="89" t="s">
        <v>547</v>
      </c>
      <c r="Z80" s="84" t="s">
        <v>635</v>
      </c>
      <c r="AA80" s="81"/>
      <c r="AB80" s="81"/>
      <c r="AC80" s="89" t="s">
        <v>722</v>
      </c>
      <c r="AD80" s="81"/>
      <c r="AE80" s="81" t="b">
        <v>0</v>
      </c>
      <c r="AF80" s="81">
        <v>0</v>
      </c>
      <c r="AG80" s="89" t="s">
        <v>782</v>
      </c>
      <c r="AH80" s="81" t="b">
        <v>1</v>
      </c>
      <c r="AI80" s="81" t="s">
        <v>793</v>
      </c>
      <c r="AJ80" s="81"/>
      <c r="AK80" s="89" t="s">
        <v>798</v>
      </c>
      <c r="AL80" s="81" t="b">
        <v>0</v>
      </c>
      <c r="AM80" s="81">
        <v>3</v>
      </c>
      <c r="AN80" s="89" t="s">
        <v>741</v>
      </c>
      <c r="AO80" s="81" t="s">
        <v>801</v>
      </c>
      <c r="AP80" s="81" t="b">
        <v>0</v>
      </c>
      <c r="AQ80" s="89" t="s">
        <v>741</v>
      </c>
      <c r="AR80" s="81" t="s">
        <v>210</v>
      </c>
      <c r="AS80" s="81">
        <v>0</v>
      </c>
      <c r="AT80" s="81">
        <v>0</v>
      </c>
      <c r="AU80" s="81"/>
      <c r="AV80" s="81"/>
      <c r="AW80" s="81"/>
      <c r="AX80" s="81"/>
      <c r="AY80" s="81"/>
      <c r="AZ80" s="81"/>
      <c r="BA80" s="81"/>
      <c r="BB80" s="81"/>
      <c r="BC80">
        <v>1</v>
      </c>
      <c r="BD80" s="80" t="str">
        <f>REPLACE(INDEX(GroupVertices[Group],MATCH(Edges[[#This Row],[Vertex 1]],GroupVertices[Vertex],0)),1,1,"")</f>
        <v>5</v>
      </c>
      <c r="BE80" s="80" t="str">
        <f>REPLACE(INDEX(GroupVertices[Group],MATCH(Edges[[#This Row],[Vertex 2]],GroupVertices[Vertex],0)),1,1,"")</f>
        <v>5</v>
      </c>
      <c r="BF80" s="48"/>
      <c r="BG80" s="49"/>
      <c r="BH80" s="48"/>
      <c r="BI80" s="49"/>
      <c r="BJ80" s="48"/>
      <c r="BK80" s="49"/>
      <c r="BL80" s="48"/>
      <c r="BM80" s="49"/>
      <c r="BN80" s="48"/>
    </row>
    <row r="81" spans="1:66" ht="15">
      <c r="A81" s="66" t="s">
        <v>279</v>
      </c>
      <c r="B81" s="66" t="s">
        <v>319</v>
      </c>
      <c r="C81" s="67" t="s">
        <v>2111</v>
      </c>
      <c r="D81" s="68">
        <v>3</v>
      </c>
      <c r="E81" s="69" t="s">
        <v>132</v>
      </c>
      <c r="F81" s="70">
        <v>32</v>
      </c>
      <c r="G81" s="67"/>
      <c r="H81" s="71"/>
      <c r="I81" s="72"/>
      <c r="J81" s="72"/>
      <c r="K81" s="34" t="s">
        <v>65</v>
      </c>
      <c r="L81" s="79">
        <v>81</v>
      </c>
      <c r="M81" s="79"/>
      <c r="N81" s="74"/>
      <c r="O81" s="81" t="s">
        <v>335</v>
      </c>
      <c r="P81" s="83">
        <v>43699.60070601852</v>
      </c>
      <c r="Q81" s="81" t="s">
        <v>359</v>
      </c>
      <c r="R81" s="81"/>
      <c r="S81" s="81"/>
      <c r="T81" s="81" t="s">
        <v>425</v>
      </c>
      <c r="U81" s="81"/>
      <c r="V81" s="84" t="s">
        <v>492</v>
      </c>
      <c r="W81" s="83">
        <v>43699.60070601852</v>
      </c>
      <c r="X81" s="87">
        <v>43699</v>
      </c>
      <c r="Y81" s="89" t="s">
        <v>548</v>
      </c>
      <c r="Z81" s="84" t="s">
        <v>636</v>
      </c>
      <c r="AA81" s="81"/>
      <c r="AB81" s="81"/>
      <c r="AC81" s="89" t="s">
        <v>723</v>
      </c>
      <c r="AD81" s="89" t="s">
        <v>776</v>
      </c>
      <c r="AE81" s="81" t="b">
        <v>0</v>
      </c>
      <c r="AF81" s="81">
        <v>2</v>
      </c>
      <c r="AG81" s="89" t="s">
        <v>786</v>
      </c>
      <c r="AH81" s="81" t="b">
        <v>0</v>
      </c>
      <c r="AI81" s="81" t="s">
        <v>793</v>
      </c>
      <c r="AJ81" s="81"/>
      <c r="AK81" s="89" t="s">
        <v>782</v>
      </c>
      <c r="AL81" s="81" t="b">
        <v>0</v>
      </c>
      <c r="AM81" s="81">
        <v>0</v>
      </c>
      <c r="AN81" s="89" t="s">
        <v>782</v>
      </c>
      <c r="AO81" s="81" t="s">
        <v>802</v>
      </c>
      <c r="AP81" s="81" t="b">
        <v>0</v>
      </c>
      <c r="AQ81" s="89" t="s">
        <v>776</v>
      </c>
      <c r="AR81" s="81" t="s">
        <v>210</v>
      </c>
      <c r="AS81" s="81">
        <v>0</v>
      </c>
      <c r="AT81" s="81">
        <v>0</v>
      </c>
      <c r="AU81" s="81"/>
      <c r="AV81" s="81"/>
      <c r="AW81" s="81"/>
      <c r="AX81" s="81"/>
      <c r="AY81" s="81"/>
      <c r="AZ81" s="81"/>
      <c r="BA81" s="81"/>
      <c r="BB81" s="81"/>
      <c r="BC81">
        <v>1</v>
      </c>
      <c r="BD81" s="80" t="str">
        <f>REPLACE(INDEX(GroupVertices[Group],MATCH(Edges[[#This Row],[Vertex 1]],GroupVertices[Vertex],0)),1,1,"")</f>
        <v>4</v>
      </c>
      <c r="BE81" s="80" t="str">
        <f>REPLACE(INDEX(GroupVertices[Group],MATCH(Edges[[#This Row],[Vertex 2]],GroupVertices[Vertex],0)),1,1,"")</f>
        <v>4</v>
      </c>
      <c r="BF81" s="48"/>
      <c r="BG81" s="49"/>
      <c r="BH81" s="48"/>
      <c r="BI81" s="49"/>
      <c r="BJ81" s="48"/>
      <c r="BK81" s="49"/>
      <c r="BL81" s="48"/>
      <c r="BM81" s="49"/>
      <c r="BN81" s="48"/>
    </row>
    <row r="82" spans="1:66" ht="15">
      <c r="A82" s="66" t="s">
        <v>279</v>
      </c>
      <c r="B82" s="66" t="s">
        <v>320</v>
      </c>
      <c r="C82" s="67" t="s">
        <v>2111</v>
      </c>
      <c r="D82" s="68">
        <v>3</v>
      </c>
      <c r="E82" s="69" t="s">
        <v>132</v>
      </c>
      <c r="F82" s="70">
        <v>32</v>
      </c>
      <c r="G82" s="67"/>
      <c r="H82" s="71"/>
      <c r="I82" s="72"/>
      <c r="J82" s="72"/>
      <c r="K82" s="34" t="s">
        <v>65</v>
      </c>
      <c r="L82" s="79">
        <v>82</v>
      </c>
      <c r="M82" s="79"/>
      <c r="N82" s="74"/>
      <c r="O82" s="81" t="s">
        <v>336</v>
      </c>
      <c r="P82" s="83">
        <v>43699.60070601852</v>
      </c>
      <c r="Q82" s="81" t="s">
        <v>359</v>
      </c>
      <c r="R82" s="81"/>
      <c r="S82" s="81"/>
      <c r="T82" s="81" t="s">
        <v>425</v>
      </c>
      <c r="U82" s="81"/>
      <c r="V82" s="84" t="s">
        <v>492</v>
      </c>
      <c r="W82" s="83">
        <v>43699.60070601852</v>
      </c>
      <c r="X82" s="87">
        <v>43699</v>
      </c>
      <c r="Y82" s="89" t="s">
        <v>548</v>
      </c>
      <c r="Z82" s="84" t="s">
        <v>636</v>
      </c>
      <c r="AA82" s="81"/>
      <c r="AB82" s="81"/>
      <c r="AC82" s="89" t="s">
        <v>723</v>
      </c>
      <c r="AD82" s="89" t="s">
        <v>776</v>
      </c>
      <c r="AE82" s="81" t="b">
        <v>0</v>
      </c>
      <c r="AF82" s="81">
        <v>2</v>
      </c>
      <c r="AG82" s="89" t="s">
        <v>786</v>
      </c>
      <c r="AH82" s="81" t="b">
        <v>0</v>
      </c>
      <c r="AI82" s="81" t="s">
        <v>793</v>
      </c>
      <c r="AJ82" s="81"/>
      <c r="AK82" s="89" t="s">
        <v>782</v>
      </c>
      <c r="AL82" s="81" t="b">
        <v>0</v>
      </c>
      <c r="AM82" s="81">
        <v>0</v>
      </c>
      <c r="AN82" s="89" t="s">
        <v>782</v>
      </c>
      <c r="AO82" s="81" t="s">
        <v>802</v>
      </c>
      <c r="AP82" s="81" t="b">
        <v>0</v>
      </c>
      <c r="AQ82" s="89" t="s">
        <v>776</v>
      </c>
      <c r="AR82" s="81" t="s">
        <v>210</v>
      </c>
      <c r="AS82" s="81">
        <v>0</v>
      </c>
      <c r="AT82" s="81">
        <v>0</v>
      </c>
      <c r="AU82" s="81"/>
      <c r="AV82" s="81"/>
      <c r="AW82" s="81"/>
      <c r="AX82" s="81"/>
      <c r="AY82" s="81"/>
      <c r="AZ82" s="81"/>
      <c r="BA82" s="81"/>
      <c r="BB82" s="81"/>
      <c r="BC82">
        <v>1</v>
      </c>
      <c r="BD82" s="80" t="str">
        <f>REPLACE(INDEX(GroupVertices[Group],MATCH(Edges[[#This Row],[Vertex 1]],GroupVertices[Vertex],0)),1,1,"")</f>
        <v>4</v>
      </c>
      <c r="BE82" s="80" t="str">
        <f>REPLACE(INDEX(GroupVertices[Group],MATCH(Edges[[#This Row],[Vertex 2]],GroupVertices[Vertex],0)),1,1,"")</f>
        <v>4</v>
      </c>
      <c r="BF82" s="48">
        <v>3</v>
      </c>
      <c r="BG82" s="49">
        <v>9.67741935483871</v>
      </c>
      <c r="BH82" s="48">
        <v>0</v>
      </c>
      <c r="BI82" s="49">
        <v>0</v>
      </c>
      <c r="BJ82" s="48">
        <v>0</v>
      </c>
      <c r="BK82" s="49">
        <v>0</v>
      </c>
      <c r="BL82" s="48">
        <v>28</v>
      </c>
      <c r="BM82" s="49">
        <v>90.3225806451613</v>
      </c>
      <c r="BN82" s="48">
        <v>31</v>
      </c>
    </row>
    <row r="83" spans="1:66" ht="15">
      <c r="A83" s="66" t="s">
        <v>279</v>
      </c>
      <c r="B83" s="66" t="s">
        <v>321</v>
      </c>
      <c r="C83" s="67" t="s">
        <v>2111</v>
      </c>
      <c r="D83" s="68">
        <v>3</v>
      </c>
      <c r="E83" s="69" t="s">
        <v>132</v>
      </c>
      <c r="F83" s="70">
        <v>32</v>
      </c>
      <c r="G83" s="67"/>
      <c r="H83" s="71"/>
      <c r="I83" s="72"/>
      <c r="J83" s="72"/>
      <c r="K83" s="34" t="s">
        <v>65</v>
      </c>
      <c r="L83" s="79">
        <v>83</v>
      </c>
      <c r="M83" s="79"/>
      <c r="N83" s="74"/>
      <c r="O83" s="81" t="s">
        <v>335</v>
      </c>
      <c r="P83" s="83">
        <v>43697.86517361111</v>
      </c>
      <c r="Q83" s="81" t="s">
        <v>360</v>
      </c>
      <c r="R83" s="84" t="s">
        <v>387</v>
      </c>
      <c r="S83" s="81" t="s">
        <v>402</v>
      </c>
      <c r="T83" s="81" t="s">
        <v>425</v>
      </c>
      <c r="U83" s="81"/>
      <c r="V83" s="84" t="s">
        <v>492</v>
      </c>
      <c r="W83" s="83">
        <v>43697.86517361111</v>
      </c>
      <c r="X83" s="87">
        <v>43697</v>
      </c>
      <c r="Y83" s="89" t="s">
        <v>549</v>
      </c>
      <c r="Z83" s="84" t="s">
        <v>637</v>
      </c>
      <c r="AA83" s="81"/>
      <c r="AB83" s="81"/>
      <c r="AC83" s="89" t="s">
        <v>724</v>
      </c>
      <c r="AD83" s="81"/>
      <c r="AE83" s="81" t="b">
        <v>0</v>
      </c>
      <c r="AF83" s="81">
        <v>3</v>
      </c>
      <c r="AG83" s="89" t="s">
        <v>782</v>
      </c>
      <c r="AH83" s="81" t="b">
        <v>1</v>
      </c>
      <c r="AI83" s="81" t="s">
        <v>793</v>
      </c>
      <c r="AJ83" s="81"/>
      <c r="AK83" s="89" t="s">
        <v>799</v>
      </c>
      <c r="AL83" s="81" t="b">
        <v>0</v>
      </c>
      <c r="AM83" s="81">
        <v>0</v>
      </c>
      <c r="AN83" s="89" t="s">
        <v>782</v>
      </c>
      <c r="AO83" s="81" t="s">
        <v>802</v>
      </c>
      <c r="AP83" s="81" t="b">
        <v>0</v>
      </c>
      <c r="AQ83" s="89" t="s">
        <v>724</v>
      </c>
      <c r="AR83" s="81" t="s">
        <v>210</v>
      </c>
      <c r="AS83" s="81">
        <v>0</v>
      </c>
      <c r="AT83" s="81">
        <v>0</v>
      </c>
      <c r="AU83" s="81"/>
      <c r="AV83" s="81"/>
      <c r="AW83" s="81"/>
      <c r="AX83" s="81"/>
      <c r="AY83" s="81"/>
      <c r="AZ83" s="81"/>
      <c r="BA83" s="81"/>
      <c r="BB83" s="81"/>
      <c r="BC83">
        <v>1</v>
      </c>
      <c r="BD83" s="80" t="str">
        <f>REPLACE(INDEX(GroupVertices[Group],MATCH(Edges[[#This Row],[Vertex 1]],GroupVertices[Vertex],0)),1,1,"")</f>
        <v>4</v>
      </c>
      <c r="BE83" s="80" t="str">
        <f>REPLACE(INDEX(GroupVertices[Group],MATCH(Edges[[#This Row],[Vertex 2]],GroupVertices[Vertex],0)),1,1,"")</f>
        <v>4</v>
      </c>
      <c r="BF83" s="48">
        <v>2</v>
      </c>
      <c r="BG83" s="49">
        <v>14.285714285714286</v>
      </c>
      <c r="BH83" s="48">
        <v>0</v>
      </c>
      <c r="BI83" s="49">
        <v>0</v>
      </c>
      <c r="BJ83" s="48">
        <v>0</v>
      </c>
      <c r="BK83" s="49">
        <v>0</v>
      </c>
      <c r="BL83" s="48">
        <v>12</v>
      </c>
      <c r="BM83" s="49">
        <v>85.71428571428571</v>
      </c>
      <c r="BN83" s="48">
        <v>14</v>
      </c>
    </row>
    <row r="84" spans="1:66" ht="15">
      <c r="A84" s="66" t="s">
        <v>279</v>
      </c>
      <c r="B84" s="66" t="s">
        <v>318</v>
      </c>
      <c r="C84" s="67" t="s">
        <v>2111</v>
      </c>
      <c r="D84" s="68">
        <v>3</v>
      </c>
      <c r="E84" s="69" t="s">
        <v>132</v>
      </c>
      <c r="F84" s="70">
        <v>32</v>
      </c>
      <c r="G84" s="67"/>
      <c r="H84" s="71"/>
      <c r="I84" s="72"/>
      <c r="J84" s="72"/>
      <c r="K84" s="34" t="s">
        <v>65</v>
      </c>
      <c r="L84" s="79">
        <v>84</v>
      </c>
      <c r="M84" s="79"/>
      <c r="N84" s="74"/>
      <c r="O84" s="81" t="s">
        <v>335</v>
      </c>
      <c r="P84" s="83">
        <v>43699.60070601852</v>
      </c>
      <c r="Q84" s="81" t="s">
        <v>359</v>
      </c>
      <c r="R84" s="81"/>
      <c r="S84" s="81"/>
      <c r="T84" s="81" t="s">
        <v>425</v>
      </c>
      <c r="U84" s="81"/>
      <c r="V84" s="84" t="s">
        <v>492</v>
      </c>
      <c r="W84" s="83">
        <v>43699.60070601852</v>
      </c>
      <c r="X84" s="87">
        <v>43699</v>
      </c>
      <c r="Y84" s="89" t="s">
        <v>548</v>
      </c>
      <c r="Z84" s="84" t="s">
        <v>636</v>
      </c>
      <c r="AA84" s="81"/>
      <c r="AB84" s="81"/>
      <c r="AC84" s="89" t="s">
        <v>723</v>
      </c>
      <c r="AD84" s="89" t="s">
        <v>776</v>
      </c>
      <c r="AE84" s="81" t="b">
        <v>0</v>
      </c>
      <c r="AF84" s="81">
        <v>2</v>
      </c>
      <c r="AG84" s="89" t="s">
        <v>786</v>
      </c>
      <c r="AH84" s="81" t="b">
        <v>0</v>
      </c>
      <c r="AI84" s="81" t="s">
        <v>793</v>
      </c>
      <c r="AJ84" s="81"/>
      <c r="AK84" s="89" t="s">
        <v>782</v>
      </c>
      <c r="AL84" s="81" t="b">
        <v>0</v>
      </c>
      <c r="AM84" s="81">
        <v>0</v>
      </c>
      <c r="AN84" s="89" t="s">
        <v>782</v>
      </c>
      <c r="AO84" s="81" t="s">
        <v>802</v>
      </c>
      <c r="AP84" s="81" t="b">
        <v>0</v>
      </c>
      <c r="AQ84" s="89" t="s">
        <v>776</v>
      </c>
      <c r="AR84" s="81" t="s">
        <v>210</v>
      </c>
      <c r="AS84" s="81">
        <v>0</v>
      </c>
      <c r="AT84" s="81">
        <v>0</v>
      </c>
      <c r="AU84" s="81"/>
      <c r="AV84" s="81"/>
      <c r="AW84" s="81"/>
      <c r="AX84" s="81"/>
      <c r="AY84" s="81"/>
      <c r="AZ84" s="81"/>
      <c r="BA84" s="81"/>
      <c r="BB84" s="81"/>
      <c r="BC84">
        <v>1</v>
      </c>
      <c r="BD84" s="80" t="str">
        <f>REPLACE(INDEX(GroupVertices[Group],MATCH(Edges[[#This Row],[Vertex 1]],GroupVertices[Vertex],0)),1,1,"")</f>
        <v>4</v>
      </c>
      <c r="BE84" s="80" t="str">
        <f>REPLACE(INDEX(GroupVertices[Group],MATCH(Edges[[#This Row],[Vertex 2]],GroupVertices[Vertex],0)),1,1,"")</f>
        <v>5</v>
      </c>
      <c r="BF84" s="48"/>
      <c r="BG84" s="49"/>
      <c r="BH84" s="48"/>
      <c r="BI84" s="49"/>
      <c r="BJ84" s="48"/>
      <c r="BK84" s="49"/>
      <c r="BL84" s="48"/>
      <c r="BM84" s="49"/>
      <c r="BN84" s="48"/>
    </row>
    <row r="85" spans="1:66" ht="15">
      <c r="A85" s="66" t="s">
        <v>280</v>
      </c>
      <c r="B85" s="66" t="s">
        <v>282</v>
      </c>
      <c r="C85" s="67" t="s">
        <v>2111</v>
      </c>
      <c r="D85" s="68">
        <v>3</v>
      </c>
      <c r="E85" s="69" t="s">
        <v>132</v>
      </c>
      <c r="F85" s="70">
        <v>32</v>
      </c>
      <c r="G85" s="67"/>
      <c r="H85" s="71"/>
      <c r="I85" s="72"/>
      <c r="J85" s="72"/>
      <c r="K85" s="34" t="s">
        <v>65</v>
      </c>
      <c r="L85" s="79">
        <v>85</v>
      </c>
      <c r="M85" s="79"/>
      <c r="N85" s="74"/>
      <c r="O85" s="81" t="s">
        <v>334</v>
      </c>
      <c r="P85" s="83">
        <v>43699.75666666667</v>
      </c>
      <c r="Q85" s="81" t="s">
        <v>357</v>
      </c>
      <c r="R85" s="81"/>
      <c r="S85" s="81"/>
      <c r="T85" s="81" t="s">
        <v>423</v>
      </c>
      <c r="U85" s="81"/>
      <c r="V85" s="84" t="s">
        <v>493</v>
      </c>
      <c r="W85" s="83">
        <v>43699.75666666667</v>
      </c>
      <c r="X85" s="87">
        <v>43699</v>
      </c>
      <c r="Y85" s="89" t="s">
        <v>550</v>
      </c>
      <c r="Z85" s="84" t="s">
        <v>638</v>
      </c>
      <c r="AA85" s="81"/>
      <c r="AB85" s="81"/>
      <c r="AC85" s="89" t="s">
        <v>725</v>
      </c>
      <c r="AD85" s="81"/>
      <c r="AE85" s="81" t="b">
        <v>0</v>
      </c>
      <c r="AF85" s="81">
        <v>0</v>
      </c>
      <c r="AG85" s="89" t="s">
        <v>782</v>
      </c>
      <c r="AH85" s="81" t="b">
        <v>0</v>
      </c>
      <c r="AI85" s="81" t="s">
        <v>793</v>
      </c>
      <c r="AJ85" s="81"/>
      <c r="AK85" s="89" t="s">
        <v>782</v>
      </c>
      <c r="AL85" s="81" t="b">
        <v>0</v>
      </c>
      <c r="AM85" s="81">
        <v>5</v>
      </c>
      <c r="AN85" s="89" t="s">
        <v>736</v>
      </c>
      <c r="AO85" s="81" t="s">
        <v>801</v>
      </c>
      <c r="AP85" s="81" t="b">
        <v>0</v>
      </c>
      <c r="AQ85" s="89" t="s">
        <v>736</v>
      </c>
      <c r="AR85" s="81" t="s">
        <v>210</v>
      </c>
      <c r="AS85" s="81">
        <v>0</v>
      </c>
      <c r="AT85" s="81">
        <v>0</v>
      </c>
      <c r="AU85" s="81"/>
      <c r="AV85" s="81"/>
      <c r="AW85" s="81"/>
      <c r="AX85" s="81"/>
      <c r="AY85" s="81"/>
      <c r="AZ85" s="81"/>
      <c r="BA85" s="81"/>
      <c r="BB85" s="81"/>
      <c r="BC85">
        <v>1</v>
      </c>
      <c r="BD85" s="80" t="str">
        <f>REPLACE(INDEX(GroupVertices[Group],MATCH(Edges[[#This Row],[Vertex 1]],GroupVertices[Vertex],0)),1,1,"")</f>
        <v>2</v>
      </c>
      <c r="BE85" s="80" t="str">
        <f>REPLACE(INDEX(GroupVertices[Group],MATCH(Edges[[#This Row],[Vertex 2]],GroupVertices[Vertex],0)),1,1,"")</f>
        <v>2</v>
      </c>
      <c r="BF85" s="48"/>
      <c r="BG85" s="49"/>
      <c r="BH85" s="48"/>
      <c r="BI85" s="49"/>
      <c r="BJ85" s="48"/>
      <c r="BK85" s="49"/>
      <c r="BL85" s="48"/>
      <c r="BM85" s="49"/>
      <c r="BN85" s="48"/>
    </row>
    <row r="86" spans="1:66" ht="15">
      <c r="A86" s="66" t="s">
        <v>280</v>
      </c>
      <c r="B86" s="66" t="s">
        <v>272</v>
      </c>
      <c r="C86" s="67" t="s">
        <v>2111</v>
      </c>
      <c r="D86" s="68">
        <v>3</v>
      </c>
      <c r="E86" s="69" t="s">
        <v>132</v>
      </c>
      <c r="F86" s="70">
        <v>32</v>
      </c>
      <c r="G86" s="67"/>
      <c r="H86" s="71"/>
      <c r="I86" s="72"/>
      <c r="J86" s="72"/>
      <c r="K86" s="34" t="s">
        <v>65</v>
      </c>
      <c r="L86" s="79">
        <v>86</v>
      </c>
      <c r="M86" s="79"/>
      <c r="N86" s="74"/>
      <c r="O86" s="81" t="s">
        <v>335</v>
      </c>
      <c r="P86" s="83">
        <v>43699.75666666667</v>
      </c>
      <c r="Q86" s="81" t="s">
        <v>357</v>
      </c>
      <c r="R86" s="81"/>
      <c r="S86" s="81"/>
      <c r="T86" s="81" t="s">
        <v>423</v>
      </c>
      <c r="U86" s="81"/>
      <c r="V86" s="84" t="s">
        <v>493</v>
      </c>
      <c r="W86" s="83">
        <v>43699.75666666667</v>
      </c>
      <c r="X86" s="87">
        <v>43699</v>
      </c>
      <c r="Y86" s="89" t="s">
        <v>550</v>
      </c>
      <c r="Z86" s="84" t="s">
        <v>638</v>
      </c>
      <c r="AA86" s="81"/>
      <c r="AB86" s="81"/>
      <c r="AC86" s="89" t="s">
        <v>725</v>
      </c>
      <c r="AD86" s="81"/>
      <c r="AE86" s="81" t="b">
        <v>0</v>
      </c>
      <c r="AF86" s="81">
        <v>0</v>
      </c>
      <c r="AG86" s="89" t="s">
        <v>782</v>
      </c>
      <c r="AH86" s="81" t="b">
        <v>0</v>
      </c>
      <c r="AI86" s="81" t="s">
        <v>793</v>
      </c>
      <c r="AJ86" s="81"/>
      <c r="AK86" s="89" t="s">
        <v>782</v>
      </c>
      <c r="AL86" s="81" t="b">
        <v>0</v>
      </c>
      <c r="AM86" s="81">
        <v>5</v>
      </c>
      <c r="AN86" s="89" t="s">
        <v>736</v>
      </c>
      <c r="AO86" s="81" t="s">
        <v>801</v>
      </c>
      <c r="AP86" s="81" t="b">
        <v>0</v>
      </c>
      <c r="AQ86" s="89" t="s">
        <v>736</v>
      </c>
      <c r="AR86" s="81" t="s">
        <v>210</v>
      </c>
      <c r="AS86" s="81">
        <v>0</v>
      </c>
      <c r="AT86" s="81">
        <v>0</v>
      </c>
      <c r="AU86" s="81"/>
      <c r="AV86" s="81"/>
      <c r="AW86" s="81"/>
      <c r="AX86" s="81"/>
      <c r="AY86" s="81"/>
      <c r="AZ86" s="81"/>
      <c r="BA86" s="81"/>
      <c r="BB86" s="81"/>
      <c r="BC86">
        <v>1</v>
      </c>
      <c r="BD86" s="80" t="str">
        <f>REPLACE(INDEX(GroupVertices[Group],MATCH(Edges[[#This Row],[Vertex 1]],GroupVertices[Vertex],0)),1,1,"")</f>
        <v>2</v>
      </c>
      <c r="BE86" s="80" t="str">
        <f>REPLACE(INDEX(GroupVertices[Group],MATCH(Edges[[#This Row],[Vertex 2]],GroupVertices[Vertex],0)),1,1,"")</f>
        <v>1</v>
      </c>
      <c r="BF86" s="48">
        <v>0</v>
      </c>
      <c r="BG86" s="49">
        <v>0</v>
      </c>
      <c r="BH86" s="48">
        <v>0</v>
      </c>
      <c r="BI86" s="49">
        <v>0</v>
      </c>
      <c r="BJ86" s="48">
        <v>0</v>
      </c>
      <c r="BK86" s="49">
        <v>0</v>
      </c>
      <c r="BL86" s="48">
        <v>24</v>
      </c>
      <c r="BM86" s="49">
        <v>100</v>
      </c>
      <c r="BN86" s="48">
        <v>24</v>
      </c>
    </row>
    <row r="87" spans="1:66" ht="15">
      <c r="A87" s="66" t="s">
        <v>281</v>
      </c>
      <c r="B87" s="66" t="s">
        <v>282</v>
      </c>
      <c r="C87" s="67" t="s">
        <v>2111</v>
      </c>
      <c r="D87" s="68">
        <v>3</v>
      </c>
      <c r="E87" s="69" t="s">
        <v>132</v>
      </c>
      <c r="F87" s="70">
        <v>32</v>
      </c>
      <c r="G87" s="67"/>
      <c r="H87" s="71"/>
      <c r="I87" s="72"/>
      <c r="J87" s="72"/>
      <c r="K87" s="34" t="s">
        <v>66</v>
      </c>
      <c r="L87" s="79">
        <v>87</v>
      </c>
      <c r="M87" s="79"/>
      <c r="N87" s="74"/>
      <c r="O87" s="81" t="s">
        <v>335</v>
      </c>
      <c r="P87" s="83">
        <v>43693.899305555555</v>
      </c>
      <c r="Q87" s="81" t="s">
        <v>361</v>
      </c>
      <c r="R87" s="81"/>
      <c r="S87" s="81"/>
      <c r="T87" s="81" t="s">
        <v>413</v>
      </c>
      <c r="U87" s="81"/>
      <c r="V87" s="84" t="s">
        <v>494</v>
      </c>
      <c r="W87" s="83">
        <v>43693.899305555555</v>
      </c>
      <c r="X87" s="87">
        <v>43693</v>
      </c>
      <c r="Y87" s="89" t="s">
        <v>551</v>
      </c>
      <c r="Z87" s="84" t="s">
        <v>639</v>
      </c>
      <c r="AA87" s="81"/>
      <c r="AB87" s="81"/>
      <c r="AC87" s="89" t="s">
        <v>726</v>
      </c>
      <c r="AD87" s="89" t="s">
        <v>728</v>
      </c>
      <c r="AE87" s="81" t="b">
        <v>0</v>
      </c>
      <c r="AF87" s="81">
        <v>8</v>
      </c>
      <c r="AG87" s="89" t="s">
        <v>787</v>
      </c>
      <c r="AH87" s="81" t="b">
        <v>0</v>
      </c>
      <c r="AI87" s="81" t="s">
        <v>793</v>
      </c>
      <c r="AJ87" s="81"/>
      <c r="AK87" s="89" t="s">
        <v>782</v>
      </c>
      <c r="AL87" s="81" t="b">
        <v>0</v>
      </c>
      <c r="AM87" s="81">
        <v>1</v>
      </c>
      <c r="AN87" s="89" t="s">
        <v>782</v>
      </c>
      <c r="AO87" s="81" t="s">
        <v>803</v>
      </c>
      <c r="AP87" s="81" t="b">
        <v>0</v>
      </c>
      <c r="AQ87" s="89" t="s">
        <v>728</v>
      </c>
      <c r="AR87" s="81" t="s">
        <v>210</v>
      </c>
      <c r="AS87" s="81">
        <v>0</v>
      </c>
      <c r="AT87" s="81">
        <v>0</v>
      </c>
      <c r="AU87" s="81"/>
      <c r="AV87" s="81"/>
      <c r="AW87" s="81"/>
      <c r="AX87" s="81"/>
      <c r="AY87" s="81"/>
      <c r="AZ87" s="81"/>
      <c r="BA87" s="81"/>
      <c r="BB87" s="81"/>
      <c r="BC87">
        <v>1</v>
      </c>
      <c r="BD87" s="80" t="str">
        <f>REPLACE(INDEX(GroupVertices[Group],MATCH(Edges[[#This Row],[Vertex 1]],GroupVertices[Vertex],0)),1,1,"")</f>
        <v>3</v>
      </c>
      <c r="BE87" s="80" t="str">
        <f>REPLACE(INDEX(GroupVertices[Group],MATCH(Edges[[#This Row],[Vertex 2]],GroupVertices[Vertex],0)),1,1,"")</f>
        <v>2</v>
      </c>
      <c r="BF87" s="48"/>
      <c r="BG87" s="49"/>
      <c r="BH87" s="48"/>
      <c r="BI87" s="49"/>
      <c r="BJ87" s="48"/>
      <c r="BK87" s="49"/>
      <c r="BL87" s="48"/>
      <c r="BM87" s="49"/>
      <c r="BN87" s="48"/>
    </row>
    <row r="88" spans="1:66" ht="15">
      <c r="A88" s="66" t="s">
        <v>281</v>
      </c>
      <c r="B88" s="66" t="s">
        <v>271</v>
      </c>
      <c r="C88" s="67" t="s">
        <v>2111</v>
      </c>
      <c r="D88" s="68">
        <v>3</v>
      </c>
      <c r="E88" s="69" t="s">
        <v>132</v>
      </c>
      <c r="F88" s="70">
        <v>32</v>
      </c>
      <c r="G88" s="67"/>
      <c r="H88" s="71"/>
      <c r="I88" s="72"/>
      <c r="J88" s="72"/>
      <c r="K88" s="34" t="s">
        <v>65</v>
      </c>
      <c r="L88" s="79">
        <v>88</v>
      </c>
      <c r="M88" s="79"/>
      <c r="N88" s="74"/>
      <c r="O88" s="81" t="s">
        <v>335</v>
      </c>
      <c r="P88" s="83">
        <v>43693.899305555555</v>
      </c>
      <c r="Q88" s="81" t="s">
        <v>361</v>
      </c>
      <c r="R88" s="81"/>
      <c r="S88" s="81"/>
      <c r="T88" s="81" t="s">
        <v>413</v>
      </c>
      <c r="U88" s="81"/>
      <c r="V88" s="84" t="s">
        <v>494</v>
      </c>
      <c r="W88" s="83">
        <v>43693.899305555555</v>
      </c>
      <c r="X88" s="87">
        <v>43693</v>
      </c>
      <c r="Y88" s="89" t="s">
        <v>551</v>
      </c>
      <c r="Z88" s="84" t="s">
        <v>639</v>
      </c>
      <c r="AA88" s="81"/>
      <c r="AB88" s="81"/>
      <c r="AC88" s="89" t="s">
        <v>726</v>
      </c>
      <c r="AD88" s="89" t="s">
        <v>728</v>
      </c>
      <c r="AE88" s="81" t="b">
        <v>0</v>
      </c>
      <c r="AF88" s="81">
        <v>8</v>
      </c>
      <c r="AG88" s="89" t="s">
        <v>787</v>
      </c>
      <c r="AH88" s="81" t="b">
        <v>0</v>
      </c>
      <c r="AI88" s="81" t="s">
        <v>793</v>
      </c>
      <c r="AJ88" s="81"/>
      <c r="AK88" s="89" t="s">
        <v>782</v>
      </c>
      <c r="AL88" s="81" t="b">
        <v>0</v>
      </c>
      <c r="AM88" s="81">
        <v>1</v>
      </c>
      <c r="AN88" s="89" t="s">
        <v>782</v>
      </c>
      <c r="AO88" s="81" t="s">
        <v>803</v>
      </c>
      <c r="AP88" s="81" t="b">
        <v>0</v>
      </c>
      <c r="AQ88" s="89" t="s">
        <v>728</v>
      </c>
      <c r="AR88" s="81" t="s">
        <v>210</v>
      </c>
      <c r="AS88" s="81">
        <v>0</v>
      </c>
      <c r="AT88" s="81">
        <v>0</v>
      </c>
      <c r="AU88" s="81"/>
      <c r="AV88" s="81"/>
      <c r="AW88" s="81"/>
      <c r="AX88" s="81"/>
      <c r="AY88" s="81"/>
      <c r="AZ88" s="81"/>
      <c r="BA88" s="81"/>
      <c r="BB88" s="81"/>
      <c r="BC88">
        <v>1</v>
      </c>
      <c r="BD88" s="80" t="str">
        <f>REPLACE(INDEX(GroupVertices[Group],MATCH(Edges[[#This Row],[Vertex 1]],GroupVertices[Vertex],0)),1,1,"")</f>
        <v>3</v>
      </c>
      <c r="BE88" s="80" t="str">
        <f>REPLACE(INDEX(GroupVertices[Group],MATCH(Edges[[#This Row],[Vertex 2]],GroupVertices[Vertex],0)),1,1,"")</f>
        <v>3</v>
      </c>
      <c r="BF88" s="48"/>
      <c r="BG88" s="49"/>
      <c r="BH88" s="48"/>
      <c r="BI88" s="49"/>
      <c r="BJ88" s="48"/>
      <c r="BK88" s="49"/>
      <c r="BL88" s="48"/>
      <c r="BM88" s="49"/>
      <c r="BN88" s="48"/>
    </row>
    <row r="89" spans="1:66" ht="15">
      <c r="A89" s="66" t="s">
        <v>281</v>
      </c>
      <c r="B89" s="66" t="s">
        <v>283</v>
      </c>
      <c r="C89" s="67" t="s">
        <v>2111</v>
      </c>
      <c r="D89" s="68">
        <v>3</v>
      </c>
      <c r="E89" s="69" t="s">
        <v>132</v>
      </c>
      <c r="F89" s="70">
        <v>32</v>
      </c>
      <c r="G89" s="67"/>
      <c r="H89" s="71"/>
      <c r="I89" s="72"/>
      <c r="J89" s="72"/>
      <c r="K89" s="34" t="s">
        <v>65</v>
      </c>
      <c r="L89" s="79">
        <v>89</v>
      </c>
      <c r="M89" s="79"/>
      <c r="N89" s="74"/>
      <c r="O89" s="81" t="s">
        <v>336</v>
      </c>
      <c r="P89" s="83">
        <v>43693.899305555555</v>
      </c>
      <c r="Q89" s="81" t="s">
        <v>361</v>
      </c>
      <c r="R89" s="81"/>
      <c r="S89" s="81"/>
      <c r="T89" s="81" t="s">
        <v>413</v>
      </c>
      <c r="U89" s="81"/>
      <c r="V89" s="84" t="s">
        <v>494</v>
      </c>
      <c r="W89" s="83">
        <v>43693.899305555555</v>
      </c>
      <c r="X89" s="87">
        <v>43693</v>
      </c>
      <c r="Y89" s="89" t="s">
        <v>551</v>
      </c>
      <c r="Z89" s="84" t="s">
        <v>639</v>
      </c>
      <c r="AA89" s="81"/>
      <c r="AB89" s="81"/>
      <c r="AC89" s="89" t="s">
        <v>726</v>
      </c>
      <c r="AD89" s="89" t="s">
        <v>728</v>
      </c>
      <c r="AE89" s="81" t="b">
        <v>0</v>
      </c>
      <c r="AF89" s="81">
        <v>8</v>
      </c>
      <c r="AG89" s="89" t="s">
        <v>787</v>
      </c>
      <c r="AH89" s="81" t="b">
        <v>0</v>
      </c>
      <c r="AI89" s="81" t="s">
        <v>793</v>
      </c>
      <c r="AJ89" s="81"/>
      <c r="AK89" s="89" t="s">
        <v>782</v>
      </c>
      <c r="AL89" s="81" t="b">
        <v>0</v>
      </c>
      <c r="AM89" s="81">
        <v>1</v>
      </c>
      <c r="AN89" s="89" t="s">
        <v>782</v>
      </c>
      <c r="AO89" s="81" t="s">
        <v>803</v>
      </c>
      <c r="AP89" s="81" t="b">
        <v>0</v>
      </c>
      <c r="AQ89" s="89" t="s">
        <v>728</v>
      </c>
      <c r="AR89" s="81" t="s">
        <v>210</v>
      </c>
      <c r="AS89" s="81">
        <v>0</v>
      </c>
      <c r="AT89" s="81">
        <v>0</v>
      </c>
      <c r="AU89" s="81"/>
      <c r="AV89" s="81"/>
      <c r="AW89" s="81"/>
      <c r="AX89" s="81"/>
      <c r="AY89" s="81"/>
      <c r="AZ89" s="81"/>
      <c r="BA89" s="81"/>
      <c r="BB89" s="81"/>
      <c r="BC89">
        <v>1</v>
      </c>
      <c r="BD89" s="80" t="str">
        <f>REPLACE(INDEX(GroupVertices[Group],MATCH(Edges[[#This Row],[Vertex 1]],GroupVertices[Vertex],0)),1,1,"")</f>
        <v>3</v>
      </c>
      <c r="BE89" s="80" t="str">
        <f>REPLACE(INDEX(GroupVertices[Group],MATCH(Edges[[#This Row],[Vertex 2]],GroupVertices[Vertex],0)),1,1,"")</f>
        <v>3</v>
      </c>
      <c r="BF89" s="48">
        <v>0</v>
      </c>
      <c r="BG89" s="49">
        <v>0</v>
      </c>
      <c r="BH89" s="48">
        <v>0</v>
      </c>
      <c r="BI89" s="49">
        <v>0</v>
      </c>
      <c r="BJ89" s="48">
        <v>0</v>
      </c>
      <c r="BK89" s="49">
        <v>0</v>
      </c>
      <c r="BL89" s="48">
        <v>10</v>
      </c>
      <c r="BM89" s="49">
        <v>100</v>
      </c>
      <c r="BN89" s="48">
        <v>10</v>
      </c>
    </row>
    <row r="90" spans="1:66" ht="15">
      <c r="A90" s="66" t="s">
        <v>282</v>
      </c>
      <c r="B90" s="66" t="s">
        <v>281</v>
      </c>
      <c r="C90" s="67" t="s">
        <v>2111</v>
      </c>
      <c r="D90" s="68">
        <v>3</v>
      </c>
      <c r="E90" s="69" t="s">
        <v>132</v>
      </c>
      <c r="F90" s="70">
        <v>32</v>
      </c>
      <c r="G90" s="67"/>
      <c r="H90" s="71"/>
      <c r="I90" s="72"/>
      <c r="J90" s="72"/>
      <c r="K90" s="34" t="s">
        <v>66</v>
      </c>
      <c r="L90" s="79">
        <v>90</v>
      </c>
      <c r="M90" s="79"/>
      <c r="N90" s="74"/>
      <c r="O90" s="81" t="s">
        <v>334</v>
      </c>
      <c r="P90" s="83">
        <v>43696.03417824074</v>
      </c>
      <c r="Q90" s="81" t="s">
        <v>361</v>
      </c>
      <c r="R90" s="81"/>
      <c r="S90" s="81"/>
      <c r="T90" s="81" t="s">
        <v>413</v>
      </c>
      <c r="U90" s="81"/>
      <c r="V90" s="84" t="s">
        <v>495</v>
      </c>
      <c r="W90" s="83">
        <v>43696.03417824074</v>
      </c>
      <c r="X90" s="87">
        <v>43696</v>
      </c>
      <c r="Y90" s="89" t="s">
        <v>552</v>
      </c>
      <c r="Z90" s="84" t="s">
        <v>640</v>
      </c>
      <c r="AA90" s="81"/>
      <c r="AB90" s="81"/>
      <c r="AC90" s="89" t="s">
        <v>727</v>
      </c>
      <c r="AD90" s="81"/>
      <c r="AE90" s="81" t="b">
        <v>0</v>
      </c>
      <c r="AF90" s="81">
        <v>0</v>
      </c>
      <c r="AG90" s="89" t="s">
        <v>782</v>
      </c>
      <c r="AH90" s="81" t="b">
        <v>0</v>
      </c>
      <c r="AI90" s="81" t="s">
        <v>793</v>
      </c>
      <c r="AJ90" s="81"/>
      <c r="AK90" s="89" t="s">
        <v>782</v>
      </c>
      <c r="AL90" s="81" t="b">
        <v>0</v>
      </c>
      <c r="AM90" s="81">
        <v>1</v>
      </c>
      <c r="AN90" s="89" t="s">
        <v>726</v>
      </c>
      <c r="AO90" s="81" t="s">
        <v>802</v>
      </c>
      <c r="AP90" s="81" t="b">
        <v>0</v>
      </c>
      <c r="AQ90" s="89" t="s">
        <v>726</v>
      </c>
      <c r="AR90" s="81" t="s">
        <v>210</v>
      </c>
      <c r="AS90" s="81">
        <v>0</v>
      </c>
      <c r="AT90" s="81">
        <v>0</v>
      </c>
      <c r="AU90" s="81"/>
      <c r="AV90" s="81"/>
      <c r="AW90" s="81"/>
      <c r="AX90" s="81"/>
      <c r="AY90" s="81"/>
      <c r="AZ90" s="81"/>
      <c r="BA90" s="81"/>
      <c r="BB90" s="81"/>
      <c r="BC90">
        <v>1</v>
      </c>
      <c r="BD90" s="80" t="str">
        <f>REPLACE(INDEX(GroupVertices[Group],MATCH(Edges[[#This Row],[Vertex 1]],GroupVertices[Vertex],0)),1,1,"")</f>
        <v>2</v>
      </c>
      <c r="BE90" s="80" t="str">
        <f>REPLACE(INDEX(GroupVertices[Group],MATCH(Edges[[#This Row],[Vertex 2]],GroupVertices[Vertex],0)),1,1,"")</f>
        <v>3</v>
      </c>
      <c r="BF90" s="48">
        <v>0</v>
      </c>
      <c r="BG90" s="49">
        <v>0</v>
      </c>
      <c r="BH90" s="48">
        <v>0</v>
      </c>
      <c r="BI90" s="49">
        <v>0</v>
      </c>
      <c r="BJ90" s="48">
        <v>0</v>
      </c>
      <c r="BK90" s="49">
        <v>0</v>
      </c>
      <c r="BL90" s="48">
        <v>10</v>
      </c>
      <c r="BM90" s="49">
        <v>100</v>
      </c>
      <c r="BN90" s="48">
        <v>10</v>
      </c>
    </row>
    <row r="91" spans="1:66" ht="15">
      <c r="A91" s="66" t="s">
        <v>283</v>
      </c>
      <c r="B91" s="66" t="s">
        <v>282</v>
      </c>
      <c r="C91" s="67" t="s">
        <v>2111</v>
      </c>
      <c r="D91" s="68">
        <v>3</v>
      </c>
      <c r="E91" s="69" t="s">
        <v>132</v>
      </c>
      <c r="F91" s="70">
        <v>32</v>
      </c>
      <c r="G91" s="67"/>
      <c r="H91" s="71"/>
      <c r="I91" s="72"/>
      <c r="J91" s="72"/>
      <c r="K91" s="34" t="s">
        <v>66</v>
      </c>
      <c r="L91" s="79">
        <v>91</v>
      </c>
      <c r="M91" s="79"/>
      <c r="N91" s="74"/>
      <c r="O91" s="81" t="s">
        <v>335</v>
      </c>
      <c r="P91" s="83">
        <v>43693.23841435185</v>
      </c>
      <c r="Q91" s="81" t="s">
        <v>337</v>
      </c>
      <c r="R91" s="84" t="s">
        <v>388</v>
      </c>
      <c r="S91" s="81" t="s">
        <v>402</v>
      </c>
      <c r="T91" s="81" t="s">
        <v>426</v>
      </c>
      <c r="U91" s="81"/>
      <c r="V91" s="84" t="s">
        <v>496</v>
      </c>
      <c r="W91" s="83">
        <v>43693.23841435185</v>
      </c>
      <c r="X91" s="87">
        <v>43693</v>
      </c>
      <c r="Y91" s="89" t="s">
        <v>553</v>
      </c>
      <c r="Z91" s="84" t="s">
        <v>641</v>
      </c>
      <c r="AA91" s="81"/>
      <c r="AB91" s="81"/>
      <c r="AC91" s="89" t="s">
        <v>728</v>
      </c>
      <c r="AD91" s="81"/>
      <c r="AE91" s="81" t="b">
        <v>0</v>
      </c>
      <c r="AF91" s="81">
        <v>23</v>
      </c>
      <c r="AG91" s="89" t="s">
        <v>782</v>
      </c>
      <c r="AH91" s="81" t="b">
        <v>1</v>
      </c>
      <c r="AI91" s="81" t="s">
        <v>793</v>
      </c>
      <c r="AJ91" s="81"/>
      <c r="AK91" s="89" t="s">
        <v>796</v>
      </c>
      <c r="AL91" s="81" t="b">
        <v>0</v>
      </c>
      <c r="AM91" s="81">
        <v>6</v>
      </c>
      <c r="AN91" s="89" t="s">
        <v>782</v>
      </c>
      <c r="AO91" s="81" t="s">
        <v>803</v>
      </c>
      <c r="AP91" s="81" t="b">
        <v>0</v>
      </c>
      <c r="AQ91" s="89" t="s">
        <v>728</v>
      </c>
      <c r="AR91" s="81" t="s">
        <v>210</v>
      </c>
      <c r="AS91" s="81">
        <v>0</v>
      </c>
      <c r="AT91" s="81">
        <v>0</v>
      </c>
      <c r="AU91" s="81"/>
      <c r="AV91" s="81"/>
      <c r="AW91" s="81"/>
      <c r="AX91" s="81"/>
      <c r="AY91" s="81"/>
      <c r="AZ91" s="81"/>
      <c r="BA91" s="81"/>
      <c r="BB91" s="81"/>
      <c r="BC91">
        <v>1</v>
      </c>
      <c r="BD91" s="80" t="str">
        <f>REPLACE(INDEX(GroupVertices[Group],MATCH(Edges[[#This Row],[Vertex 1]],GroupVertices[Vertex],0)),1,1,"")</f>
        <v>3</v>
      </c>
      <c r="BE91" s="80" t="str">
        <f>REPLACE(INDEX(GroupVertices[Group],MATCH(Edges[[#This Row],[Vertex 2]],GroupVertices[Vertex],0)),1,1,"")</f>
        <v>2</v>
      </c>
      <c r="BF91" s="48"/>
      <c r="BG91" s="49"/>
      <c r="BH91" s="48"/>
      <c r="BI91" s="49"/>
      <c r="BJ91" s="48"/>
      <c r="BK91" s="49"/>
      <c r="BL91" s="48"/>
      <c r="BM91" s="49"/>
      <c r="BN91" s="48"/>
    </row>
    <row r="92" spans="1:66" ht="15">
      <c r="A92" s="66" t="s">
        <v>283</v>
      </c>
      <c r="B92" s="66" t="s">
        <v>271</v>
      </c>
      <c r="C92" s="67" t="s">
        <v>2111</v>
      </c>
      <c r="D92" s="68">
        <v>3</v>
      </c>
      <c r="E92" s="69" t="s">
        <v>132</v>
      </c>
      <c r="F92" s="70">
        <v>32</v>
      </c>
      <c r="G92" s="67"/>
      <c r="H92" s="71"/>
      <c r="I92" s="72"/>
      <c r="J92" s="72"/>
      <c r="K92" s="34" t="s">
        <v>65</v>
      </c>
      <c r="L92" s="79">
        <v>92</v>
      </c>
      <c r="M92" s="79"/>
      <c r="N92" s="74"/>
      <c r="O92" s="81" t="s">
        <v>335</v>
      </c>
      <c r="P92" s="83">
        <v>43693.23841435185</v>
      </c>
      <c r="Q92" s="81" t="s">
        <v>337</v>
      </c>
      <c r="R92" s="84" t="s">
        <v>388</v>
      </c>
      <c r="S92" s="81" t="s">
        <v>402</v>
      </c>
      <c r="T92" s="81" t="s">
        <v>426</v>
      </c>
      <c r="U92" s="81"/>
      <c r="V92" s="84" t="s">
        <v>496</v>
      </c>
      <c r="W92" s="83">
        <v>43693.23841435185</v>
      </c>
      <c r="X92" s="87">
        <v>43693</v>
      </c>
      <c r="Y92" s="89" t="s">
        <v>553</v>
      </c>
      <c r="Z92" s="84" t="s">
        <v>641</v>
      </c>
      <c r="AA92" s="81"/>
      <c r="AB92" s="81"/>
      <c r="AC92" s="89" t="s">
        <v>728</v>
      </c>
      <c r="AD92" s="81"/>
      <c r="AE92" s="81" t="b">
        <v>0</v>
      </c>
      <c r="AF92" s="81">
        <v>23</v>
      </c>
      <c r="AG92" s="89" t="s">
        <v>782</v>
      </c>
      <c r="AH92" s="81" t="b">
        <v>1</v>
      </c>
      <c r="AI92" s="81" t="s">
        <v>793</v>
      </c>
      <c r="AJ92" s="81"/>
      <c r="AK92" s="89" t="s">
        <v>796</v>
      </c>
      <c r="AL92" s="81" t="b">
        <v>0</v>
      </c>
      <c r="AM92" s="81">
        <v>6</v>
      </c>
      <c r="AN92" s="89" t="s">
        <v>782</v>
      </c>
      <c r="AO92" s="81" t="s">
        <v>803</v>
      </c>
      <c r="AP92" s="81" t="b">
        <v>0</v>
      </c>
      <c r="AQ92" s="89" t="s">
        <v>728</v>
      </c>
      <c r="AR92" s="81" t="s">
        <v>210</v>
      </c>
      <c r="AS92" s="81">
        <v>0</v>
      </c>
      <c r="AT92" s="81">
        <v>0</v>
      </c>
      <c r="AU92" s="81"/>
      <c r="AV92" s="81"/>
      <c r="AW92" s="81"/>
      <c r="AX92" s="81"/>
      <c r="AY92" s="81"/>
      <c r="AZ92" s="81"/>
      <c r="BA92" s="81"/>
      <c r="BB92" s="81"/>
      <c r="BC92">
        <v>1</v>
      </c>
      <c r="BD92" s="80" t="str">
        <f>REPLACE(INDEX(GroupVertices[Group],MATCH(Edges[[#This Row],[Vertex 1]],GroupVertices[Vertex],0)),1,1,"")</f>
        <v>3</v>
      </c>
      <c r="BE92" s="80" t="str">
        <f>REPLACE(INDEX(GroupVertices[Group],MATCH(Edges[[#This Row],[Vertex 2]],GroupVertices[Vertex],0)),1,1,"")</f>
        <v>3</v>
      </c>
      <c r="BF92" s="48">
        <v>2</v>
      </c>
      <c r="BG92" s="49">
        <v>5.882352941176471</v>
      </c>
      <c r="BH92" s="48">
        <v>1</v>
      </c>
      <c r="BI92" s="49">
        <v>2.9411764705882355</v>
      </c>
      <c r="BJ92" s="48">
        <v>0</v>
      </c>
      <c r="BK92" s="49">
        <v>0</v>
      </c>
      <c r="BL92" s="48">
        <v>31</v>
      </c>
      <c r="BM92" s="49">
        <v>91.17647058823529</v>
      </c>
      <c r="BN92" s="48">
        <v>34</v>
      </c>
    </row>
    <row r="93" spans="1:66" ht="15">
      <c r="A93" s="66" t="s">
        <v>284</v>
      </c>
      <c r="B93" s="66" t="s">
        <v>283</v>
      </c>
      <c r="C93" s="67" t="s">
        <v>2111</v>
      </c>
      <c r="D93" s="68">
        <v>3</v>
      </c>
      <c r="E93" s="69" t="s">
        <v>132</v>
      </c>
      <c r="F93" s="70">
        <v>32</v>
      </c>
      <c r="G93" s="67"/>
      <c r="H93" s="71"/>
      <c r="I93" s="72"/>
      <c r="J93" s="72"/>
      <c r="K93" s="34" t="s">
        <v>65</v>
      </c>
      <c r="L93" s="79">
        <v>93</v>
      </c>
      <c r="M93" s="79"/>
      <c r="N93" s="74"/>
      <c r="O93" s="81" t="s">
        <v>334</v>
      </c>
      <c r="P93" s="83">
        <v>43693.73273148148</v>
      </c>
      <c r="Q93" s="81" t="s">
        <v>337</v>
      </c>
      <c r="R93" s="81"/>
      <c r="S93" s="81"/>
      <c r="T93" s="81" t="s">
        <v>404</v>
      </c>
      <c r="U93" s="81"/>
      <c r="V93" s="84" t="s">
        <v>497</v>
      </c>
      <c r="W93" s="83">
        <v>43693.73273148148</v>
      </c>
      <c r="X93" s="87">
        <v>43693</v>
      </c>
      <c r="Y93" s="89" t="s">
        <v>554</v>
      </c>
      <c r="Z93" s="84" t="s">
        <v>642</v>
      </c>
      <c r="AA93" s="81"/>
      <c r="AB93" s="81"/>
      <c r="AC93" s="89" t="s">
        <v>729</v>
      </c>
      <c r="AD93" s="81"/>
      <c r="AE93" s="81" t="b">
        <v>0</v>
      </c>
      <c r="AF93" s="81">
        <v>0</v>
      </c>
      <c r="AG93" s="89" t="s">
        <v>782</v>
      </c>
      <c r="AH93" s="81" t="b">
        <v>1</v>
      </c>
      <c r="AI93" s="81" t="s">
        <v>793</v>
      </c>
      <c r="AJ93" s="81"/>
      <c r="AK93" s="89" t="s">
        <v>796</v>
      </c>
      <c r="AL93" s="81" t="b">
        <v>0</v>
      </c>
      <c r="AM93" s="81">
        <v>6</v>
      </c>
      <c r="AN93" s="89" t="s">
        <v>728</v>
      </c>
      <c r="AO93" s="81" t="s">
        <v>801</v>
      </c>
      <c r="AP93" s="81" t="b">
        <v>0</v>
      </c>
      <c r="AQ93" s="89" t="s">
        <v>728</v>
      </c>
      <c r="AR93" s="81" t="s">
        <v>210</v>
      </c>
      <c r="AS93" s="81">
        <v>0</v>
      </c>
      <c r="AT93" s="81">
        <v>0</v>
      </c>
      <c r="AU93" s="81"/>
      <c r="AV93" s="81"/>
      <c r="AW93" s="81"/>
      <c r="AX93" s="81"/>
      <c r="AY93" s="81"/>
      <c r="AZ93" s="81"/>
      <c r="BA93" s="81"/>
      <c r="BB93" s="81"/>
      <c r="BC93">
        <v>1</v>
      </c>
      <c r="BD93" s="80" t="str">
        <f>REPLACE(INDEX(GroupVertices[Group],MATCH(Edges[[#This Row],[Vertex 1]],GroupVertices[Vertex],0)),1,1,"")</f>
        <v>3</v>
      </c>
      <c r="BE93" s="80" t="str">
        <f>REPLACE(INDEX(GroupVertices[Group],MATCH(Edges[[#This Row],[Vertex 2]],GroupVertices[Vertex],0)),1,1,"")</f>
        <v>3</v>
      </c>
      <c r="BF93" s="48"/>
      <c r="BG93" s="49"/>
      <c r="BH93" s="48"/>
      <c r="BI93" s="49"/>
      <c r="BJ93" s="48"/>
      <c r="BK93" s="49"/>
      <c r="BL93" s="48"/>
      <c r="BM93" s="49"/>
      <c r="BN93" s="48"/>
    </row>
    <row r="94" spans="1:66" ht="15">
      <c r="A94" s="66" t="s">
        <v>282</v>
      </c>
      <c r="B94" s="66" t="s">
        <v>283</v>
      </c>
      <c r="C94" s="67" t="s">
        <v>2111</v>
      </c>
      <c r="D94" s="68">
        <v>3</v>
      </c>
      <c r="E94" s="69" t="s">
        <v>132</v>
      </c>
      <c r="F94" s="70">
        <v>32</v>
      </c>
      <c r="G94" s="67"/>
      <c r="H94" s="71"/>
      <c r="I94" s="72"/>
      <c r="J94" s="72"/>
      <c r="K94" s="34" t="s">
        <v>66</v>
      </c>
      <c r="L94" s="79">
        <v>94</v>
      </c>
      <c r="M94" s="79"/>
      <c r="N94" s="74"/>
      <c r="O94" s="81" t="s">
        <v>334</v>
      </c>
      <c r="P94" s="83">
        <v>43696.03414351852</v>
      </c>
      <c r="Q94" s="81" t="s">
        <v>337</v>
      </c>
      <c r="R94" s="81"/>
      <c r="S94" s="81"/>
      <c r="T94" s="81" t="s">
        <v>404</v>
      </c>
      <c r="U94" s="81"/>
      <c r="V94" s="84" t="s">
        <v>495</v>
      </c>
      <c r="W94" s="83">
        <v>43696.03414351852</v>
      </c>
      <c r="X94" s="87">
        <v>43696</v>
      </c>
      <c r="Y94" s="89" t="s">
        <v>555</v>
      </c>
      <c r="Z94" s="84" t="s">
        <v>643</v>
      </c>
      <c r="AA94" s="81"/>
      <c r="AB94" s="81"/>
      <c r="AC94" s="89" t="s">
        <v>730</v>
      </c>
      <c r="AD94" s="81"/>
      <c r="AE94" s="81" t="b">
        <v>0</v>
      </c>
      <c r="AF94" s="81">
        <v>0</v>
      </c>
      <c r="AG94" s="89" t="s">
        <v>782</v>
      </c>
      <c r="AH94" s="81" t="b">
        <v>1</v>
      </c>
      <c r="AI94" s="81" t="s">
        <v>793</v>
      </c>
      <c r="AJ94" s="81"/>
      <c r="AK94" s="89" t="s">
        <v>796</v>
      </c>
      <c r="AL94" s="81" t="b">
        <v>0</v>
      </c>
      <c r="AM94" s="81">
        <v>6</v>
      </c>
      <c r="AN94" s="89" t="s">
        <v>728</v>
      </c>
      <c r="AO94" s="81" t="s">
        <v>802</v>
      </c>
      <c r="AP94" s="81" t="b">
        <v>0</v>
      </c>
      <c r="AQ94" s="89" t="s">
        <v>728</v>
      </c>
      <c r="AR94" s="81" t="s">
        <v>210</v>
      </c>
      <c r="AS94" s="81">
        <v>0</v>
      </c>
      <c r="AT94" s="81">
        <v>0</v>
      </c>
      <c r="AU94" s="81"/>
      <c r="AV94" s="81"/>
      <c r="AW94" s="81"/>
      <c r="AX94" s="81"/>
      <c r="AY94" s="81"/>
      <c r="AZ94" s="81"/>
      <c r="BA94" s="81"/>
      <c r="BB94" s="81"/>
      <c r="BC94">
        <v>1</v>
      </c>
      <c r="BD94" s="80" t="str">
        <f>REPLACE(INDEX(GroupVertices[Group],MATCH(Edges[[#This Row],[Vertex 1]],GroupVertices[Vertex],0)),1,1,"")</f>
        <v>2</v>
      </c>
      <c r="BE94" s="80" t="str">
        <f>REPLACE(INDEX(GroupVertices[Group],MATCH(Edges[[#This Row],[Vertex 2]],GroupVertices[Vertex],0)),1,1,"")</f>
        <v>3</v>
      </c>
      <c r="BF94" s="48"/>
      <c r="BG94" s="49"/>
      <c r="BH94" s="48"/>
      <c r="BI94" s="49"/>
      <c r="BJ94" s="48"/>
      <c r="BK94" s="49"/>
      <c r="BL94" s="48"/>
      <c r="BM94" s="49"/>
      <c r="BN94" s="48"/>
    </row>
    <row r="95" spans="1:66" ht="15">
      <c r="A95" s="66" t="s">
        <v>282</v>
      </c>
      <c r="B95" s="66" t="s">
        <v>283</v>
      </c>
      <c r="C95" s="67" t="s">
        <v>2111</v>
      </c>
      <c r="D95" s="68">
        <v>3</v>
      </c>
      <c r="E95" s="69" t="s">
        <v>132</v>
      </c>
      <c r="F95" s="70">
        <v>32</v>
      </c>
      <c r="G95" s="67"/>
      <c r="H95" s="71"/>
      <c r="I95" s="72"/>
      <c r="J95" s="72"/>
      <c r="K95" s="34" t="s">
        <v>66</v>
      </c>
      <c r="L95" s="79">
        <v>95</v>
      </c>
      <c r="M95" s="79"/>
      <c r="N95" s="74"/>
      <c r="O95" s="81" t="s">
        <v>336</v>
      </c>
      <c r="P95" s="83">
        <v>43696.03417824074</v>
      </c>
      <c r="Q95" s="81" t="s">
        <v>361</v>
      </c>
      <c r="R95" s="81"/>
      <c r="S95" s="81"/>
      <c r="T95" s="81" t="s">
        <v>413</v>
      </c>
      <c r="U95" s="81"/>
      <c r="V95" s="84" t="s">
        <v>495</v>
      </c>
      <c r="W95" s="83">
        <v>43696.03417824074</v>
      </c>
      <c r="X95" s="87">
        <v>43696</v>
      </c>
      <c r="Y95" s="89" t="s">
        <v>552</v>
      </c>
      <c r="Z95" s="84" t="s">
        <v>640</v>
      </c>
      <c r="AA95" s="81"/>
      <c r="AB95" s="81"/>
      <c r="AC95" s="89" t="s">
        <v>727</v>
      </c>
      <c r="AD95" s="81"/>
      <c r="AE95" s="81" t="b">
        <v>0</v>
      </c>
      <c r="AF95" s="81">
        <v>0</v>
      </c>
      <c r="AG95" s="89" t="s">
        <v>782</v>
      </c>
      <c r="AH95" s="81" t="b">
        <v>0</v>
      </c>
      <c r="AI95" s="81" t="s">
        <v>793</v>
      </c>
      <c r="AJ95" s="81"/>
      <c r="AK95" s="89" t="s">
        <v>782</v>
      </c>
      <c r="AL95" s="81" t="b">
        <v>0</v>
      </c>
      <c r="AM95" s="81">
        <v>1</v>
      </c>
      <c r="AN95" s="89" t="s">
        <v>726</v>
      </c>
      <c r="AO95" s="81" t="s">
        <v>802</v>
      </c>
      <c r="AP95" s="81" t="b">
        <v>0</v>
      </c>
      <c r="AQ95" s="89" t="s">
        <v>726</v>
      </c>
      <c r="AR95" s="81" t="s">
        <v>210</v>
      </c>
      <c r="AS95" s="81">
        <v>0</v>
      </c>
      <c r="AT95" s="81">
        <v>0</v>
      </c>
      <c r="AU95" s="81"/>
      <c r="AV95" s="81"/>
      <c r="AW95" s="81"/>
      <c r="AX95" s="81"/>
      <c r="AY95" s="81"/>
      <c r="AZ95" s="81"/>
      <c r="BA95" s="81"/>
      <c r="BB95" s="81"/>
      <c r="BC95">
        <v>1</v>
      </c>
      <c r="BD95" s="80" t="str">
        <f>REPLACE(INDEX(GroupVertices[Group],MATCH(Edges[[#This Row],[Vertex 1]],GroupVertices[Vertex],0)),1,1,"")</f>
        <v>2</v>
      </c>
      <c r="BE95" s="80" t="str">
        <f>REPLACE(INDEX(GroupVertices[Group],MATCH(Edges[[#This Row],[Vertex 2]],GroupVertices[Vertex],0)),1,1,"")</f>
        <v>3</v>
      </c>
      <c r="BF95" s="48"/>
      <c r="BG95" s="49"/>
      <c r="BH95" s="48"/>
      <c r="BI95" s="49"/>
      <c r="BJ95" s="48"/>
      <c r="BK95" s="49"/>
      <c r="BL95" s="48"/>
      <c r="BM95" s="49"/>
      <c r="BN95" s="48"/>
    </row>
    <row r="96" spans="1:66" ht="15">
      <c r="A96" s="66" t="s">
        <v>285</v>
      </c>
      <c r="B96" s="66" t="s">
        <v>286</v>
      </c>
      <c r="C96" s="67" t="s">
        <v>2111</v>
      </c>
      <c r="D96" s="68">
        <v>3</v>
      </c>
      <c r="E96" s="69" t="s">
        <v>132</v>
      </c>
      <c r="F96" s="70">
        <v>32</v>
      </c>
      <c r="G96" s="67"/>
      <c r="H96" s="71"/>
      <c r="I96" s="72"/>
      <c r="J96" s="72"/>
      <c r="K96" s="34" t="s">
        <v>66</v>
      </c>
      <c r="L96" s="79">
        <v>96</v>
      </c>
      <c r="M96" s="79"/>
      <c r="N96" s="74"/>
      <c r="O96" s="81" t="s">
        <v>335</v>
      </c>
      <c r="P96" s="83">
        <v>43697.646261574075</v>
      </c>
      <c r="Q96" s="81" t="s">
        <v>345</v>
      </c>
      <c r="R96" s="81"/>
      <c r="S96" s="81"/>
      <c r="T96" s="81" t="s">
        <v>427</v>
      </c>
      <c r="U96" s="84" t="s">
        <v>452</v>
      </c>
      <c r="V96" s="84" t="s">
        <v>452</v>
      </c>
      <c r="W96" s="83">
        <v>43697.646261574075</v>
      </c>
      <c r="X96" s="87">
        <v>43697</v>
      </c>
      <c r="Y96" s="89" t="s">
        <v>556</v>
      </c>
      <c r="Z96" s="84" t="s">
        <v>644</v>
      </c>
      <c r="AA96" s="81"/>
      <c r="AB96" s="81"/>
      <c r="AC96" s="89" t="s">
        <v>731</v>
      </c>
      <c r="AD96" s="81"/>
      <c r="AE96" s="81" t="b">
        <v>0</v>
      </c>
      <c r="AF96" s="81">
        <v>20</v>
      </c>
      <c r="AG96" s="89" t="s">
        <v>782</v>
      </c>
      <c r="AH96" s="81" t="b">
        <v>0</v>
      </c>
      <c r="AI96" s="81" t="s">
        <v>793</v>
      </c>
      <c r="AJ96" s="81"/>
      <c r="AK96" s="89" t="s">
        <v>782</v>
      </c>
      <c r="AL96" s="81" t="b">
        <v>0</v>
      </c>
      <c r="AM96" s="81">
        <v>4</v>
      </c>
      <c r="AN96" s="89" t="s">
        <v>782</v>
      </c>
      <c r="AO96" s="81" t="s">
        <v>802</v>
      </c>
      <c r="AP96" s="81" t="b">
        <v>0</v>
      </c>
      <c r="AQ96" s="89" t="s">
        <v>731</v>
      </c>
      <c r="AR96" s="81" t="s">
        <v>210</v>
      </c>
      <c r="AS96" s="81">
        <v>0</v>
      </c>
      <c r="AT96" s="81">
        <v>0</v>
      </c>
      <c r="AU96" s="81"/>
      <c r="AV96" s="81"/>
      <c r="AW96" s="81"/>
      <c r="AX96" s="81"/>
      <c r="AY96" s="81"/>
      <c r="AZ96" s="81"/>
      <c r="BA96" s="81"/>
      <c r="BB96" s="81"/>
      <c r="BC96">
        <v>1</v>
      </c>
      <c r="BD96" s="80" t="str">
        <f>REPLACE(INDEX(GroupVertices[Group],MATCH(Edges[[#This Row],[Vertex 1]],GroupVertices[Vertex],0)),1,1,"")</f>
        <v>2</v>
      </c>
      <c r="BE96" s="80" t="str">
        <f>REPLACE(INDEX(GroupVertices[Group],MATCH(Edges[[#This Row],[Vertex 2]],GroupVertices[Vertex],0)),1,1,"")</f>
        <v>2</v>
      </c>
      <c r="BF96" s="48">
        <v>1</v>
      </c>
      <c r="BG96" s="49">
        <v>2.5</v>
      </c>
      <c r="BH96" s="48">
        <v>1</v>
      </c>
      <c r="BI96" s="49">
        <v>2.5</v>
      </c>
      <c r="BJ96" s="48">
        <v>0</v>
      </c>
      <c r="BK96" s="49">
        <v>0</v>
      </c>
      <c r="BL96" s="48">
        <v>38</v>
      </c>
      <c r="BM96" s="49">
        <v>95</v>
      </c>
      <c r="BN96" s="48">
        <v>40</v>
      </c>
    </row>
    <row r="97" spans="1:66" ht="15">
      <c r="A97" s="66" t="s">
        <v>286</v>
      </c>
      <c r="B97" s="66" t="s">
        <v>285</v>
      </c>
      <c r="C97" s="67" t="s">
        <v>2111</v>
      </c>
      <c r="D97" s="68">
        <v>3</v>
      </c>
      <c r="E97" s="69" t="s">
        <v>132</v>
      </c>
      <c r="F97" s="70">
        <v>32</v>
      </c>
      <c r="G97" s="67"/>
      <c r="H97" s="71"/>
      <c r="I97" s="72"/>
      <c r="J97" s="72"/>
      <c r="K97" s="34" t="s">
        <v>66</v>
      </c>
      <c r="L97" s="79">
        <v>97</v>
      </c>
      <c r="M97" s="79"/>
      <c r="N97" s="74"/>
      <c r="O97" s="81" t="s">
        <v>334</v>
      </c>
      <c r="P97" s="83">
        <v>43697.66423611111</v>
      </c>
      <c r="Q97" s="81" t="s">
        <v>345</v>
      </c>
      <c r="R97" s="81"/>
      <c r="S97" s="81"/>
      <c r="T97" s="81" t="s">
        <v>407</v>
      </c>
      <c r="U97" s="81"/>
      <c r="V97" s="84" t="s">
        <v>498</v>
      </c>
      <c r="W97" s="83">
        <v>43697.66423611111</v>
      </c>
      <c r="X97" s="87">
        <v>43697</v>
      </c>
      <c r="Y97" s="89" t="s">
        <v>557</v>
      </c>
      <c r="Z97" s="84" t="s">
        <v>645</v>
      </c>
      <c r="AA97" s="81"/>
      <c r="AB97" s="81"/>
      <c r="AC97" s="89" t="s">
        <v>732</v>
      </c>
      <c r="AD97" s="81"/>
      <c r="AE97" s="81" t="b">
        <v>0</v>
      </c>
      <c r="AF97" s="81">
        <v>0</v>
      </c>
      <c r="AG97" s="89" t="s">
        <v>782</v>
      </c>
      <c r="AH97" s="81" t="b">
        <v>0</v>
      </c>
      <c r="AI97" s="81" t="s">
        <v>793</v>
      </c>
      <c r="AJ97" s="81"/>
      <c r="AK97" s="89" t="s">
        <v>782</v>
      </c>
      <c r="AL97" s="81" t="b">
        <v>0</v>
      </c>
      <c r="AM97" s="81">
        <v>4</v>
      </c>
      <c r="AN97" s="89" t="s">
        <v>731</v>
      </c>
      <c r="AO97" s="81" t="s">
        <v>803</v>
      </c>
      <c r="AP97" s="81" t="b">
        <v>0</v>
      </c>
      <c r="AQ97" s="89" t="s">
        <v>731</v>
      </c>
      <c r="AR97" s="81" t="s">
        <v>210</v>
      </c>
      <c r="AS97" s="81">
        <v>0</v>
      </c>
      <c r="AT97" s="81">
        <v>0</v>
      </c>
      <c r="AU97" s="81"/>
      <c r="AV97" s="81"/>
      <c r="AW97" s="81"/>
      <c r="AX97" s="81"/>
      <c r="AY97" s="81"/>
      <c r="AZ97" s="81"/>
      <c r="BA97" s="81"/>
      <c r="BB97" s="81"/>
      <c r="BC97">
        <v>1</v>
      </c>
      <c r="BD97" s="80" t="str">
        <f>REPLACE(INDEX(GroupVertices[Group],MATCH(Edges[[#This Row],[Vertex 1]],GroupVertices[Vertex],0)),1,1,"")</f>
        <v>2</v>
      </c>
      <c r="BE97" s="80" t="str">
        <f>REPLACE(INDEX(GroupVertices[Group],MATCH(Edges[[#This Row],[Vertex 2]],GroupVertices[Vertex],0)),1,1,"")</f>
        <v>2</v>
      </c>
      <c r="BF97" s="48">
        <v>1</v>
      </c>
      <c r="BG97" s="49">
        <v>2.5</v>
      </c>
      <c r="BH97" s="48">
        <v>1</v>
      </c>
      <c r="BI97" s="49">
        <v>2.5</v>
      </c>
      <c r="BJ97" s="48">
        <v>0</v>
      </c>
      <c r="BK97" s="49">
        <v>0</v>
      </c>
      <c r="BL97" s="48">
        <v>38</v>
      </c>
      <c r="BM97" s="49">
        <v>95</v>
      </c>
      <c r="BN97" s="48">
        <v>40</v>
      </c>
    </row>
    <row r="98" spans="1:66" ht="15">
      <c r="A98" s="66" t="s">
        <v>282</v>
      </c>
      <c r="B98" s="66" t="s">
        <v>285</v>
      </c>
      <c r="C98" s="67" t="s">
        <v>2111</v>
      </c>
      <c r="D98" s="68">
        <v>3</v>
      </c>
      <c r="E98" s="69" t="s">
        <v>132</v>
      </c>
      <c r="F98" s="70">
        <v>32</v>
      </c>
      <c r="G98" s="67"/>
      <c r="H98" s="71"/>
      <c r="I98" s="72"/>
      <c r="J98" s="72"/>
      <c r="K98" s="34" t="s">
        <v>65</v>
      </c>
      <c r="L98" s="79">
        <v>98</v>
      </c>
      <c r="M98" s="79"/>
      <c r="N98" s="74"/>
      <c r="O98" s="81" t="s">
        <v>334</v>
      </c>
      <c r="P98" s="83">
        <v>43697.69856481482</v>
      </c>
      <c r="Q98" s="81" t="s">
        <v>345</v>
      </c>
      <c r="R98" s="81"/>
      <c r="S98" s="81"/>
      <c r="T98" s="81" t="s">
        <v>407</v>
      </c>
      <c r="U98" s="81"/>
      <c r="V98" s="84" t="s">
        <v>495</v>
      </c>
      <c r="W98" s="83">
        <v>43697.69856481482</v>
      </c>
      <c r="X98" s="87">
        <v>43697</v>
      </c>
      <c r="Y98" s="89" t="s">
        <v>558</v>
      </c>
      <c r="Z98" s="84" t="s">
        <v>646</v>
      </c>
      <c r="AA98" s="81"/>
      <c r="AB98" s="81"/>
      <c r="AC98" s="89" t="s">
        <v>733</v>
      </c>
      <c r="AD98" s="81"/>
      <c r="AE98" s="81" t="b">
        <v>0</v>
      </c>
      <c r="AF98" s="81">
        <v>0</v>
      </c>
      <c r="AG98" s="89" t="s">
        <v>782</v>
      </c>
      <c r="AH98" s="81" t="b">
        <v>0</v>
      </c>
      <c r="AI98" s="81" t="s">
        <v>793</v>
      </c>
      <c r="AJ98" s="81"/>
      <c r="AK98" s="89" t="s">
        <v>782</v>
      </c>
      <c r="AL98" s="81" t="b">
        <v>0</v>
      </c>
      <c r="AM98" s="81">
        <v>4</v>
      </c>
      <c r="AN98" s="89" t="s">
        <v>731</v>
      </c>
      <c r="AO98" s="81" t="s">
        <v>802</v>
      </c>
      <c r="AP98" s="81" t="b">
        <v>0</v>
      </c>
      <c r="AQ98" s="89" t="s">
        <v>731</v>
      </c>
      <c r="AR98" s="81" t="s">
        <v>210</v>
      </c>
      <c r="AS98" s="81">
        <v>0</v>
      </c>
      <c r="AT98" s="81">
        <v>0</v>
      </c>
      <c r="AU98" s="81"/>
      <c r="AV98" s="81"/>
      <c r="AW98" s="81"/>
      <c r="AX98" s="81"/>
      <c r="AY98" s="81"/>
      <c r="AZ98" s="81"/>
      <c r="BA98" s="81"/>
      <c r="BB98" s="81"/>
      <c r="BC98">
        <v>1</v>
      </c>
      <c r="BD98" s="80" t="str">
        <f>REPLACE(INDEX(GroupVertices[Group],MATCH(Edges[[#This Row],[Vertex 1]],GroupVertices[Vertex],0)),1,1,"")</f>
        <v>2</v>
      </c>
      <c r="BE98" s="80" t="str">
        <f>REPLACE(INDEX(GroupVertices[Group],MATCH(Edges[[#This Row],[Vertex 2]],GroupVertices[Vertex],0)),1,1,"")</f>
        <v>2</v>
      </c>
      <c r="BF98" s="48"/>
      <c r="BG98" s="49"/>
      <c r="BH98" s="48"/>
      <c r="BI98" s="49"/>
      <c r="BJ98" s="48"/>
      <c r="BK98" s="49"/>
      <c r="BL98" s="48"/>
      <c r="BM98" s="49"/>
      <c r="BN98" s="48"/>
    </row>
    <row r="99" spans="1:66" ht="15">
      <c r="A99" s="66" t="s">
        <v>282</v>
      </c>
      <c r="B99" s="66" t="s">
        <v>286</v>
      </c>
      <c r="C99" s="67" t="s">
        <v>2111</v>
      </c>
      <c r="D99" s="68">
        <v>3</v>
      </c>
      <c r="E99" s="69" t="s">
        <v>132</v>
      </c>
      <c r="F99" s="70">
        <v>32</v>
      </c>
      <c r="G99" s="67"/>
      <c r="H99" s="71"/>
      <c r="I99" s="72"/>
      <c r="J99" s="72"/>
      <c r="K99" s="34" t="s">
        <v>65</v>
      </c>
      <c r="L99" s="79">
        <v>99</v>
      </c>
      <c r="M99" s="79"/>
      <c r="N99" s="74"/>
      <c r="O99" s="81" t="s">
        <v>335</v>
      </c>
      <c r="P99" s="83">
        <v>43697.69856481482</v>
      </c>
      <c r="Q99" s="81" t="s">
        <v>345</v>
      </c>
      <c r="R99" s="81"/>
      <c r="S99" s="81"/>
      <c r="T99" s="81" t="s">
        <v>407</v>
      </c>
      <c r="U99" s="81"/>
      <c r="V99" s="84" t="s">
        <v>495</v>
      </c>
      <c r="W99" s="83">
        <v>43697.69856481482</v>
      </c>
      <c r="X99" s="87">
        <v>43697</v>
      </c>
      <c r="Y99" s="89" t="s">
        <v>558</v>
      </c>
      <c r="Z99" s="84" t="s">
        <v>646</v>
      </c>
      <c r="AA99" s="81"/>
      <c r="AB99" s="81"/>
      <c r="AC99" s="89" t="s">
        <v>733</v>
      </c>
      <c r="AD99" s="81"/>
      <c r="AE99" s="81" t="b">
        <v>0</v>
      </c>
      <c r="AF99" s="81">
        <v>0</v>
      </c>
      <c r="AG99" s="89" t="s">
        <v>782</v>
      </c>
      <c r="AH99" s="81" t="b">
        <v>0</v>
      </c>
      <c r="AI99" s="81" t="s">
        <v>793</v>
      </c>
      <c r="AJ99" s="81"/>
      <c r="AK99" s="89" t="s">
        <v>782</v>
      </c>
      <c r="AL99" s="81" t="b">
        <v>0</v>
      </c>
      <c r="AM99" s="81">
        <v>4</v>
      </c>
      <c r="AN99" s="89" t="s">
        <v>731</v>
      </c>
      <c r="AO99" s="81" t="s">
        <v>802</v>
      </c>
      <c r="AP99" s="81" t="b">
        <v>0</v>
      </c>
      <c r="AQ99" s="89" t="s">
        <v>731</v>
      </c>
      <c r="AR99" s="81" t="s">
        <v>210</v>
      </c>
      <c r="AS99" s="81">
        <v>0</v>
      </c>
      <c r="AT99" s="81">
        <v>0</v>
      </c>
      <c r="AU99" s="81"/>
      <c r="AV99" s="81"/>
      <c r="AW99" s="81"/>
      <c r="AX99" s="81"/>
      <c r="AY99" s="81"/>
      <c r="AZ99" s="81"/>
      <c r="BA99" s="81"/>
      <c r="BB99" s="81"/>
      <c r="BC99">
        <v>1</v>
      </c>
      <c r="BD99" s="80" t="str">
        <f>REPLACE(INDEX(GroupVertices[Group],MATCH(Edges[[#This Row],[Vertex 1]],GroupVertices[Vertex],0)),1,1,"")</f>
        <v>2</v>
      </c>
      <c r="BE99" s="80" t="str">
        <f>REPLACE(INDEX(GroupVertices[Group],MATCH(Edges[[#This Row],[Vertex 2]],GroupVertices[Vertex],0)),1,1,"")</f>
        <v>2</v>
      </c>
      <c r="BF99" s="48">
        <v>1</v>
      </c>
      <c r="BG99" s="49">
        <v>2.5</v>
      </c>
      <c r="BH99" s="48">
        <v>1</v>
      </c>
      <c r="BI99" s="49">
        <v>2.5</v>
      </c>
      <c r="BJ99" s="48">
        <v>0</v>
      </c>
      <c r="BK99" s="49">
        <v>0</v>
      </c>
      <c r="BL99" s="48">
        <v>38</v>
      </c>
      <c r="BM99" s="49">
        <v>95</v>
      </c>
      <c r="BN99" s="48">
        <v>40</v>
      </c>
    </row>
    <row r="100" spans="1:66" ht="15">
      <c r="A100" s="66" t="s">
        <v>271</v>
      </c>
      <c r="B100" s="66" t="s">
        <v>272</v>
      </c>
      <c r="C100" s="67" t="s">
        <v>2111</v>
      </c>
      <c r="D100" s="68">
        <v>3</v>
      </c>
      <c r="E100" s="69" t="s">
        <v>132</v>
      </c>
      <c r="F100" s="70">
        <v>32</v>
      </c>
      <c r="G100" s="67"/>
      <c r="H100" s="71"/>
      <c r="I100" s="72"/>
      <c r="J100" s="72"/>
      <c r="K100" s="34" t="s">
        <v>66</v>
      </c>
      <c r="L100" s="79">
        <v>100</v>
      </c>
      <c r="M100" s="79"/>
      <c r="N100" s="74"/>
      <c r="O100" s="81" t="s">
        <v>335</v>
      </c>
      <c r="P100" s="83">
        <v>43693.724699074075</v>
      </c>
      <c r="Q100" s="81" t="s">
        <v>354</v>
      </c>
      <c r="R100" s="84" t="s">
        <v>385</v>
      </c>
      <c r="S100" s="81" t="s">
        <v>403</v>
      </c>
      <c r="T100" s="81" t="s">
        <v>420</v>
      </c>
      <c r="U100" s="84" t="s">
        <v>450</v>
      </c>
      <c r="V100" s="84" t="s">
        <v>450</v>
      </c>
      <c r="W100" s="83">
        <v>43693.724699074075</v>
      </c>
      <c r="X100" s="87">
        <v>43693</v>
      </c>
      <c r="Y100" s="89" t="s">
        <v>539</v>
      </c>
      <c r="Z100" s="84" t="s">
        <v>627</v>
      </c>
      <c r="AA100" s="81"/>
      <c r="AB100" s="81"/>
      <c r="AC100" s="89" t="s">
        <v>714</v>
      </c>
      <c r="AD100" s="89" t="s">
        <v>775</v>
      </c>
      <c r="AE100" s="81" t="b">
        <v>0</v>
      </c>
      <c r="AF100" s="81">
        <v>11</v>
      </c>
      <c r="AG100" s="89" t="s">
        <v>785</v>
      </c>
      <c r="AH100" s="81" t="b">
        <v>0</v>
      </c>
      <c r="AI100" s="81" t="s">
        <v>793</v>
      </c>
      <c r="AJ100" s="81"/>
      <c r="AK100" s="89" t="s">
        <v>782</v>
      </c>
      <c r="AL100" s="81" t="b">
        <v>0</v>
      </c>
      <c r="AM100" s="81">
        <v>2</v>
      </c>
      <c r="AN100" s="89" t="s">
        <v>782</v>
      </c>
      <c r="AO100" s="81" t="s">
        <v>803</v>
      </c>
      <c r="AP100" s="81" t="b">
        <v>0</v>
      </c>
      <c r="AQ100" s="89" t="s">
        <v>775</v>
      </c>
      <c r="AR100" s="81" t="s">
        <v>210</v>
      </c>
      <c r="AS100" s="81">
        <v>0</v>
      </c>
      <c r="AT100" s="81">
        <v>0</v>
      </c>
      <c r="AU100" s="81"/>
      <c r="AV100" s="81"/>
      <c r="AW100" s="81"/>
      <c r="AX100" s="81"/>
      <c r="AY100" s="81"/>
      <c r="AZ100" s="81"/>
      <c r="BA100" s="81"/>
      <c r="BB100" s="81"/>
      <c r="BC100">
        <v>1</v>
      </c>
      <c r="BD100" s="80" t="str">
        <f>REPLACE(INDEX(GroupVertices[Group],MATCH(Edges[[#This Row],[Vertex 1]],GroupVertices[Vertex],0)),1,1,"")</f>
        <v>3</v>
      </c>
      <c r="BE100" s="80" t="str">
        <f>REPLACE(INDEX(GroupVertices[Group],MATCH(Edges[[#This Row],[Vertex 2]],GroupVertices[Vertex],0)),1,1,"")</f>
        <v>1</v>
      </c>
      <c r="BF100" s="48"/>
      <c r="BG100" s="49"/>
      <c r="BH100" s="48"/>
      <c r="BI100" s="49"/>
      <c r="BJ100" s="48"/>
      <c r="BK100" s="49"/>
      <c r="BL100" s="48"/>
      <c r="BM100" s="49"/>
      <c r="BN100" s="48"/>
    </row>
    <row r="101" spans="1:66" ht="15">
      <c r="A101" s="66" t="s">
        <v>272</v>
      </c>
      <c r="B101" s="66" t="s">
        <v>271</v>
      </c>
      <c r="C101" s="67" t="s">
        <v>2111</v>
      </c>
      <c r="D101" s="68">
        <v>3</v>
      </c>
      <c r="E101" s="69" t="s">
        <v>132</v>
      </c>
      <c r="F101" s="70">
        <v>32</v>
      </c>
      <c r="G101" s="67"/>
      <c r="H101" s="71"/>
      <c r="I101" s="72"/>
      <c r="J101" s="72"/>
      <c r="K101" s="34" t="s">
        <v>66</v>
      </c>
      <c r="L101" s="79">
        <v>101</v>
      </c>
      <c r="M101" s="79"/>
      <c r="N101" s="74"/>
      <c r="O101" s="81" t="s">
        <v>334</v>
      </c>
      <c r="P101" s="83">
        <v>43693.88780092593</v>
      </c>
      <c r="Q101" s="81" t="s">
        <v>354</v>
      </c>
      <c r="R101" s="84" t="s">
        <v>385</v>
      </c>
      <c r="S101" s="81" t="s">
        <v>403</v>
      </c>
      <c r="T101" s="81" t="s">
        <v>419</v>
      </c>
      <c r="U101" s="81"/>
      <c r="V101" s="84" t="s">
        <v>486</v>
      </c>
      <c r="W101" s="83">
        <v>43693.88780092593</v>
      </c>
      <c r="X101" s="87">
        <v>43693</v>
      </c>
      <c r="Y101" s="89" t="s">
        <v>540</v>
      </c>
      <c r="Z101" s="84" t="s">
        <v>628</v>
      </c>
      <c r="AA101" s="81"/>
      <c r="AB101" s="81"/>
      <c r="AC101" s="89" t="s">
        <v>715</v>
      </c>
      <c r="AD101" s="81"/>
      <c r="AE101" s="81" t="b">
        <v>0</v>
      </c>
      <c r="AF101" s="81">
        <v>0</v>
      </c>
      <c r="AG101" s="89" t="s">
        <v>782</v>
      </c>
      <c r="AH101" s="81" t="b">
        <v>0</v>
      </c>
      <c r="AI101" s="81" t="s">
        <v>793</v>
      </c>
      <c r="AJ101" s="81"/>
      <c r="AK101" s="89" t="s">
        <v>782</v>
      </c>
      <c r="AL101" s="81" t="b">
        <v>0</v>
      </c>
      <c r="AM101" s="81">
        <v>2</v>
      </c>
      <c r="AN101" s="89" t="s">
        <v>714</v>
      </c>
      <c r="AO101" s="81" t="s">
        <v>803</v>
      </c>
      <c r="AP101" s="81" t="b">
        <v>0</v>
      </c>
      <c r="AQ101" s="89" t="s">
        <v>714</v>
      </c>
      <c r="AR101" s="81" t="s">
        <v>210</v>
      </c>
      <c r="AS101" s="81">
        <v>0</v>
      </c>
      <c r="AT101" s="81">
        <v>0</v>
      </c>
      <c r="AU101" s="81"/>
      <c r="AV101" s="81"/>
      <c r="AW101" s="81"/>
      <c r="AX101" s="81"/>
      <c r="AY101" s="81"/>
      <c r="AZ101" s="81"/>
      <c r="BA101" s="81"/>
      <c r="BB101" s="81"/>
      <c r="BC101">
        <v>1</v>
      </c>
      <c r="BD101" s="80" t="str">
        <f>REPLACE(INDEX(GroupVertices[Group],MATCH(Edges[[#This Row],[Vertex 1]],GroupVertices[Vertex],0)),1,1,"")</f>
        <v>1</v>
      </c>
      <c r="BE101" s="80" t="str">
        <f>REPLACE(INDEX(GroupVertices[Group],MATCH(Edges[[#This Row],[Vertex 2]],GroupVertices[Vertex],0)),1,1,"")</f>
        <v>3</v>
      </c>
      <c r="BF101" s="48"/>
      <c r="BG101" s="49"/>
      <c r="BH101" s="48"/>
      <c r="BI101" s="49"/>
      <c r="BJ101" s="48"/>
      <c r="BK101" s="49"/>
      <c r="BL101" s="48"/>
      <c r="BM101" s="49"/>
      <c r="BN101" s="48"/>
    </row>
    <row r="102" spans="1:66" ht="15">
      <c r="A102" s="66" t="s">
        <v>272</v>
      </c>
      <c r="B102" s="66" t="s">
        <v>315</v>
      </c>
      <c r="C102" s="67" t="s">
        <v>2111</v>
      </c>
      <c r="D102" s="68">
        <v>3</v>
      </c>
      <c r="E102" s="69" t="s">
        <v>132</v>
      </c>
      <c r="F102" s="70">
        <v>32</v>
      </c>
      <c r="G102" s="67"/>
      <c r="H102" s="71"/>
      <c r="I102" s="72"/>
      <c r="J102" s="72"/>
      <c r="K102" s="34" t="s">
        <v>65</v>
      </c>
      <c r="L102" s="79">
        <v>102</v>
      </c>
      <c r="M102" s="79"/>
      <c r="N102" s="74"/>
      <c r="O102" s="81" t="s">
        <v>335</v>
      </c>
      <c r="P102" s="83">
        <v>43693.88780092593</v>
      </c>
      <c r="Q102" s="81" t="s">
        <v>354</v>
      </c>
      <c r="R102" s="84" t="s">
        <v>385</v>
      </c>
      <c r="S102" s="81" t="s">
        <v>403</v>
      </c>
      <c r="T102" s="81" t="s">
        <v>419</v>
      </c>
      <c r="U102" s="81"/>
      <c r="V102" s="84" t="s">
        <v>486</v>
      </c>
      <c r="W102" s="83">
        <v>43693.88780092593</v>
      </c>
      <c r="X102" s="87">
        <v>43693</v>
      </c>
      <c r="Y102" s="89" t="s">
        <v>540</v>
      </c>
      <c r="Z102" s="84" t="s">
        <v>628</v>
      </c>
      <c r="AA102" s="81"/>
      <c r="AB102" s="81"/>
      <c r="AC102" s="89" t="s">
        <v>715</v>
      </c>
      <c r="AD102" s="81"/>
      <c r="AE102" s="81" t="b">
        <v>0</v>
      </c>
      <c r="AF102" s="81">
        <v>0</v>
      </c>
      <c r="AG102" s="89" t="s">
        <v>782</v>
      </c>
      <c r="AH102" s="81" t="b">
        <v>0</v>
      </c>
      <c r="AI102" s="81" t="s">
        <v>793</v>
      </c>
      <c r="AJ102" s="81"/>
      <c r="AK102" s="89" t="s">
        <v>782</v>
      </c>
      <c r="AL102" s="81" t="b">
        <v>0</v>
      </c>
      <c r="AM102" s="81">
        <v>2</v>
      </c>
      <c r="AN102" s="89" t="s">
        <v>714</v>
      </c>
      <c r="AO102" s="81" t="s">
        <v>803</v>
      </c>
      <c r="AP102" s="81" t="b">
        <v>0</v>
      </c>
      <c r="AQ102" s="89" t="s">
        <v>714</v>
      </c>
      <c r="AR102" s="81" t="s">
        <v>210</v>
      </c>
      <c r="AS102" s="81">
        <v>0</v>
      </c>
      <c r="AT102" s="81">
        <v>0</v>
      </c>
      <c r="AU102" s="81"/>
      <c r="AV102" s="81"/>
      <c r="AW102" s="81"/>
      <c r="AX102" s="81"/>
      <c r="AY102" s="81"/>
      <c r="AZ102" s="81"/>
      <c r="BA102" s="81"/>
      <c r="BB102" s="81"/>
      <c r="BC102">
        <v>1</v>
      </c>
      <c r="BD102" s="80" t="str">
        <f>REPLACE(INDEX(GroupVertices[Group],MATCH(Edges[[#This Row],[Vertex 1]],GroupVertices[Vertex],0)),1,1,"")</f>
        <v>1</v>
      </c>
      <c r="BE102" s="80" t="str">
        <f>REPLACE(INDEX(GroupVertices[Group],MATCH(Edges[[#This Row],[Vertex 2]],GroupVertices[Vertex],0)),1,1,"")</f>
        <v>1</v>
      </c>
      <c r="BF102" s="48"/>
      <c r="BG102" s="49"/>
      <c r="BH102" s="48"/>
      <c r="BI102" s="49"/>
      <c r="BJ102" s="48"/>
      <c r="BK102" s="49"/>
      <c r="BL102" s="48"/>
      <c r="BM102" s="49"/>
      <c r="BN102" s="48"/>
    </row>
    <row r="103" spans="1:66" ht="15">
      <c r="A103" s="66" t="s">
        <v>272</v>
      </c>
      <c r="B103" s="66" t="s">
        <v>293</v>
      </c>
      <c r="C103" s="67" t="s">
        <v>2111</v>
      </c>
      <c r="D103" s="68">
        <v>3</v>
      </c>
      <c r="E103" s="69" t="s">
        <v>132</v>
      </c>
      <c r="F103" s="70">
        <v>32</v>
      </c>
      <c r="G103" s="67"/>
      <c r="H103" s="71"/>
      <c r="I103" s="72"/>
      <c r="J103" s="72"/>
      <c r="K103" s="34" t="s">
        <v>65</v>
      </c>
      <c r="L103" s="79">
        <v>103</v>
      </c>
      <c r="M103" s="79"/>
      <c r="N103" s="74"/>
      <c r="O103" s="81" t="s">
        <v>335</v>
      </c>
      <c r="P103" s="83">
        <v>43693.88780092593</v>
      </c>
      <c r="Q103" s="81" t="s">
        <v>354</v>
      </c>
      <c r="R103" s="84" t="s">
        <v>385</v>
      </c>
      <c r="S103" s="81" t="s">
        <v>403</v>
      </c>
      <c r="T103" s="81" t="s">
        <v>419</v>
      </c>
      <c r="U103" s="81"/>
      <c r="V103" s="84" t="s">
        <v>486</v>
      </c>
      <c r="W103" s="83">
        <v>43693.88780092593</v>
      </c>
      <c r="X103" s="87">
        <v>43693</v>
      </c>
      <c r="Y103" s="89" t="s">
        <v>540</v>
      </c>
      <c r="Z103" s="84" t="s">
        <v>628</v>
      </c>
      <c r="AA103" s="81"/>
      <c r="AB103" s="81"/>
      <c r="AC103" s="89" t="s">
        <v>715</v>
      </c>
      <c r="AD103" s="81"/>
      <c r="AE103" s="81" t="b">
        <v>0</v>
      </c>
      <c r="AF103" s="81">
        <v>0</v>
      </c>
      <c r="AG103" s="89" t="s">
        <v>782</v>
      </c>
      <c r="AH103" s="81" t="b">
        <v>0</v>
      </c>
      <c r="AI103" s="81" t="s">
        <v>793</v>
      </c>
      <c r="AJ103" s="81"/>
      <c r="AK103" s="89" t="s">
        <v>782</v>
      </c>
      <c r="AL103" s="81" t="b">
        <v>0</v>
      </c>
      <c r="AM103" s="81">
        <v>2</v>
      </c>
      <c r="AN103" s="89" t="s">
        <v>714</v>
      </c>
      <c r="AO103" s="81" t="s">
        <v>803</v>
      </c>
      <c r="AP103" s="81" t="b">
        <v>0</v>
      </c>
      <c r="AQ103" s="89" t="s">
        <v>714</v>
      </c>
      <c r="AR103" s="81" t="s">
        <v>210</v>
      </c>
      <c r="AS103" s="81">
        <v>0</v>
      </c>
      <c r="AT103" s="81">
        <v>0</v>
      </c>
      <c r="AU103" s="81"/>
      <c r="AV103" s="81"/>
      <c r="AW103" s="81"/>
      <c r="AX103" s="81"/>
      <c r="AY103" s="81"/>
      <c r="AZ103" s="81"/>
      <c r="BA103" s="81"/>
      <c r="BB103" s="81"/>
      <c r="BC103">
        <v>1</v>
      </c>
      <c r="BD103" s="80" t="str">
        <f>REPLACE(INDEX(GroupVertices[Group],MATCH(Edges[[#This Row],[Vertex 1]],GroupVertices[Vertex],0)),1,1,"")</f>
        <v>1</v>
      </c>
      <c r="BE103" s="80" t="str">
        <f>REPLACE(INDEX(GroupVertices[Group],MATCH(Edges[[#This Row],[Vertex 2]],GroupVertices[Vertex],0)),1,1,"")</f>
        <v>1</v>
      </c>
      <c r="BF103" s="48"/>
      <c r="BG103" s="49"/>
      <c r="BH103" s="48"/>
      <c r="BI103" s="49"/>
      <c r="BJ103" s="48"/>
      <c r="BK103" s="49"/>
      <c r="BL103" s="48"/>
      <c r="BM103" s="49"/>
      <c r="BN103" s="48"/>
    </row>
    <row r="104" spans="1:66" ht="15">
      <c r="A104" s="66" t="s">
        <v>272</v>
      </c>
      <c r="B104" s="66" t="s">
        <v>296</v>
      </c>
      <c r="C104" s="67" t="s">
        <v>2111</v>
      </c>
      <c r="D104" s="68">
        <v>3</v>
      </c>
      <c r="E104" s="69" t="s">
        <v>132</v>
      </c>
      <c r="F104" s="70">
        <v>32</v>
      </c>
      <c r="G104" s="67"/>
      <c r="H104" s="71"/>
      <c r="I104" s="72"/>
      <c r="J104" s="72"/>
      <c r="K104" s="34" t="s">
        <v>65</v>
      </c>
      <c r="L104" s="79">
        <v>104</v>
      </c>
      <c r="M104" s="79"/>
      <c r="N104" s="74"/>
      <c r="O104" s="81" t="s">
        <v>335</v>
      </c>
      <c r="P104" s="83">
        <v>43693.88780092593</v>
      </c>
      <c r="Q104" s="81" t="s">
        <v>354</v>
      </c>
      <c r="R104" s="84" t="s">
        <v>385</v>
      </c>
      <c r="S104" s="81" t="s">
        <v>403</v>
      </c>
      <c r="T104" s="81" t="s">
        <v>419</v>
      </c>
      <c r="U104" s="81"/>
      <c r="V104" s="84" t="s">
        <v>486</v>
      </c>
      <c r="W104" s="83">
        <v>43693.88780092593</v>
      </c>
      <c r="X104" s="87">
        <v>43693</v>
      </c>
      <c r="Y104" s="89" t="s">
        <v>540</v>
      </c>
      <c r="Z104" s="84" t="s">
        <v>628</v>
      </c>
      <c r="AA104" s="81"/>
      <c r="AB104" s="81"/>
      <c r="AC104" s="89" t="s">
        <v>715</v>
      </c>
      <c r="AD104" s="81"/>
      <c r="AE104" s="81" t="b">
        <v>0</v>
      </c>
      <c r="AF104" s="81">
        <v>0</v>
      </c>
      <c r="AG104" s="89" t="s">
        <v>782</v>
      </c>
      <c r="AH104" s="81" t="b">
        <v>0</v>
      </c>
      <c r="AI104" s="81" t="s">
        <v>793</v>
      </c>
      <c r="AJ104" s="81"/>
      <c r="AK104" s="89" t="s">
        <v>782</v>
      </c>
      <c r="AL104" s="81" t="b">
        <v>0</v>
      </c>
      <c r="AM104" s="81">
        <v>2</v>
      </c>
      <c r="AN104" s="89" t="s">
        <v>714</v>
      </c>
      <c r="AO104" s="81" t="s">
        <v>803</v>
      </c>
      <c r="AP104" s="81" t="b">
        <v>0</v>
      </c>
      <c r="AQ104" s="89" t="s">
        <v>714</v>
      </c>
      <c r="AR104" s="81" t="s">
        <v>210</v>
      </c>
      <c r="AS104" s="81">
        <v>0</v>
      </c>
      <c r="AT104" s="81">
        <v>0</v>
      </c>
      <c r="AU104" s="81"/>
      <c r="AV104" s="81"/>
      <c r="AW104" s="81"/>
      <c r="AX104" s="81"/>
      <c r="AY104" s="81"/>
      <c r="AZ104" s="81"/>
      <c r="BA104" s="81"/>
      <c r="BB104" s="81"/>
      <c r="BC104">
        <v>1</v>
      </c>
      <c r="BD104" s="80" t="str">
        <f>REPLACE(INDEX(GroupVertices[Group],MATCH(Edges[[#This Row],[Vertex 1]],GroupVertices[Vertex],0)),1,1,"")</f>
        <v>1</v>
      </c>
      <c r="BE104" s="80" t="str">
        <f>REPLACE(INDEX(GroupVertices[Group],MATCH(Edges[[#This Row],[Vertex 2]],GroupVertices[Vertex],0)),1,1,"")</f>
        <v>1</v>
      </c>
      <c r="BF104" s="48"/>
      <c r="BG104" s="49"/>
      <c r="BH104" s="48"/>
      <c r="BI104" s="49"/>
      <c r="BJ104" s="48"/>
      <c r="BK104" s="49"/>
      <c r="BL104" s="48"/>
      <c r="BM104" s="49"/>
      <c r="BN104" s="48"/>
    </row>
    <row r="105" spans="1:66" ht="15">
      <c r="A105" s="66" t="s">
        <v>272</v>
      </c>
      <c r="B105" s="66" t="s">
        <v>317</v>
      </c>
      <c r="C105" s="67" t="s">
        <v>2111</v>
      </c>
      <c r="D105" s="68">
        <v>3</v>
      </c>
      <c r="E105" s="69" t="s">
        <v>132</v>
      </c>
      <c r="F105" s="70">
        <v>32</v>
      </c>
      <c r="G105" s="67"/>
      <c r="H105" s="71"/>
      <c r="I105" s="72"/>
      <c r="J105" s="72"/>
      <c r="K105" s="34" t="s">
        <v>65</v>
      </c>
      <c r="L105" s="79">
        <v>105</v>
      </c>
      <c r="M105" s="79"/>
      <c r="N105" s="74"/>
      <c r="O105" s="81" t="s">
        <v>335</v>
      </c>
      <c r="P105" s="83">
        <v>43693.88780092593</v>
      </c>
      <c r="Q105" s="81" t="s">
        <v>354</v>
      </c>
      <c r="R105" s="84" t="s">
        <v>385</v>
      </c>
      <c r="S105" s="81" t="s">
        <v>403</v>
      </c>
      <c r="T105" s="81" t="s">
        <v>419</v>
      </c>
      <c r="U105" s="81"/>
      <c r="V105" s="84" t="s">
        <v>486</v>
      </c>
      <c r="W105" s="83">
        <v>43693.88780092593</v>
      </c>
      <c r="X105" s="87">
        <v>43693</v>
      </c>
      <c r="Y105" s="89" t="s">
        <v>540</v>
      </c>
      <c r="Z105" s="84" t="s">
        <v>628</v>
      </c>
      <c r="AA105" s="81"/>
      <c r="AB105" s="81"/>
      <c r="AC105" s="89" t="s">
        <v>715</v>
      </c>
      <c r="AD105" s="81"/>
      <c r="AE105" s="81" t="b">
        <v>0</v>
      </c>
      <c r="AF105" s="81">
        <v>0</v>
      </c>
      <c r="AG105" s="89" t="s">
        <v>782</v>
      </c>
      <c r="AH105" s="81" t="b">
        <v>0</v>
      </c>
      <c r="AI105" s="81" t="s">
        <v>793</v>
      </c>
      <c r="AJ105" s="81"/>
      <c r="AK105" s="89" t="s">
        <v>782</v>
      </c>
      <c r="AL105" s="81" t="b">
        <v>0</v>
      </c>
      <c r="AM105" s="81">
        <v>2</v>
      </c>
      <c r="AN105" s="89" t="s">
        <v>714</v>
      </c>
      <c r="AO105" s="81" t="s">
        <v>803</v>
      </c>
      <c r="AP105" s="81" t="b">
        <v>0</v>
      </c>
      <c r="AQ105" s="89" t="s">
        <v>714</v>
      </c>
      <c r="AR105" s="81" t="s">
        <v>210</v>
      </c>
      <c r="AS105" s="81">
        <v>0</v>
      </c>
      <c r="AT105" s="81">
        <v>0</v>
      </c>
      <c r="AU105" s="81"/>
      <c r="AV105" s="81"/>
      <c r="AW105" s="81"/>
      <c r="AX105" s="81"/>
      <c r="AY105" s="81"/>
      <c r="AZ105" s="81"/>
      <c r="BA105" s="81"/>
      <c r="BB105" s="81"/>
      <c r="BC105">
        <v>1</v>
      </c>
      <c r="BD105" s="80" t="str">
        <f>REPLACE(INDEX(GroupVertices[Group],MATCH(Edges[[#This Row],[Vertex 1]],GroupVertices[Vertex],0)),1,1,"")</f>
        <v>1</v>
      </c>
      <c r="BE105" s="80" t="str">
        <f>REPLACE(INDEX(GroupVertices[Group],MATCH(Edges[[#This Row],[Vertex 2]],GroupVertices[Vertex],0)),1,1,"")</f>
        <v>1</v>
      </c>
      <c r="BF105" s="48">
        <v>0</v>
      </c>
      <c r="BG105" s="49">
        <v>0</v>
      </c>
      <c r="BH105" s="48">
        <v>0</v>
      </c>
      <c r="BI105" s="49">
        <v>0</v>
      </c>
      <c r="BJ105" s="48">
        <v>0</v>
      </c>
      <c r="BK105" s="49">
        <v>0</v>
      </c>
      <c r="BL105" s="48">
        <v>16</v>
      </c>
      <c r="BM105" s="49">
        <v>100</v>
      </c>
      <c r="BN105" s="48">
        <v>16</v>
      </c>
    </row>
    <row r="106" spans="1:66" ht="15">
      <c r="A106" s="66" t="s">
        <v>272</v>
      </c>
      <c r="B106" s="66" t="s">
        <v>282</v>
      </c>
      <c r="C106" s="67" t="s">
        <v>2111</v>
      </c>
      <c r="D106" s="68">
        <v>3</v>
      </c>
      <c r="E106" s="69" t="s">
        <v>132</v>
      </c>
      <c r="F106" s="70">
        <v>32</v>
      </c>
      <c r="G106" s="67"/>
      <c r="H106" s="71"/>
      <c r="I106" s="72"/>
      <c r="J106" s="72"/>
      <c r="K106" s="34" t="s">
        <v>66</v>
      </c>
      <c r="L106" s="79">
        <v>106</v>
      </c>
      <c r="M106" s="79"/>
      <c r="N106" s="74"/>
      <c r="O106" s="81" t="s">
        <v>336</v>
      </c>
      <c r="P106" s="83">
        <v>43693.88780092593</v>
      </c>
      <c r="Q106" s="81" t="s">
        <v>354</v>
      </c>
      <c r="R106" s="84" t="s">
        <v>385</v>
      </c>
      <c r="S106" s="81" t="s">
        <v>403</v>
      </c>
      <c r="T106" s="81" t="s">
        <v>419</v>
      </c>
      <c r="U106" s="81"/>
      <c r="V106" s="84" t="s">
        <v>486</v>
      </c>
      <c r="W106" s="83">
        <v>43693.88780092593</v>
      </c>
      <c r="X106" s="87">
        <v>43693</v>
      </c>
      <c r="Y106" s="89" t="s">
        <v>540</v>
      </c>
      <c r="Z106" s="84" t="s">
        <v>628</v>
      </c>
      <c r="AA106" s="81"/>
      <c r="AB106" s="81"/>
      <c r="AC106" s="89" t="s">
        <v>715</v>
      </c>
      <c r="AD106" s="81"/>
      <c r="AE106" s="81" t="b">
        <v>0</v>
      </c>
      <c r="AF106" s="81">
        <v>0</v>
      </c>
      <c r="AG106" s="89" t="s">
        <v>782</v>
      </c>
      <c r="AH106" s="81" t="b">
        <v>0</v>
      </c>
      <c r="AI106" s="81" t="s">
        <v>793</v>
      </c>
      <c r="AJ106" s="81"/>
      <c r="AK106" s="89" t="s">
        <v>782</v>
      </c>
      <c r="AL106" s="81" t="b">
        <v>0</v>
      </c>
      <c r="AM106" s="81">
        <v>2</v>
      </c>
      <c r="AN106" s="89" t="s">
        <v>714</v>
      </c>
      <c r="AO106" s="81" t="s">
        <v>803</v>
      </c>
      <c r="AP106" s="81" t="b">
        <v>0</v>
      </c>
      <c r="AQ106" s="89" t="s">
        <v>714</v>
      </c>
      <c r="AR106" s="81" t="s">
        <v>210</v>
      </c>
      <c r="AS106" s="81">
        <v>0</v>
      </c>
      <c r="AT106" s="81">
        <v>0</v>
      </c>
      <c r="AU106" s="81"/>
      <c r="AV106" s="81"/>
      <c r="AW106" s="81"/>
      <c r="AX106" s="81"/>
      <c r="AY106" s="81"/>
      <c r="AZ106" s="81"/>
      <c r="BA106" s="81"/>
      <c r="BB106" s="81"/>
      <c r="BC106">
        <v>1</v>
      </c>
      <c r="BD106" s="80" t="str">
        <f>REPLACE(INDEX(GroupVertices[Group],MATCH(Edges[[#This Row],[Vertex 1]],GroupVertices[Vertex],0)),1,1,"")</f>
        <v>1</v>
      </c>
      <c r="BE106" s="80" t="str">
        <f>REPLACE(INDEX(GroupVertices[Group],MATCH(Edges[[#This Row],[Vertex 2]],GroupVertices[Vertex],0)),1,1,"")</f>
        <v>2</v>
      </c>
      <c r="BF106" s="48"/>
      <c r="BG106" s="49"/>
      <c r="BH106" s="48"/>
      <c r="BI106" s="49"/>
      <c r="BJ106" s="48"/>
      <c r="BK106" s="49"/>
      <c r="BL106" s="48"/>
      <c r="BM106" s="49"/>
      <c r="BN106" s="48"/>
    </row>
    <row r="107" spans="1:66" ht="15">
      <c r="A107" s="66" t="s">
        <v>272</v>
      </c>
      <c r="B107" s="66" t="s">
        <v>282</v>
      </c>
      <c r="C107" s="67" t="s">
        <v>2113</v>
      </c>
      <c r="D107" s="68">
        <v>3</v>
      </c>
      <c r="E107" s="69" t="s">
        <v>136</v>
      </c>
      <c r="F107" s="70">
        <v>23.333333333333336</v>
      </c>
      <c r="G107" s="67"/>
      <c r="H107" s="71"/>
      <c r="I107" s="72"/>
      <c r="J107" s="72"/>
      <c r="K107" s="34" t="s">
        <v>66</v>
      </c>
      <c r="L107" s="79">
        <v>107</v>
      </c>
      <c r="M107" s="79"/>
      <c r="N107" s="74"/>
      <c r="O107" s="81" t="s">
        <v>334</v>
      </c>
      <c r="P107" s="83">
        <v>43698.92896990741</v>
      </c>
      <c r="Q107" s="81" t="s">
        <v>362</v>
      </c>
      <c r="R107" s="81"/>
      <c r="S107" s="81"/>
      <c r="T107" s="81"/>
      <c r="U107" s="81"/>
      <c r="V107" s="84" t="s">
        <v>486</v>
      </c>
      <c r="W107" s="83">
        <v>43698.92896990741</v>
      </c>
      <c r="X107" s="87">
        <v>43698</v>
      </c>
      <c r="Y107" s="89" t="s">
        <v>559</v>
      </c>
      <c r="Z107" s="84" t="s">
        <v>647</v>
      </c>
      <c r="AA107" s="81"/>
      <c r="AB107" s="81"/>
      <c r="AC107" s="89" t="s">
        <v>734</v>
      </c>
      <c r="AD107" s="81"/>
      <c r="AE107" s="81" t="b">
        <v>0</v>
      </c>
      <c r="AF107" s="81">
        <v>0</v>
      </c>
      <c r="AG107" s="89" t="s">
        <v>782</v>
      </c>
      <c r="AH107" s="81" t="b">
        <v>0</v>
      </c>
      <c r="AI107" s="81" t="s">
        <v>793</v>
      </c>
      <c r="AJ107" s="81"/>
      <c r="AK107" s="89" t="s">
        <v>782</v>
      </c>
      <c r="AL107" s="81" t="b">
        <v>0</v>
      </c>
      <c r="AM107" s="81">
        <v>3</v>
      </c>
      <c r="AN107" s="89" t="s">
        <v>751</v>
      </c>
      <c r="AO107" s="81" t="s">
        <v>803</v>
      </c>
      <c r="AP107" s="81" t="b">
        <v>0</v>
      </c>
      <c r="AQ107" s="89" t="s">
        <v>751</v>
      </c>
      <c r="AR107" s="81" t="s">
        <v>210</v>
      </c>
      <c r="AS107" s="81">
        <v>0</v>
      </c>
      <c r="AT107" s="81">
        <v>0</v>
      </c>
      <c r="AU107" s="81"/>
      <c r="AV107" s="81"/>
      <c r="AW107" s="81"/>
      <c r="AX107" s="81"/>
      <c r="AY107" s="81"/>
      <c r="AZ107" s="81"/>
      <c r="BA107" s="81"/>
      <c r="BB107" s="81"/>
      <c r="BC107">
        <v>2</v>
      </c>
      <c r="BD107" s="80" t="str">
        <f>REPLACE(INDEX(GroupVertices[Group],MATCH(Edges[[#This Row],[Vertex 1]],GroupVertices[Vertex],0)),1,1,"")</f>
        <v>1</v>
      </c>
      <c r="BE107" s="80" t="str">
        <f>REPLACE(INDEX(GroupVertices[Group],MATCH(Edges[[#This Row],[Vertex 2]],GroupVertices[Vertex],0)),1,1,"")</f>
        <v>2</v>
      </c>
      <c r="BF107" s="48"/>
      <c r="BG107" s="49"/>
      <c r="BH107" s="48"/>
      <c r="BI107" s="49"/>
      <c r="BJ107" s="48"/>
      <c r="BK107" s="49"/>
      <c r="BL107" s="48"/>
      <c r="BM107" s="49"/>
      <c r="BN107" s="48"/>
    </row>
    <row r="108" spans="1:66" ht="15">
      <c r="A108" s="66" t="s">
        <v>272</v>
      </c>
      <c r="B108" s="66" t="s">
        <v>322</v>
      </c>
      <c r="C108" s="67" t="s">
        <v>2111</v>
      </c>
      <c r="D108" s="68">
        <v>3</v>
      </c>
      <c r="E108" s="69" t="s">
        <v>132</v>
      </c>
      <c r="F108" s="70">
        <v>32</v>
      </c>
      <c r="G108" s="67"/>
      <c r="H108" s="71"/>
      <c r="I108" s="72"/>
      <c r="J108" s="72"/>
      <c r="K108" s="34" t="s">
        <v>65</v>
      </c>
      <c r="L108" s="79">
        <v>108</v>
      </c>
      <c r="M108" s="79"/>
      <c r="N108" s="74"/>
      <c r="O108" s="81" t="s">
        <v>335</v>
      </c>
      <c r="P108" s="83">
        <v>43698.92896990741</v>
      </c>
      <c r="Q108" s="81" t="s">
        <v>362</v>
      </c>
      <c r="R108" s="81"/>
      <c r="S108" s="81"/>
      <c r="T108" s="81"/>
      <c r="U108" s="81"/>
      <c r="V108" s="84" t="s">
        <v>486</v>
      </c>
      <c r="W108" s="83">
        <v>43698.92896990741</v>
      </c>
      <c r="X108" s="87">
        <v>43698</v>
      </c>
      <c r="Y108" s="89" t="s">
        <v>559</v>
      </c>
      <c r="Z108" s="84" t="s">
        <v>647</v>
      </c>
      <c r="AA108" s="81"/>
      <c r="AB108" s="81"/>
      <c r="AC108" s="89" t="s">
        <v>734</v>
      </c>
      <c r="AD108" s="81"/>
      <c r="AE108" s="81" t="b">
        <v>0</v>
      </c>
      <c r="AF108" s="81">
        <v>0</v>
      </c>
      <c r="AG108" s="89" t="s">
        <v>782</v>
      </c>
      <c r="AH108" s="81" t="b">
        <v>0</v>
      </c>
      <c r="AI108" s="81" t="s">
        <v>793</v>
      </c>
      <c r="AJ108" s="81"/>
      <c r="AK108" s="89" t="s">
        <v>782</v>
      </c>
      <c r="AL108" s="81" t="b">
        <v>0</v>
      </c>
      <c r="AM108" s="81">
        <v>3</v>
      </c>
      <c r="AN108" s="89" t="s">
        <v>751</v>
      </c>
      <c r="AO108" s="81" t="s">
        <v>803</v>
      </c>
      <c r="AP108" s="81" t="b">
        <v>0</v>
      </c>
      <c r="AQ108" s="89" t="s">
        <v>751</v>
      </c>
      <c r="AR108" s="81" t="s">
        <v>210</v>
      </c>
      <c r="AS108" s="81">
        <v>0</v>
      </c>
      <c r="AT108" s="81">
        <v>0</v>
      </c>
      <c r="AU108" s="81"/>
      <c r="AV108" s="81"/>
      <c r="AW108" s="81"/>
      <c r="AX108" s="81"/>
      <c r="AY108" s="81"/>
      <c r="AZ108" s="81"/>
      <c r="BA108" s="81"/>
      <c r="BB108" s="81"/>
      <c r="BC108">
        <v>1</v>
      </c>
      <c r="BD108" s="80" t="str">
        <f>REPLACE(INDEX(GroupVertices[Group],MATCH(Edges[[#This Row],[Vertex 1]],GroupVertices[Vertex],0)),1,1,"")</f>
        <v>1</v>
      </c>
      <c r="BE108" s="80" t="str">
        <f>REPLACE(INDEX(GroupVertices[Group],MATCH(Edges[[#This Row],[Vertex 2]],GroupVertices[Vertex],0)),1,1,"")</f>
        <v>2</v>
      </c>
      <c r="BF108" s="48"/>
      <c r="BG108" s="49"/>
      <c r="BH108" s="48"/>
      <c r="BI108" s="49"/>
      <c r="BJ108" s="48"/>
      <c r="BK108" s="49"/>
      <c r="BL108" s="48"/>
      <c r="BM108" s="49"/>
      <c r="BN108" s="48"/>
    </row>
    <row r="109" spans="1:66" ht="15">
      <c r="A109" s="66" t="s">
        <v>272</v>
      </c>
      <c r="B109" s="66" t="s">
        <v>323</v>
      </c>
      <c r="C109" s="67" t="s">
        <v>2111</v>
      </c>
      <c r="D109" s="68">
        <v>3</v>
      </c>
      <c r="E109" s="69" t="s">
        <v>132</v>
      </c>
      <c r="F109" s="70">
        <v>32</v>
      </c>
      <c r="G109" s="67"/>
      <c r="H109" s="71"/>
      <c r="I109" s="72"/>
      <c r="J109" s="72"/>
      <c r="K109" s="34" t="s">
        <v>65</v>
      </c>
      <c r="L109" s="79">
        <v>109</v>
      </c>
      <c r="M109" s="79"/>
      <c r="N109" s="74"/>
      <c r="O109" s="81" t="s">
        <v>335</v>
      </c>
      <c r="P109" s="83">
        <v>43698.92896990741</v>
      </c>
      <c r="Q109" s="81" t="s">
        <v>362</v>
      </c>
      <c r="R109" s="81"/>
      <c r="S109" s="81"/>
      <c r="T109" s="81"/>
      <c r="U109" s="81"/>
      <c r="V109" s="84" t="s">
        <v>486</v>
      </c>
      <c r="W109" s="83">
        <v>43698.92896990741</v>
      </c>
      <c r="X109" s="87">
        <v>43698</v>
      </c>
      <c r="Y109" s="89" t="s">
        <v>559</v>
      </c>
      <c r="Z109" s="84" t="s">
        <v>647</v>
      </c>
      <c r="AA109" s="81"/>
      <c r="AB109" s="81"/>
      <c r="AC109" s="89" t="s">
        <v>734</v>
      </c>
      <c r="AD109" s="81"/>
      <c r="AE109" s="81" t="b">
        <v>0</v>
      </c>
      <c r="AF109" s="81">
        <v>0</v>
      </c>
      <c r="AG109" s="89" t="s">
        <v>782</v>
      </c>
      <c r="AH109" s="81" t="b">
        <v>0</v>
      </c>
      <c r="AI109" s="81" t="s">
        <v>793</v>
      </c>
      <c r="AJ109" s="81"/>
      <c r="AK109" s="89" t="s">
        <v>782</v>
      </c>
      <c r="AL109" s="81" t="b">
        <v>0</v>
      </c>
      <c r="AM109" s="81">
        <v>3</v>
      </c>
      <c r="AN109" s="89" t="s">
        <v>751</v>
      </c>
      <c r="AO109" s="81" t="s">
        <v>803</v>
      </c>
      <c r="AP109" s="81" t="b">
        <v>0</v>
      </c>
      <c r="AQ109" s="89" t="s">
        <v>751</v>
      </c>
      <c r="AR109" s="81" t="s">
        <v>210</v>
      </c>
      <c r="AS109" s="81">
        <v>0</v>
      </c>
      <c r="AT109" s="81">
        <v>0</v>
      </c>
      <c r="AU109" s="81"/>
      <c r="AV109" s="81"/>
      <c r="AW109" s="81"/>
      <c r="AX109" s="81"/>
      <c r="AY109" s="81"/>
      <c r="AZ109" s="81"/>
      <c r="BA109" s="81"/>
      <c r="BB109" s="81"/>
      <c r="BC109">
        <v>1</v>
      </c>
      <c r="BD109" s="80" t="str">
        <f>REPLACE(INDEX(GroupVertices[Group],MATCH(Edges[[#This Row],[Vertex 1]],GroupVertices[Vertex],0)),1,1,"")</f>
        <v>1</v>
      </c>
      <c r="BE109" s="80" t="str">
        <f>REPLACE(INDEX(GroupVertices[Group],MATCH(Edges[[#This Row],[Vertex 2]],GroupVertices[Vertex],0)),1,1,"")</f>
        <v>1</v>
      </c>
      <c r="BF109" s="48">
        <v>0</v>
      </c>
      <c r="BG109" s="49">
        <v>0</v>
      </c>
      <c r="BH109" s="48">
        <v>0</v>
      </c>
      <c r="BI109" s="49">
        <v>0</v>
      </c>
      <c r="BJ109" s="48">
        <v>0</v>
      </c>
      <c r="BK109" s="49">
        <v>0</v>
      </c>
      <c r="BL109" s="48">
        <v>23</v>
      </c>
      <c r="BM109" s="49">
        <v>100</v>
      </c>
      <c r="BN109" s="48">
        <v>23</v>
      </c>
    </row>
    <row r="110" spans="1:66" ht="15">
      <c r="A110" s="66" t="s">
        <v>272</v>
      </c>
      <c r="B110" s="66" t="s">
        <v>282</v>
      </c>
      <c r="C110" s="67" t="s">
        <v>2113</v>
      </c>
      <c r="D110" s="68">
        <v>3</v>
      </c>
      <c r="E110" s="69" t="s">
        <v>136</v>
      </c>
      <c r="F110" s="70">
        <v>23.333333333333336</v>
      </c>
      <c r="G110" s="67"/>
      <c r="H110" s="71"/>
      <c r="I110" s="72"/>
      <c r="J110" s="72"/>
      <c r="K110" s="34" t="s">
        <v>66</v>
      </c>
      <c r="L110" s="79">
        <v>110</v>
      </c>
      <c r="M110" s="79"/>
      <c r="N110" s="74"/>
      <c r="O110" s="81" t="s">
        <v>334</v>
      </c>
      <c r="P110" s="83">
        <v>43699.02075231481</v>
      </c>
      <c r="Q110" s="81" t="s">
        <v>357</v>
      </c>
      <c r="R110" s="81"/>
      <c r="S110" s="81"/>
      <c r="T110" s="81" t="s">
        <v>423</v>
      </c>
      <c r="U110" s="81"/>
      <c r="V110" s="84" t="s">
        <v>486</v>
      </c>
      <c r="W110" s="83">
        <v>43699.02075231481</v>
      </c>
      <c r="X110" s="87">
        <v>43699</v>
      </c>
      <c r="Y110" s="89" t="s">
        <v>560</v>
      </c>
      <c r="Z110" s="84" t="s">
        <v>648</v>
      </c>
      <c r="AA110" s="81"/>
      <c r="AB110" s="81"/>
      <c r="AC110" s="89" t="s">
        <v>735</v>
      </c>
      <c r="AD110" s="81"/>
      <c r="AE110" s="81" t="b">
        <v>0</v>
      </c>
      <c r="AF110" s="81">
        <v>0</v>
      </c>
      <c r="AG110" s="89" t="s">
        <v>782</v>
      </c>
      <c r="AH110" s="81" t="b">
        <v>0</v>
      </c>
      <c r="AI110" s="81" t="s">
        <v>793</v>
      </c>
      <c r="AJ110" s="81"/>
      <c r="AK110" s="89" t="s">
        <v>782</v>
      </c>
      <c r="AL110" s="81" t="b">
        <v>0</v>
      </c>
      <c r="AM110" s="81">
        <v>5</v>
      </c>
      <c r="AN110" s="89" t="s">
        <v>736</v>
      </c>
      <c r="AO110" s="81" t="s">
        <v>803</v>
      </c>
      <c r="AP110" s="81" t="b">
        <v>0</v>
      </c>
      <c r="AQ110" s="89" t="s">
        <v>736</v>
      </c>
      <c r="AR110" s="81" t="s">
        <v>210</v>
      </c>
      <c r="AS110" s="81">
        <v>0</v>
      </c>
      <c r="AT110" s="81">
        <v>0</v>
      </c>
      <c r="AU110" s="81"/>
      <c r="AV110" s="81"/>
      <c r="AW110" s="81"/>
      <c r="AX110" s="81"/>
      <c r="AY110" s="81"/>
      <c r="AZ110" s="81"/>
      <c r="BA110" s="81"/>
      <c r="BB110" s="81"/>
      <c r="BC110">
        <v>2</v>
      </c>
      <c r="BD110" s="80" t="str">
        <f>REPLACE(INDEX(GroupVertices[Group],MATCH(Edges[[#This Row],[Vertex 1]],GroupVertices[Vertex],0)),1,1,"")</f>
        <v>1</v>
      </c>
      <c r="BE110" s="80" t="str">
        <f>REPLACE(INDEX(GroupVertices[Group],MATCH(Edges[[#This Row],[Vertex 2]],GroupVertices[Vertex],0)),1,1,"")</f>
        <v>2</v>
      </c>
      <c r="BF110" s="48">
        <v>0</v>
      </c>
      <c r="BG110" s="49">
        <v>0</v>
      </c>
      <c r="BH110" s="48">
        <v>0</v>
      </c>
      <c r="BI110" s="49">
        <v>0</v>
      </c>
      <c r="BJ110" s="48">
        <v>0</v>
      </c>
      <c r="BK110" s="49">
        <v>0</v>
      </c>
      <c r="BL110" s="48">
        <v>24</v>
      </c>
      <c r="BM110" s="49">
        <v>100</v>
      </c>
      <c r="BN110" s="48">
        <v>24</v>
      </c>
    </row>
    <row r="111" spans="1:66" ht="15">
      <c r="A111" s="66" t="s">
        <v>282</v>
      </c>
      <c r="B111" s="66" t="s">
        <v>272</v>
      </c>
      <c r="C111" s="67" t="s">
        <v>2111</v>
      </c>
      <c r="D111" s="68">
        <v>3</v>
      </c>
      <c r="E111" s="69" t="s">
        <v>132</v>
      </c>
      <c r="F111" s="70">
        <v>32</v>
      </c>
      <c r="G111" s="67"/>
      <c r="H111" s="71"/>
      <c r="I111" s="72"/>
      <c r="J111" s="72"/>
      <c r="K111" s="34" t="s">
        <v>66</v>
      </c>
      <c r="L111" s="79">
        <v>111</v>
      </c>
      <c r="M111" s="79"/>
      <c r="N111" s="74"/>
      <c r="O111" s="81" t="s">
        <v>335</v>
      </c>
      <c r="P111" s="83">
        <v>43699.02018518518</v>
      </c>
      <c r="Q111" s="81" t="s">
        <v>357</v>
      </c>
      <c r="R111" s="84" t="s">
        <v>389</v>
      </c>
      <c r="S111" s="81" t="s">
        <v>403</v>
      </c>
      <c r="T111" s="81" t="s">
        <v>428</v>
      </c>
      <c r="U111" s="84" t="s">
        <v>453</v>
      </c>
      <c r="V111" s="84" t="s">
        <v>453</v>
      </c>
      <c r="W111" s="83">
        <v>43699.02018518518</v>
      </c>
      <c r="X111" s="87">
        <v>43699</v>
      </c>
      <c r="Y111" s="89" t="s">
        <v>561</v>
      </c>
      <c r="Z111" s="84" t="s">
        <v>649</v>
      </c>
      <c r="AA111" s="81"/>
      <c r="AB111" s="81"/>
      <c r="AC111" s="89" t="s">
        <v>736</v>
      </c>
      <c r="AD111" s="81"/>
      <c r="AE111" s="81" t="b">
        <v>0</v>
      </c>
      <c r="AF111" s="81">
        <v>20</v>
      </c>
      <c r="AG111" s="89" t="s">
        <v>782</v>
      </c>
      <c r="AH111" s="81" t="b">
        <v>0</v>
      </c>
      <c r="AI111" s="81" t="s">
        <v>793</v>
      </c>
      <c r="AJ111" s="81"/>
      <c r="AK111" s="89" t="s">
        <v>782</v>
      </c>
      <c r="AL111" s="81" t="b">
        <v>0</v>
      </c>
      <c r="AM111" s="81">
        <v>5</v>
      </c>
      <c r="AN111" s="89" t="s">
        <v>782</v>
      </c>
      <c r="AO111" s="81" t="s">
        <v>802</v>
      </c>
      <c r="AP111" s="81" t="b">
        <v>0</v>
      </c>
      <c r="AQ111" s="89" t="s">
        <v>736</v>
      </c>
      <c r="AR111" s="81" t="s">
        <v>210</v>
      </c>
      <c r="AS111" s="81">
        <v>0</v>
      </c>
      <c r="AT111" s="81">
        <v>0</v>
      </c>
      <c r="AU111" s="81"/>
      <c r="AV111" s="81"/>
      <c r="AW111" s="81"/>
      <c r="AX111" s="81"/>
      <c r="AY111" s="81"/>
      <c r="AZ111" s="81"/>
      <c r="BA111" s="81"/>
      <c r="BB111" s="81"/>
      <c r="BC111">
        <v>1</v>
      </c>
      <c r="BD111" s="80" t="str">
        <f>REPLACE(INDEX(GroupVertices[Group],MATCH(Edges[[#This Row],[Vertex 1]],GroupVertices[Vertex],0)),1,1,"")</f>
        <v>2</v>
      </c>
      <c r="BE111" s="80" t="str">
        <f>REPLACE(INDEX(GroupVertices[Group],MATCH(Edges[[#This Row],[Vertex 2]],GroupVertices[Vertex],0)),1,1,"")</f>
        <v>1</v>
      </c>
      <c r="BF111" s="48">
        <v>0</v>
      </c>
      <c r="BG111" s="49">
        <v>0</v>
      </c>
      <c r="BH111" s="48">
        <v>0</v>
      </c>
      <c r="BI111" s="49">
        <v>0</v>
      </c>
      <c r="BJ111" s="48">
        <v>0</v>
      </c>
      <c r="BK111" s="49">
        <v>0</v>
      </c>
      <c r="BL111" s="48">
        <v>24</v>
      </c>
      <c r="BM111" s="49">
        <v>100</v>
      </c>
      <c r="BN111" s="48">
        <v>24</v>
      </c>
    </row>
    <row r="112" spans="1:66" ht="15">
      <c r="A112" s="66" t="s">
        <v>287</v>
      </c>
      <c r="B112" s="66" t="s">
        <v>282</v>
      </c>
      <c r="C112" s="67" t="s">
        <v>2111</v>
      </c>
      <c r="D112" s="68">
        <v>3</v>
      </c>
      <c r="E112" s="69" t="s">
        <v>132</v>
      </c>
      <c r="F112" s="70">
        <v>32</v>
      </c>
      <c r="G112" s="67"/>
      <c r="H112" s="71"/>
      <c r="I112" s="72"/>
      <c r="J112" s="72"/>
      <c r="K112" s="34" t="s">
        <v>66</v>
      </c>
      <c r="L112" s="79">
        <v>112</v>
      </c>
      <c r="M112" s="79"/>
      <c r="N112" s="74"/>
      <c r="O112" s="81" t="s">
        <v>335</v>
      </c>
      <c r="P112" s="83">
        <v>43699.759884259256</v>
      </c>
      <c r="Q112" s="81" t="s">
        <v>363</v>
      </c>
      <c r="R112" s="84" t="s">
        <v>390</v>
      </c>
      <c r="S112" s="81" t="s">
        <v>403</v>
      </c>
      <c r="T112" s="81" t="s">
        <v>429</v>
      </c>
      <c r="U112" s="84" t="s">
        <v>454</v>
      </c>
      <c r="V112" s="84" t="s">
        <v>454</v>
      </c>
      <c r="W112" s="83">
        <v>43699.759884259256</v>
      </c>
      <c r="X112" s="87">
        <v>43699</v>
      </c>
      <c r="Y112" s="89" t="s">
        <v>562</v>
      </c>
      <c r="Z112" s="84" t="s">
        <v>650</v>
      </c>
      <c r="AA112" s="81"/>
      <c r="AB112" s="81"/>
      <c r="AC112" s="89" t="s">
        <v>737</v>
      </c>
      <c r="AD112" s="89" t="s">
        <v>777</v>
      </c>
      <c r="AE112" s="81" t="b">
        <v>0</v>
      </c>
      <c r="AF112" s="81">
        <v>7</v>
      </c>
      <c r="AG112" s="89" t="s">
        <v>788</v>
      </c>
      <c r="AH112" s="81" t="b">
        <v>0</v>
      </c>
      <c r="AI112" s="81" t="s">
        <v>793</v>
      </c>
      <c r="AJ112" s="81"/>
      <c r="AK112" s="89" t="s">
        <v>782</v>
      </c>
      <c r="AL112" s="81" t="b">
        <v>0</v>
      </c>
      <c r="AM112" s="81">
        <v>3</v>
      </c>
      <c r="AN112" s="89" t="s">
        <v>782</v>
      </c>
      <c r="AO112" s="81" t="s">
        <v>802</v>
      </c>
      <c r="AP112" s="81" t="b">
        <v>0</v>
      </c>
      <c r="AQ112" s="89" t="s">
        <v>777</v>
      </c>
      <c r="AR112" s="81" t="s">
        <v>210</v>
      </c>
      <c r="AS112" s="81">
        <v>0</v>
      </c>
      <c r="AT112" s="81">
        <v>0</v>
      </c>
      <c r="AU112" s="81"/>
      <c r="AV112" s="81"/>
      <c r="AW112" s="81"/>
      <c r="AX112" s="81"/>
      <c r="AY112" s="81"/>
      <c r="AZ112" s="81"/>
      <c r="BA112" s="81"/>
      <c r="BB112" s="81"/>
      <c r="BC112">
        <v>1</v>
      </c>
      <c r="BD112" s="80" t="str">
        <f>REPLACE(INDEX(GroupVertices[Group],MATCH(Edges[[#This Row],[Vertex 1]],GroupVertices[Vertex],0)),1,1,"")</f>
        <v>2</v>
      </c>
      <c r="BE112" s="80" t="str">
        <f>REPLACE(INDEX(GroupVertices[Group],MATCH(Edges[[#This Row],[Vertex 2]],GroupVertices[Vertex],0)),1,1,"")</f>
        <v>2</v>
      </c>
      <c r="BF112" s="48"/>
      <c r="BG112" s="49"/>
      <c r="BH112" s="48"/>
      <c r="BI112" s="49"/>
      <c r="BJ112" s="48"/>
      <c r="BK112" s="49"/>
      <c r="BL112" s="48"/>
      <c r="BM112" s="49"/>
      <c r="BN112" s="48"/>
    </row>
    <row r="113" spans="1:66" ht="15">
      <c r="A113" s="66" t="s">
        <v>287</v>
      </c>
      <c r="B113" s="66" t="s">
        <v>324</v>
      </c>
      <c r="C113" s="67" t="s">
        <v>2111</v>
      </c>
      <c r="D113" s="68">
        <v>3</v>
      </c>
      <c r="E113" s="69" t="s">
        <v>132</v>
      </c>
      <c r="F113" s="70">
        <v>32</v>
      </c>
      <c r="G113" s="67"/>
      <c r="H113" s="71"/>
      <c r="I113" s="72"/>
      <c r="J113" s="72"/>
      <c r="K113" s="34" t="s">
        <v>65</v>
      </c>
      <c r="L113" s="79">
        <v>113</v>
      </c>
      <c r="M113" s="79"/>
      <c r="N113" s="74"/>
      <c r="O113" s="81" t="s">
        <v>335</v>
      </c>
      <c r="P113" s="83">
        <v>43699.759884259256</v>
      </c>
      <c r="Q113" s="81" t="s">
        <v>363</v>
      </c>
      <c r="R113" s="84" t="s">
        <v>390</v>
      </c>
      <c r="S113" s="81" t="s">
        <v>403</v>
      </c>
      <c r="T113" s="81" t="s">
        <v>429</v>
      </c>
      <c r="U113" s="84" t="s">
        <v>454</v>
      </c>
      <c r="V113" s="84" t="s">
        <v>454</v>
      </c>
      <c r="W113" s="83">
        <v>43699.759884259256</v>
      </c>
      <c r="X113" s="87">
        <v>43699</v>
      </c>
      <c r="Y113" s="89" t="s">
        <v>562</v>
      </c>
      <c r="Z113" s="84" t="s">
        <v>650</v>
      </c>
      <c r="AA113" s="81"/>
      <c r="AB113" s="81"/>
      <c r="AC113" s="89" t="s">
        <v>737</v>
      </c>
      <c r="AD113" s="89" t="s">
        <v>777</v>
      </c>
      <c r="AE113" s="81" t="b">
        <v>0</v>
      </c>
      <c r="AF113" s="81">
        <v>7</v>
      </c>
      <c r="AG113" s="89" t="s">
        <v>788</v>
      </c>
      <c r="AH113" s="81" t="b">
        <v>0</v>
      </c>
      <c r="AI113" s="81" t="s">
        <v>793</v>
      </c>
      <c r="AJ113" s="81"/>
      <c r="AK113" s="89" t="s">
        <v>782</v>
      </c>
      <c r="AL113" s="81" t="b">
        <v>0</v>
      </c>
      <c r="AM113" s="81">
        <v>3</v>
      </c>
      <c r="AN113" s="89" t="s">
        <v>782</v>
      </c>
      <c r="AO113" s="81" t="s">
        <v>802</v>
      </c>
      <c r="AP113" s="81" t="b">
        <v>0</v>
      </c>
      <c r="AQ113" s="89" t="s">
        <v>777</v>
      </c>
      <c r="AR113" s="81" t="s">
        <v>210</v>
      </c>
      <c r="AS113" s="81">
        <v>0</v>
      </c>
      <c r="AT113" s="81">
        <v>0</v>
      </c>
      <c r="AU113" s="81"/>
      <c r="AV113" s="81"/>
      <c r="AW113" s="81"/>
      <c r="AX113" s="81"/>
      <c r="AY113" s="81"/>
      <c r="AZ113" s="81"/>
      <c r="BA113" s="81"/>
      <c r="BB113" s="81"/>
      <c r="BC113">
        <v>1</v>
      </c>
      <c r="BD113" s="80" t="str">
        <f>REPLACE(INDEX(GroupVertices[Group],MATCH(Edges[[#This Row],[Vertex 1]],GroupVertices[Vertex],0)),1,1,"")</f>
        <v>2</v>
      </c>
      <c r="BE113" s="80" t="str">
        <f>REPLACE(INDEX(GroupVertices[Group],MATCH(Edges[[#This Row],[Vertex 2]],GroupVertices[Vertex],0)),1,1,"")</f>
        <v>2</v>
      </c>
      <c r="BF113" s="48">
        <v>1</v>
      </c>
      <c r="BG113" s="49">
        <v>10</v>
      </c>
      <c r="BH113" s="48">
        <v>0</v>
      </c>
      <c r="BI113" s="49">
        <v>0</v>
      </c>
      <c r="BJ113" s="48">
        <v>0</v>
      </c>
      <c r="BK113" s="49">
        <v>0</v>
      </c>
      <c r="BL113" s="48">
        <v>9</v>
      </c>
      <c r="BM113" s="49">
        <v>90</v>
      </c>
      <c r="BN113" s="48">
        <v>10</v>
      </c>
    </row>
    <row r="114" spans="1:66" ht="15">
      <c r="A114" s="66" t="s">
        <v>287</v>
      </c>
      <c r="B114" s="66" t="s">
        <v>322</v>
      </c>
      <c r="C114" s="67" t="s">
        <v>2111</v>
      </c>
      <c r="D114" s="68">
        <v>3</v>
      </c>
      <c r="E114" s="69" t="s">
        <v>132</v>
      </c>
      <c r="F114" s="70">
        <v>32</v>
      </c>
      <c r="G114" s="67"/>
      <c r="H114" s="71"/>
      <c r="I114" s="72"/>
      <c r="J114" s="72"/>
      <c r="K114" s="34" t="s">
        <v>65</v>
      </c>
      <c r="L114" s="79">
        <v>114</v>
      </c>
      <c r="M114" s="79"/>
      <c r="N114" s="74"/>
      <c r="O114" s="81" t="s">
        <v>336</v>
      </c>
      <c r="P114" s="83">
        <v>43699.759884259256</v>
      </c>
      <c r="Q114" s="81" t="s">
        <v>363</v>
      </c>
      <c r="R114" s="84" t="s">
        <v>390</v>
      </c>
      <c r="S114" s="81" t="s">
        <v>403</v>
      </c>
      <c r="T114" s="81" t="s">
        <v>429</v>
      </c>
      <c r="U114" s="84" t="s">
        <v>454</v>
      </c>
      <c r="V114" s="84" t="s">
        <v>454</v>
      </c>
      <c r="W114" s="83">
        <v>43699.759884259256</v>
      </c>
      <c r="X114" s="87">
        <v>43699</v>
      </c>
      <c r="Y114" s="89" t="s">
        <v>562</v>
      </c>
      <c r="Z114" s="84" t="s">
        <v>650</v>
      </c>
      <c r="AA114" s="81"/>
      <c r="AB114" s="81"/>
      <c r="AC114" s="89" t="s">
        <v>737</v>
      </c>
      <c r="AD114" s="89" t="s">
        <v>777</v>
      </c>
      <c r="AE114" s="81" t="b">
        <v>0</v>
      </c>
      <c r="AF114" s="81">
        <v>7</v>
      </c>
      <c r="AG114" s="89" t="s">
        <v>788</v>
      </c>
      <c r="AH114" s="81" t="b">
        <v>0</v>
      </c>
      <c r="AI114" s="81" t="s">
        <v>793</v>
      </c>
      <c r="AJ114" s="81"/>
      <c r="AK114" s="89" t="s">
        <v>782</v>
      </c>
      <c r="AL114" s="81" t="b">
        <v>0</v>
      </c>
      <c r="AM114" s="81">
        <v>3</v>
      </c>
      <c r="AN114" s="89" t="s">
        <v>782</v>
      </c>
      <c r="AO114" s="81" t="s">
        <v>802</v>
      </c>
      <c r="AP114" s="81" t="b">
        <v>0</v>
      </c>
      <c r="AQ114" s="89" t="s">
        <v>777</v>
      </c>
      <c r="AR114" s="81" t="s">
        <v>210</v>
      </c>
      <c r="AS114" s="81">
        <v>0</v>
      </c>
      <c r="AT114" s="81">
        <v>0</v>
      </c>
      <c r="AU114" s="81"/>
      <c r="AV114" s="81"/>
      <c r="AW114" s="81"/>
      <c r="AX114" s="81"/>
      <c r="AY114" s="81"/>
      <c r="AZ114" s="81"/>
      <c r="BA114" s="81"/>
      <c r="BB114" s="81"/>
      <c r="BC114">
        <v>1</v>
      </c>
      <c r="BD114" s="80" t="str">
        <f>REPLACE(INDEX(GroupVertices[Group],MATCH(Edges[[#This Row],[Vertex 1]],GroupVertices[Vertex],0)),1,1,"")</f>
        <v>2</v>
      </c>
      <c r="BE114" s="80" t="str">
        <f>REPLACE(INDEX(GroupVertices[Group],MATCH(Edges[[#This Row],[Vertex 2]],GroupVertices[Vertex],0)),1,1,"")</f>
        <v>2</v>
      </c>
      <c r="BF114" s="48"/>
      <c r="BG114" s="49"/>
      <c r="BH114" s="48"/>
      <c r="BI114" s="49"/>
      <c r="BJ114" s="48"/>
      <c r="BK114" s="49"/>
      <c r="BL114" s="48"/>
      <c r="BM114" s="49"/>
      <c r="BN114" s="48"/>
    </row>
    <row r="115" spans="1:66" ht="15">
      <c r="A115" s="66" t="s">
        <v>282</v>
      </c>
      <c r="B115" s="66" t="s">
        <v>287</v>
      </c>
      <c r="C115" s="67" t="s">
        <v>2111</v>
      </c>
      <c r="D115" s="68">
        <v>3</v>
      </c>
      <c r="E115" s="69" t="s">
        <v>132</v>
      </c>
      <c r="F115" s="70">
        <v>32</v>
      </c>
      <c r="G115" s="67"/>
      <c r="H115" s="71"/>
      <c r="I115" s="72"/>
      <c r="J115" s="72"/>
      <c r="K115" s="34" t="s">
        <v>66</v>
      </c>
      <c r="L115" s="79">
        <v>115</v>
      </c>
      <c r="M115" s="79"/>
      <c r="N115" s="74"/>
      <c r="O115" s="81" t="s">
        <v>334</v>
      </c>
      <c r="P115" s="83">
        <v>43699.76099537037</v>
      </c>
      <c r="Q115" s="81" t="s">
        <v>363</v>
      </c>
      <c r="R115" s="84" t="s">
        <v>390</v>
      </c>
      <c r="S115" s="81" t="s">
        <v>403</v>
      </c>
      <c r="T115" s="81" t="s">
        <v>429</v>
      </c>
      <c r="U115" s="81"/>
      <c r="V115" s="84" t="s">
        <v>495</v>
      </c>
      <c r="W115" s="83">
        <v>43699.76099537037</v>
      </c>
      <c r="X115" s="87">
        <v>43699</v>
      </c>
      <c r="Y115" s="89" t="s">
        <v>563</v>
      </c>
      <c r="Z115" s="84" t="s">
        <v>651</v>
      </c>
      <c r="AA115" s="81"/>
      <c r="AB115" s="81"/>
      <c r="AC115" s="89" t="s">
        <v>738</v>
      </c>
      <c r="AD115" s="81"/>
      <c r="AE115" s="81" t="b">
        <v>0</v>
      </c>
      <c r="AF115" s="81">
        <v>0</v>
      </c>
      <c r="AG115" s="89" t="s">
        <v>782</v>
      </c>
      <c r="AH115" s="81" t="b">
        <v>0</v>
      </c>
      <c r="AI115" s="81" t="s">
        <v>793</v>
      </c>
      <c r="AJ115" s="81"/>
      <c r="AK115" s="89" t="s">
        <v>782</v>
      </c>
      <c r="AL115" s="81" t="b">
        <v>0</v>
      </c>
      <c r="AM115" s="81">
        <v>3</v>
      </c>
      <c r="AN115" s="89" t="s">
        <v>737</v>
      </c>
      <c r="AO115" s="81" t="s">
        <v>802</v>
      </c>
      <c r="AP115" s="81" t="b">
        <v>0</v>
      </c>
      <c r="AQ115" s="89" t="s">
        <v>737</v>
      </c>
      <c r="AR115" s="81" t="s">
        <v>210</v>
      </c>
      <c r="AS115" s="81">
        <v>0</v>
      </c>
      <c r="AT115" s="81">
        <v>0</v>
      </c>
      <c r="AU115" s="81"/>
      <c r="AV115" s="81"/>
      <c r="AW115" s="81"/>
      <c r="AX115" s="81"/>
      <c r="AY115" s="81"/>
      <c r="AZ115" s="81"/>
      <c r="BA115" s="81"/>
      <c r="BB115" s="81"/>
      <c r="BC115">
        <v>1</v>
      </c>
      <c r="BD115" s="80" t="str">
        <f>REPLACE(INDEX(GroupVertices[Group],MATCH(Edges[[#This Row],[Vertex 1]],GroupVertices[Vertex],0)),1,1,"")</f>
        <v>2</v>
      </c>
      <c r="BE115" s="80" t="str">
        <f>REPLACE(INDEX(GroupVertices[Group],MATCH(Edges[[#This Row],[Vertex 2]],GroupVertices[Vertex],0)),1,1,"")</f>
        <v>2</v>
      </c>
      <c r="BF115" s="48"/>
      <c r="BG115" s="49"/>
      <c r="BH115" s="48"/>
      <c r="BI115" s="49"/>
      <c r="BJ115" s="48"/>
      <c r="BK115" s="49"/>
      <c r="BL115" s="48"/>
      <c r="BM115" s="49"/>
      <c r="BN115" s="48"/>
    </row>
    <row r="116" spans="1:66" ht="15">
      <c r="A116" s="66" t="s">
        <v>288</v>
      </c>
      <c r="B116" s="66" t="s">
        <v>287</v>
      </c>
      <c r="C116" s="67" t="s">
        <v>2111</v>
      </c>
      <c r="D116" s="68">
        <v>3</v>
      </c>
      <c r="E116" s="69" t="s">
        <v>132</v>
      </c>
      <c r="F116" s="70">
        <v>32</v>
      </c>
      <c r="G116" s="67"/>
      <c r="H116" s="71"/>
      <c r="I116" s="72"/>
      <c r="J116" s="72"/>
      <c r="K116" s="34" t="s">
        <v>65</v>
      </c>
      <c r="L116" s="79">
        <v>116</v>
      </c>
      <c r="M116" s="79"/>
      <c r="N116" s="74"/>
      <c r="O116" s="81" t="s">
        <v>334</v>
      </c>
      <c r="P116" s="83">
        <v>43699.76917824074</v>
      </c>
      <c r="Q116" s="81" t="s">
        <v>363</v>
      </c>
      <c r="R116" s="84" t="s">
        <v>390</v>
      </c>
      <c r="S116" s="81" t="s">
        <v>403</v>
      </c>
      <c r="T116" s="81" t="s">
        <v>429</v>
      </c>
      <c r="U116" s="81"/>
      <c r="V116" s="84" t="s">
        <v>499</v>
      </c>
      <c r="W116" s="83">
        <v>43699.76917824074</v>
      </c>
      <c r="X116" s="87">
        <v>43699</v>
      </c>
      <c r="Y116" s="89" t="s">
        <v>564</v>
      </c>
      <c r="Z116" s="84" t="s">
        <v>652</v>
      </c>
      <c r="AA116" s="81"/>
      <c r="AB116" s="81"/>
      <c r="AC116" s="89" t="s">
        <v>739</v>
      </c>
      <c r="AD116" s="81"/>
      <c r="AE116" s="81" t="b">
        <v>0</v>
      </c>
      <c r="AF116" s="81">
        <v>0</v>
      </c>
      <c r="AG116" s="89" t="s">
        <v>782</v>
      </c>
      <c r="AH116" s="81" t="b">
        <v>0</v>
      </c>
      <c r="AI116" s="81" t="s">
        <v>793</v>
      </c>
      <c r="AJ116" s="81"/>
      <c r="AK116" s="89" t="s">
        <v>782</v>
      </c>
      <c r="AL116" s="81" t="b">
        <v>0</v>
      </c>
      <c r="AM116" s="81">
        <v>3</v>
      </c>
      <c r="AN116" s="89" t="s">
        <v>737</v>
      </c>
      <c r="AO116" s="81" t="s">
        <v>802</v>
      </c>
      <c r="AP116" s="81" t="b">
        <v>0</v>
      </c>
      <c r="AQ116" s="89" t="s">
        <v>737</v>
      </c>
      <c r="AR116" s="81" t="s">
        <v>210</v>
      </c>
      <c r="AS116" s="81">
        <v>0</v>
      </c>
      <c r="AT116" s="81">
        <v>0</v>
      </c>
      <c r="AU116" s="81"/>
      <c r="AV116" s="81"/>
      <c r="AW116" s="81"/>
      <c r="AX116" s="81"/>
      <c r="AY116" s="81"/>
      <c r="AZ116" s="81"/>
      <c r="BA116" s="81"/>
      <c r="BB116" s="81"/>
      <c r="BC116">
        <v>1</v>
      </c>
      <c r="BD116" s="80" t="str">
        <f>REPLACE(INDEX(GroupVertices[Group],MATCH(Edges[[#This Row],[Vertex 1]],GroupVertices[Vertex],0)),1,1,"")</f>
        <v>2</v>
      </c>
      <c r="BE116" s="80" t="str">
        <f>REPLACE(INDEX(GroupVertices[Group],MATCH(Edges[[#This Row],[Vertex 2]],GroupVertices[Vertex],0)),1,1,"")</f>
        <v>2</v>
      </c>
      <c r="BF116" s="48"/>
      <c r="BG116" s="49"/>
      <c r="BH116" s="48"/>
      <c r="BI116" s="49"/>
      <c r="BJ116" s="48"/>
      <c r="BK116" s="49"/>
      <c r="BL116" s="48"/>
      <c r="BM116" s="49"/>
      <c r="BN116" s="48"/>
    </row>
    <row r="117" spans="1:66" ht="15">
      <c r="A117" s="66" t="s">
        <v>289</v>
      </c>
      <c r="B117" s="66" t="s">
        <v>287</v>
      </c>
      <c r="C117" s="67" t="s">
        <v>2111</v>
      </c>
      <c r="D117" s="68">
        <v>3</v>
      </c>
      <c r="E117" s="69" t="s">
        <v>132</v>
      </c>
      <c r="F117" s="70">
        <v>32</v>
      </c>
      <c r="G117" s="67"/>
      <c r="H117" s="71"/>
      <c r="I117" s="72"/>
      <c r="J117" s="72"/>
      <c r="K117" s="34" t="s">
        <v>65</v>
      </c>
      <c r="L117" s="79">
        <v>117</v>
      </c>
      <c r="M117" s="79"/>
      <c r="N117" s="74"/>
      <c r="O117" s="81" t="s">
        <v>334</v>
      </c>
      <c r="P117" s="83">
        <v>43699.820972222224</v>
      </c>
      <c r="Q117" s="81" t="s">
        <v>363</v>
      </c>
      <c r="R117" s="84" t="s">
        <v>390</v>
      </c>
      <c r="S117" s="81" t="s">
        <v>403</v>
      </c>
      <c r="T117" s="81" t="s">
        <v>429</v>
      </c>
      <c r="U117" s="81"/>
      <c r="V117" s="84" t="s">
        <v>500</v>
      </c>
      <c r="W117" s="83">
        <v>43699.820972222224</v>
      </c>
      <c r="X117" s="87">
        <v>43699</v>
      </c>
      <c r="Y117" s="89" t="s">
        <v>565</v>
      </c>
      <c r="Z117" s="84" t="s">
        <v>653</v>
      </c>
      <c r="AA117" s="81"/>
      <c r="AB117" s="81"/>
      <c r="AC117" s="89" t="s">
        <v>740</v>
      </c>
      <c r="AD117" s="81"/>
      <c r="AE117" s="81" t="b">
        <v>0</v>
      </c>
      <c r="AF117" s="81">
        <v>0</v>
      </c>
      <c r="AG117" s="89" t="s">
        <v>782</v>
      </c>
      <c r="AH117" s="81" t="b">
        <v>0</v>
      </c>
      <c r="AI117" s="81" t="s">
        <v>793</v>
      </c>
      <c r="AJ117" s="81"/>
      <c r="AK117" s="89" t="s">
        <v>782</v>
      </c>
      <c r="AL117" s="81" t="b">
        <v>0</v>
      </c>
      <c r="AM117" s="81">
        <v>3</v>
      </c>
      <c r="AN117" s="89" t="s">
        <v>737</v>
      </c>
      <c r="AO117" s="81" t="s">
        <v>802</v>
      </c>
      <c r="AP117" s="81" t="b">
        <v>0</v>
      </c>
      <c r="AQ117" s="89" t="s">
        <v>737</v>
      </c>
      <c r="AR117" s="81" t="s">
        <v>210</v>
      </c>
      <c r="AS117" s="81">
        <v>0</v>
      </c>
      <c r="AT117" s="81">
        <v>0</v>
      </c>
      <c r="AU117" s="81"/>
      <c r="AV117" s="81"/>
      <c r="AW117" s="81"/>
      <c r="AX117" s="81"/>
      <c r="AY117" s="81"/>
      <c r="AZ117" s="81"/>
      <c r="BA117" s="81"/>
      <c r="BB117" s="81"/>
      <c r="BC117">
        <v>1</v>
      </c>
      <c r="BD117" s="80" t="str">
        <f>REPLACE(INDEX(GroupVertices[Group],MATCH(Edges[[#This Row],[Vertex 1]],GroupVertices[Vertex],0)),1,1,"")</f>
        <v>2</v>
      </c>
      <c r="BE117" s="80" t="str">
        <f>REPLACE(INDEX(GroupVertices[Group],MATCH(Edges[[#This Row],[Vertex 2]],GroupVertices[Vertex],0)),1,1,"")</f>
        <v>2</v>
      </c>
      <c r="BF117" s="48"/>
      <c r="BG117" s="49"/>
      <c r="BH117" s="48"/>
      <c r="BI117" s="49"/>
      <c r="BJ117" s="48"/>
      <c r="BK117" s="49"/>
      <c r="BL117" s="48"/>
      <c r="BM117" s="49"/>
      <c r="BN117" s="48"/>
    </row>
    <row r="118" spans="1:66" ht="15">
      <c r="A118" s="66" t="s">
        <v>282</v>
      </c>
      <c r="B118" s="66" t="s">
        <v>324</v>
      </c>
      <c r="C118" s="67" t="s">
        <v>2111</v>
      </c>
      <c r="D118" s="68">
        <v>3</v>
      </c>
      <c r="E118" s="69" t="s">
        <v>132</v>
      </c>
      <c r="F118" s="70">
        <v>32</v>
      </c>
      <c r="G118" s="67"/>
      <c r="H118" s="71"/>
      <c r="I118" s="72"/>
      <c r="J118" s="72"/>
      <c r="K118" s="34" t="s">
        <v>65</v>
      </c>
      <c r="L118" s="79">
        <v>118</v>
      </c>
      <c r="M118" s="79"/>
      <c r="N118" s="74"/>
      <c r="O118" s="81" t="s">
        <v>335</v>
      </c>
      <c r="P118" s="83">
        <v>43699.76099537037</v>
      </c>
      <c r="Q118" s="81" t="s">
        <v>363</v>
      </c>
      <c r="R118" s="84" t="s">
        <v>390</v>
      </c>
      <c r="S118" s="81" t="s">
        <v>403</v>
      </c>
      <c r="T118" s="81" t="s">
        <v>429</v>
      </c>
      <c r="U118" s="81"/>
      <c r="V118" s="84" t="s">
        <v>495</v>
      </c>
      <c r="W118" s="83">
        <v>43699.76099537037</v>
      </c>
      <c r="X118" s="87">
        <v>43699</v>
      </c>
      <c r="Y118" s="89" t="s">
        <v>563</v>
      </c>
      <c r="Z118" s="84" t="s">
        <v>651</v>
      </c>
      <c r="AA118" s="81"/>
      <c r="AB118" s="81"/>
      <c r="AC118" s="89" t="s">
        <v>738</v>
      </c>
      <c r="AD118" s="81"/>
      <c r="AE118" s="81" t="b">
        <v>0</v>
      </c>
      <c r="AF118" s="81">
        <v>0</v>
      </c>
      <c r="AG118" s="89" t="s">
        <v>782</v>
      </c>
      <c r="AH118" s="81" t="b">
        <v>0</v>
      </c>
      <c r="AI118" s="81" t="s">
        <v>793</v>
      </c>
      <c r="AJ118" s="81"/>
      <c r="AK118" s="89" t="s">
        <v>782</v>
      </c>
      <c r="AL118" s="81" t="b">
        <v>0</v>
      </c>
      <c r="AM118" s="81">
        <v>3</v>
      </c>
      <c r="AN118" s="89" t="s">
        <v>737</v>
      </c>
      <c r="AO118" s="81" t="s">
        <v>802</v>
      </c>
      <c r="AP118" s="81" t="b">
        <v>0</v>
      </c>
      <c r="AQ118" s="89" t="s">
        <v>737</v>
      </c>
      <c r="AR118" s="81" t="s">
        <v>210</v>
      </c>
      <c r="AS118" s="81">
        <v>0</v>
      </c>
      <c r="AT118" s="81">
        <v>0</v>
      </c>
      <c r="AU118" s="81"/>
      <c r="AV118" s="81"/>
      <c r="AW118" s="81"/>
      <c r="AX118" s="81"/>
      <c r="AY118" s="81"/>
      <c r="AZ118" s="81"/>
      <c r="BA118" s="81"/>
      <c r="BB118" s="81"/>
      <c r="BC118">
        <v>1</v>
      </c>
      <c r="BD118" s="80" t="str">
        <f>REPLACE(INDEX(GroupVertices[Group],MATCH(Edges[[#This Row],[Vertex 1]],GroupVertices[Vertex],0)),1,1,"")</f>
        <v>2</v>
      </c>
      <c r="BE118" s="80" t="str">
        <f>REPLACE(INDEX(GroupVertices[Group],MATCH(Edges[[#This Row],[Vertex 2]],GroupVertices[Vertex],0)),1,1,"")</f>
        <v>2</v>
      </c>
      <c r="BF118" s="48">
        <v>1</v>
      </c>
      <c r="BG118" s="49">
        <v>10</v>
      </c>
      <c r="BH118" s="48">
        <v>0</v>
      </c>
      <c r="BI118" s="49">
        <v>0</v>
      </c>
      <c r="BJ118" s="48">
        <v>0</v>
      </c>
      <c r="BK118" s="49">
        <v>0</v>
      </c>
      <c r="BL118" s="48">
        <v>9</v>
      </c>
      <c r="BM118" s="49">
        <v>90</v>
      </c>
      <c r="BN118" s="48">
        <v>10</v>
      </c>
    </row>
    <row r="119" spans="1:66" ht="15">
      <c r="A119" s="66" t="s">
        <v>288</v>
      </c>
      <c r="B119" s="66" t="s">
        <v>324</v>
      </c>
      <c r="C119" s="67" t="s">
        <v>2111</v>
      </c>
      <c r="D119" s="68">
        <v>3</v>
      </c>
      <c r="E119" s="69" t="s">
        <v>132</v>
      </c>
      <c r="F119" s="70">
        <v>32</v>
      </c>
      <c r="G119" s="67"/>
      <c r="H119" s="71"/>
      <c r="I119" s="72"/>
      <c r="J119" s="72"/>
      <c r="K119" s="34" t="s">
        <v>65</v>
      </c>
      <c r="L119" s="79">
        <v>119</v>
      </c>
      <c r="M119" s="79"/>
      <c r="N119" s="74"/>
      <c r="O119" s="81" t="s">
        <v>335</v>
      </c>
      <c r="P119" s="83">
        <v>43699.76917824074</v>
      </c>
      <c r="Q119" s="81" t="s">
        <v>363</v>
      </c>
      <c r="R119" s="84" t="s">
        <v>390</v>
      </c>
      <c r="S119" s="81" t="s">
        <v>403</v>
      </c>
      <c r="T119" s="81" t="s">
        <v>429</v>
      </c>
      <c r="U119" s="81"/>
      <c r="V119" s="84" t="s">
        <v>499</v>
      </c>
      <c r="W119" s="83">
        <v>43699.76917824074</v>
      </c>
      <c r="X119" s="87">
        <v>43699</v>
      </c>
      <c r="Y119" s="89" t="s">
        <v>564</v>
      </c>
      <c r="Z119" s="84" t="s">
        <v>652</v>
      </c>
      <c r="AA119" s="81"/>
      <c r="AB119" s="81"/>
      <c r="AC119" s="89" t="s">
        <v>739</v>
      </c>
      <c r="AD119" s="81"/>
      <c r="AE119" s="81" t="b">
        <v>0</v>
      </c>
      <c r="AF119" s="81">
        <v>0</v>
      </c>
      <c r="AG119" s="89" t="s">
        <v>782</v>
      </c>
      <c r="AH119" s="81" t="b">
        <v>0</v>
      </c>
      <c r="AI119" s="81" t="s">
        <v>793</v>
      </c>
      <c r="AJ119" s="81"/>
      <c r="AK119" s="89" t="s">
        <v>782</v>
      </c>
      <c r="AL119" s="81" t="b">
        <v>0</v>
      </c>
      <c r="AM119" s="81">
        <v>3</v>
      </c>
      <c r="AN119" s="89" t="s">
        <v>737</v>
      </c>
      <c r="AO119" s="81" t="s">
        <v>802</v>
      </c>
      <c r="AP119" s="81" t="b">
        <v>0</v>
      </c>
      <c r="AQ119" s="89" t="s">
        <v>737</v>
      </c>
      <c r="AR119" s="81" t="s">
        <v>210</v>
      </c>
      <c r="AS119" s="81">
        <v>0</v>
      </c>
      <c r="AT119" s="81">
        <v>0</v>
      </c>
      <c r="AU119" s="81"/>
      <c r="AV119" s="81"/>
      <c r="AW119" s="81"/>
      <c r="AX119" s="81"/>
      <c r="AY119" s="81"/>
      <c r="AZ119" s="81"/>
      <c r="BA119" s="81"/>
      <c r="BB119" s="81"/>
      <c r="BC119">
        <v>1</v>
      </c>
      <c r="BD119" s="80" t="str">
        <f>REPLACE(INDEX(GroupVertices[Group],MATCH(Edges[[#This Row],[Vertex 1]],GroupVertices[Vertex],0)),1,1,"")</f>
        <v>2</v>
      </c>
      <c r="BE119" s="80" t="str">
        <f>REPLACE(INDEX(GroupVertices[Group],MATCH(Edges[[#This Row],[Vertex 2]],GroupVertices[Vertex],0)),1,1,"")</f>
        <v>2</v>
      </c>
      <c r="BF119" s="48"/>
      <c r="BG119" s="49"/>
      <c r="BH119" s="48"/>
      <c r="BI119" s="49"/>
      <c r="BJ119" s="48"/>
      <c r="BK119" s="49"/>
      <c r="BL119" s="48"/>
      <c r="BM119" s="49"/>
      <c r="BN119" s="48"/>
    </row>
    <row r="120" spans="1:66" ht="15">
      <c r="A120" s="66" t="s">
        <v>289</v>
      </c>
      <c r="B120" s="66" t="s">
        <v>324</v>
      </c>
      <c r="C120" s="67" t="s">
        <v>2111</v>
      </c>
      <c r="D120" s="68">
        <v>3</v>
      </c>
      <c r="E120" s="69" t="s">
        <v>132</v>
      </c>
      <c r="F120" s="70">
        <v>32</v>
      </c>
      <c r="G120" s="67"/>
      <c r="H120" s="71"/>
      <c r="I120" s="72"/>
      <c r="J120" s="72"/>
      <c r="K120" s="34" t="s">
        <v>65</v>
      </c>
      <c r="L120" s="79">
        <v>120</v>
      </c>
      <c r="M120" s="79"/>
      <c r="N120" s="74"/>
      <c r="O120" s="81" t="s">
        <v>335</v>
      </c>
      <c r="P120" s="83">
        <v>43699.820972222224</v>
      </c>
      <c r="Q120" s="81" t="s">
        <v>363</v>
      </c>
      <c r="R120" s="84" t="s">
        <v>390</v>
      </c>
      <c r="S120" s="81" t="s">
        <v>403</v>
      </c>
      <c r="T120" s="81" t="s">
        <v>429</v>
      </c>
      <c r="U120" s="81"/>
      <c r="V120" s="84" t="s">
        <v>500</v>
      </c>
      <c r="W120" s="83">
        <v>43699.820972222224</v>
      </c>
      <c r="X120" s="87">
        <v>43699</v>
      </c>
      <c r="Y120" s="89" t="s">
        <v>565</v>
      </c>
      <c r="Z120" s="84" t="s">
        <v>653</v>
      </c>
      <c r="AA120" s="81"/>
      <c r="AB120" s="81"/>
      <c r="AC120" s="89" t="s">
        <v>740</v>
      </c>
      <c r="AD120" s="81"/>
      <c r="AE120" s="81" t="b">
        <v>0</v>
      </c>
      <c r="AF120" s="81">
        <v>0</v>
      </c>
      <c r="AG120" s="89" t="s">
        <v>782</v>
      </c>
      <c r="AH120" s="81" t="b">
        <v>0</v>
      </c>
      <c r="AI120" s="81" t="s">
        <v>793</v>
      </c>
      <c r="AJ120" s="81"/>
      <c r="AK120" s="89" t="s">
        <v>782</v>
      </c>
      <c r="AL120" s="81" t="b">
        <v>0</v>
      </c>
      <c r="AM120" s="81">
        <v>3</v>
      </c>
      <c r="AN120" s="89" t="s">
        <v>737</v>
      </c>
      <c r="AO120" s="81" t="s">
        <v>802</v>
      </c>
      <c r="AP120" s="81" t="b">
        <v>0</v>
      </c>
      <c r="AQ120" s="89" t="s">
        <v>737</v>
      </c>
      <c r="AR120" s="81" t="s">
        <v>210</v>
      </c>
      <c r="AS120" s="81">
        <v>0</v>
      </c>
      <c r="AT120" s="81">
        <v>0</v>
      </c>
      <c r="AU120" s="81"/>
      <c r="AV120" s="81"/>
      <c r="AW120" s="81"/>
      <c r="AX120" s="81"/>
      <c r="AY120" s="81"/>
      <c r="AZ120" s="81"/>
      <c r="BA120" s="81"/>
      <c r="BB120" s="81"/>
      <c r="BC120">
        <v>1</v>
      </c>
      <c r="BD120" s="80" t="str">
        <f>REPLACE(INDEX(GroupVertices[Group],MATCH(Edges[[#This Row],[Vertex 1]],GroupVertices[Vertex],0)),1,1,"")</f>
        <v>2</v>
      </c>
      <c r="BE120" s="80" t="str">
        <f>REPLACE(INDEX(GroupVertices[Group],MATCH(Edges[[#This Row],[Vertex 2]],GroupVertices[Vertex],0)),1,1,"")</f>
        <v>2</v>
      </c>
      <c r="BF120" s="48"/>
      <c r="BG120" s="49"/>
      <c r="BH120" s="48"/>
      <c r="BI120" s="49"/>
      <c r="BJ120" s="48"/>
      <c r="BK120" s="49"/>
      <c r="BL120" s="48"/>
      <c r="BM120" s="49"/>
      <c r="BN120" s="48"/>
    </row>
    <row r="121" spans="1:66" ht="15">
      <c r="A121" s="66" t="s">
        <v>289</v>
      </c>
      <c r="B121" s="66" t="s">
        <v>282</v>
      </c>
      <c r="C121" s="67" t="s">
        <v>2111</v>
      </c>
      <c r="D121" s="68">
        <v>3</v>
      </c>
      <c r="E121" s="69" t="s">
        <v>132</v>
      </c>
      <c r="F121" s="70">
        <v>32</v>
      </c>
      <c r="G121" s="67"/>
      <c r="H121" s="71"/>
      <c r="I121" s="72"/>
      <c r="J121" s="72"/>
      <c r="K121" s="34" t="s">
        <v>65</v>
      </c>
      <c r="L121" s="79">
        <v>121</v>
      </c>
      <c r="M121" s="79"/>
      <c r="N121" s="74"/>
      <c r="O121" s="81" t="s">
        <v>335</v>
      </c>
      <c r="P121" s="83">
        <v>43699.820972222224</v>
      </c>
      <c r="Q121" s="81" t="s">
        <v>363</v>
      </c>
      <c r="R121" s="84" t="s">
        <v>390</v>
      </c>
      <c r="S121" s="81" t="s">
        <v>403</v>
      </c>
      <c r="T121" s="81" t="s">
        <v>429</v>
      </c>
      <c r="U121" s="81"/>
      <c r="V121" s="84" t="s">
        <v>500</v>
      </c>
      <c r="W121" s="83">
        <v>43699.820972222224</v>
      </c>
      <c r="X121" s="87">
        <v>43699</v>
      </c>
      <c r="Y121" s="89" t="s">
        <v>565</v>
      </c>
      <c r="Z121" s="84" t="s">
        <v>653</v>
      </c>
      <c r="AA121" s="81"/>
      <c r="AB121" s="81"/>
      <c r="AC121" s="89" t="s">
        <v>740</v>
      </c>
      <c r="AD121" s="81"/>
      <c r="AE121" s="81" t="b">
        <v>0</v>
      </c>
      <c r="AF121" s="81">
        <v>0</v>
      </c>
      <c r="AG121" s="89" t="s">
        <v>782</v>
      </c>
      <c r="AH121" s="81" t="b">
        <v>0</v>
      </c>
      <c r="AI121" s="81" t="s">
        <v>793</v>
      </c>
      <c r="AJ121" s="81"/>
      <c r="AK121" s="89" t="s">
        <v>782</v>
      </c>
      <c r="AL121" s="81" t="b">
        <v>0</v>
      </c>
      <c r="AM121" s="81">
        <v>3</v>
      </c>
      <c r="AN121" s="89" t="s">
        <v>737</v>
      </c>
      <c r="AO121" s="81" t="s">
        <v>802</v>
      </c>
      <c r="AP121" s="81" t="b">
        <v>0</v>
      </c>
      <c r="AQ121" s="89" t="s">
        <v>737</v>
      </c>
      <c r="AR121" s="81" t="s">
        <v>210</v>
      </c>
      <c r="AS121" s="81">
        <v>0</v>
      </c>
      <c r="AT121" s="81">
        <v>0</v>
      </c>
      <c r="AU121" s="81"/>
      <c r="AV121" s="81"/>
      <c r="AW121" s="81"/>
      <c r="AX121" s="81"/>
      <c r="AY121" s="81"/>
      <c r="AZ121" s="81"/>
      <c r="BA121" s="81"/>
      <c r="BB121" s="81"/>
      <c r="BC121">
        <v>1</v>
      </c>
      <c r="BD121" s="80" t="str">
        <f>REPLACE(INDEX(GroupVertices[Group],MATCH(Edges[[#This Row],[Vertex 1]],GroupVertices[Vertex],0)),1,1,"")</f>
        <v>2</v>
      </c>
      <c r="BE121" s="80" t="str">
        <f>REPLACE(INDEX(GroupVertices[Group],MATCH(Edges[[#This Row],[Vertex 2]],GroupVertices[Vertex],0)),1,1,"")</f>
        <v>2</v>
      </c>
      <c r="BF121" s="48"/>
      <c r="BG121" s="49"/>
      <c r="BH121" s="48"/>
      <c r="BI121" s="49"/>
      <c r="BJ121" s="48"/>
      <c r="BK121" s="49"/>
      <c r="BL121" s="48"/>
      <c r="BM121" s="49"/>
      <c r="BN121" s="48"/>
    </row>
    <row r="122" spans="1:66" ht="15">
      <c r="A122" s="66" t="s">
        <v>289</v>
      </c>
      <c r="B122" s="66" t="s">
        <v>322</v>
      </c>
      <c r="C122" s="67" t="s">
        <v>2111</v>
      </c>
      <c r="D122" s="68">
        <v>3</v>
      </c>
      <c r="E122" s="69" t="s">
        <v>132</v>
      </c>
      <c r="F122" s="70">
        <v>32</v>
      </c>
      <c r="G122" s="67"/>
      <c r="H122" s="71"/>
      <c r="I122" s="72"/>
      <c r="J122" s="72"/>
      <c r="K122" s="34" t="s">
        <v>65</v>
      </c>
      <c r="L122" s="79">
        <v>122</v>
      </c>
      <c r="M122" s="79"/>
      <c r="N122" s="74"/>
      <c r="O122" s="81" t="s">
        <v>336</v>
      </c>
      <c r="P122" s="83">
        <v>43699.820972222224</v>
      </c>
      <c r="Q122" s="81" t="s">
        <v>363</v>
      </c>
      <c r="R122" s="84" t="s">
        <v>390</v>
      </c>
      <c r="S122" s="81" t="s">
        <v>403</v>
      </c>
      <c r="T122" s="81" t="s">
        <v>429</v>
      </c>
      <c r="U122" s="81"/>
      <c r="V122" s="84" t="s">
        <v>500</v>
      </c>
      <c r="W122" s="83">
        <v>43699.820972222224</v>
      </c>
      <c r="X122" s="87">
        <v>43699</v>
      </c>
      <c r="Y122" s="89" t="s">
        <v>565</v>
      </c>
      <c r="Z122" s="84" t="s">
        <v>653</v>
      </c>
      <c r="AA122" s="81"/>
      <c r="AB122" s="81"/>
      <c r="AC122" s="89" t="s">
        <v>740</v>
      </c>
      <c r="AD122" s="81"/>
      <c r="AE122" s="81" t="b">
        <v>0</v>
      </c>
      <c r="AF122" s="81">
        <v>0</v>
      </c>
      <c r="AG122" s="89" t="s">
        <v>782</v>
      </c>
      <c r="AH122" s="81" t="b">
        <v>0</v>
      </c>
      <c r="AI122" s="81" t="s">
        <v>793</v>
      </c>
      <c r="AJ122" s="81"/>
      <c r="AK122" s="89" t="s">
        <v>782</v>
      </c>
      <c r="AL122" s="81" t="b">
        <v>0</v>
      </c>
      <c r="AM122" s="81">
        <v>3</v>
      </c>
      <c r="AN122" s="89" t="s">
        <v>737</v>
      </c>
      <c r="AO122" s="81" t="s">
        <v>802</v>
      </c>
      <c r="AP122" s="81" t="b">
        <v>0</v>
      </c>
      <c r="AQ122" s="89" t="s">
        <v>737</v>
      </c>
      <c r="AR122" s="81" t="s">
        <v>210</v>
      </c>
      <c r="AS122" s="81">
        <v>0</v>
      </c>
      <c r="AT122" s="81">
        <v>0</v>
      </c>
      <c r="AU122" s="81"/>
      <c r="AV122" s="81"/>
      <c r="AW122" s="81"/>
      <c r="AX122" s="81"/>
      <c r="AY122" s="81"/>
      <c r="AZ122" s="81"/>
      <c r="BA122" s="81"/>
      <c r="BB122" s="81"/>
      <c r="BC122">
        <v>1</v>
      </c>
      <c r="BD122" s="80" t="str">
        <f>REPLACE(INDEX(GroupVertices[Group],MATCH(Edges[[#This Row],[Vertex 1]],GroupVertices[Vertex],0)),1,1,"")</f>
        <v>2</v>
      </c>
      <c r="BE122" s="80" t="str">
        <f>REPLACE(INDEX(GroupVertices[Group],MATCH(Edges[[#This Row],[Vertex 2]],GroupVertices[Vertex],0)),1,1,"")</f>
        <v>2</v>
      </c>
      <c r="BF122" s="48">
        <v>1</v>
      </c>
      <c r="BG122" s="49">
        <v>10</v>
      </c>
      <c r="BH122" s="48">
        <v>0</v>
      </c>
      <c r="BI122" s="49">
        <v>0</v>
      </c>
      <c r="BJ122" s="48">
        <v>0</v>
      </c>
      <c r="BK122" s="49">
        <v>0</v>
      </c>
      <c r="BL122" s="48">
        <v>9</v>
      </c>
      <c r="BM122" s="49">
        <v>90</v>
      </c>
      <c r="BN122" s="48">
        <v>10</v>
      </c>
    </row>
    <row r="123" spans="1:66" ht="15">
      <c r="A123" s="66" t="s">
        <v>290</v>
      </c>
      <c r="B123" s="66" t="s">
        <v>318</v>
      </c>
      <c r="C123" s="67" t="s">
        <v>2111</v>
      </c>
      <c r="D123" s="68">
        <v>3</v>
      </c>
      <c r="E123" s="69" t="s">
        <v>132</v>
      </c>
      <c r="F123" s="70">
        <v>32</v>
      </c>
      <c r="G123" s="67"/>
      <c r="H123" s="71"/>
      <c r="I123" s="72"/>
      <c r="J123" s="72"/>
      <c r="K123" s="34" t="s">
        <v>65</v>
      </c>
      <c r="L123" s="79">
        <v>123</v>
      </c>
      <c r="M123" s="79"/>
      <c r="N123" s="74"/>
      <c r="O123" s="81" t="s">
        <v>335</v>
      </c>
      <c r="P123" s="83">
        <v>43699.589166666665</v>
      </c>
      <c r="Q123" s="81" t="s">
        <v>358</v>
      </c>
      <c r="R123" s="84" t="s">
        <v>391</v>
      </c>
      <c r="S123" s="81" t="s">
        <v>402</v>
      </c>
      <c r="T123" s="81" t="s">
        <v>430</v>
      </c>
      <c r="U123" s="81"/>
      <c r="V123" s="84" t="s">
        <v>501</v>
      </c>
      <c r="W123" s="83">
        <v>43699.589166666665</v>
      </c>
      <c r="X123" s="87">
        <v>43699</v>
      </c>
      <c r="Y123" s="89" t="s">
        <v>566</v>
      </c>
      <c r="Z123" s="84" t="s">
        <v>654</v>
      </c>
      <c r="AA123" s="81"/>
      <c r="AB123" s="81"/>
      <c r="AC123" s="89" t="s">
        <v>741</v>
      </c>
      <c r="AD123" s="81"/>
      <c r="AE123" s="81" t="b">
        <v>0</v>
      </c>
      <c r="AF123" s="81">
        <v>7</v>
      </c>
      <c r="AG123" s="89" t="s">
        <v>782</v>
      </c>
      <c r="AH123" s="81" t="b">
        <v>1</v>
      </c>
      <c r="AI123" s="81" t="s">
        <v>793</v>
      </c>
      <c r="AJ123" s="81"/>
      <c r="AK123" s="89" t="s">
        <v>798</v>
      </c>
      <c r="AL123" s="81" t="b">
        <v>0</v>
      </c>
      <c r="AM123" s="81">
        <v>3</v>
      </c>
      <c r="AN123" s="89" t="s">
        <v>782</v>
      </c>
      <c r="AO123" s="81" t="s">
        <v>802</v>
      </c>
      <c r="AP123" s="81" t="b">
        <v>0</v>
      </c>
      <c r="AQ123" s="89" t="s">
        <v>741</v>
      </c>
      <c r="AR123" s="81" t="s">
        <v>210</v>
      </c>
      <c r="AS123" s="81">
        <v>0</v>
      </c>
      <c r="AT123" s="81">
        <v>0</v>
      </c>
      <c r="AU123" s="81"/>
      <c r="AV123" s="81"/>
      <c r="AW123" s="81"/>
      <c r="AX123" s="81"/>
      <c r="AY123" s="81"/>
      <c r="AZ123" s="81"/>
      <c r="BA123" s="81"/>
      <c r="BB123" s="81"/>
      <c r="BC123">
        <v>1</v>
      </c>
      <c r="BD123" s="80" t="str">
        <f>REPLACE(INDEX(GroupVertices[Group],MATCH(Edges[[#This Row],[Vertex 1]],GroupVertices[Vertex],0)),1,1,"")</f>
        <v>5</v>
      </c>
      <c r="BE123" s="80" t="str">
        <f>REPLACE(INDEX(GroupVertices[Group],MATCH(Edges[[#This Row],[Vertex 2]],GroupVertices[Vertex],0)),1,1,"")</f>
        <v>5</v>
      </c>
      <c r="BF123" s="48">
        <v>3</v>
      </c>
      <c r="BG123" s="49">
        <v>7.5</v>
      </c>
      <c r="BH123" s="48">
        <v>0</v>
      </c>
      <c r="BI123" s="49">
        <v>0</v>
      </c>
      <c r="BJ123" s="48">
        <v>0</v>
      </c>
      <c r="BK123" s="49">
        <v>0</v>
      </c>
      <c r="BL123" s="48">
        <v>37</v>
      </c>
      <c r="BM123" s="49">
        <v>92.5</v>
      </c>
      <c r="BN123" s="48">
        <v>40</v>
      </c>
    </row>
    <row r="124" spans="1:66" ht="15">
      <c r="A124" s="66" t="s">
        <v>290</v>
      </c>
      <c r="B124" s="66" t="s">
        <v>268</v>
      </c>
      <c r="C124" s="67" t="s">
        <v>2111</v>
      </c>
      <c r="D124" s="68">
        <v>3</v>
      </c>
      <c r="E124" s="69" t="s">
        <v>132</v>
      </c>
      <c r="F124" s="70">
        <v>32</v>
      </c>
      <c r="G124" s="67"/>
      <c r="H124" s="71"/>
      <c r="I124" s="72"/>
      <c r="J124" s="72"/>
      <c r="K124" s="34" t="s">
        <v>65</v>
      </c>
      <c r="L124" s="79">
        <v>124</v>
      </c>
      <c r="M124" s="79"/>
      <c r="N124" s="74"/>
      <c r="O124" s="81" t="s">
        <v>335</v>
      </c>
      <c r="P124" s="83">
        <v>43699.589166666665</v>
      </c>
      <c r="Q124" s="81" t="s">
        <v>358</v>
      </c>
      <c r="R124" s="84" t="s">
        <v>391</v>
      </c>
      <c r="S124" s="81" t="s">
        <v>402</v>
      </c>
      <c r="T124" s="81" t="s">
        <v>430</v>
      </c>
      <c r="U124" s="81"/>
      <c r="V124" s="84" t="s">
        <v>501</v>
      </c>
      <c r="W124" s="83">
        <v>43699.589166666665</v>
      </c>
      <c r="X124" s="87">
        <v>43699</v>
      </c>
      <c r="Y124" s="89" t="s">
        <v>566</v>
      </c>
      <c r="Z124" s="84" t="s">
        <v>654</v>
      </c>
      <c r="AA124" s="81"/>
      <c r="AB124" s="81"/>
      <c r="AC124" s="89" t="s">
        <v>741</v>
      </c>
      <c r="AD124" s="81"/>
      <c r="AE124" s="81" t="b">
        <v>0</v>
      </c>
      <c r="AF124" s="81">
        <v>7</v>
      </c>
      <c r="AG124" s="89" t="s">
        <v>782</v>
      </c>
      <c r="AH124" s="81" t="b">
        <v>1</v>
      </c>
      <c r="AI124" s="81" t="s">
        <v>793</v>
      </c>
      <c r="AJ124" s="81"/>
      <c r="AK124" s="89" t="s">
        <v>798</v>
      </c>
      <c r="AL124" s="81" t="b">
        <v>0</v>
      </c>
      <c r="AM124" s="81">
        <v>3</v>
      </c>
      <c r="AN124" s="89" t="s">
        <v>782</v>
      </c>
      <c r="AO124" s="81" t="s">
        <v>802</v>
      </c>
      <c r="AP124" s="81" t="b">
        <v>0</v>
      </c>
      <c r="AQ124" s="89" t="s">
        <v>741</v>
      </c>
      <c r="AR124" s="81" t="s">
        <v>210</v>
      </c>
      <c r="AS124" s="81">
        <v>0</v>
      </c>
      <c r="AT124" s="81">
        <v>0</v>
      </c>
      <c r="AU124" s="81"/>
      <c r="AV124" s="81"/>
      <c r="AW124" s="81"/>
      <c r="AX124" s="81"/>
      <c r="AY124" s="81"/>
      <c r="AZ124" s="81"/>
      <c r="BA124" s="81"/>
      <c r="BB124" s="81"/>
      <c r="BC124">
        <v>1</v>
      </c>
      <c r="BD124" s="80" t="str">
        <f>REPLACE(INDEX(GroupVertices[Group],MATCH(Edges[[#This Row],[Vertex 1]],GroupVertices[Vertex],0)),1,1,"")</f>
        <v>5</v>
      </c>
      <c r="BE124" s="80" t="str">
        <f>REPLACE(INDEX(GroupVertices[Group],MATCH(Edges[[#This Row],[Vertex 2]],GroupVertices[Vertex],0)),1,1,"")</f>
        <v>5</v>
      </c>
      <c r="BF124" s="48"/>
      <c r="BG124" s="49"/>
      <c r="BH124" s="48"/>
      <c r="BI124" s="49"/>
      <c r="BJ124" s="48"/>
      <c r="BK124" s="49"/>
      <c r="BL124" s="48"/>
      <c r="BM124" s="49"/>
      <c r="BN124" s="48"/>
    </row>
    <row r="125" spans="1:66" ht="15">
      <c r="A125" s="66" t="s">
        <v>291</v>
      </c>
      <c r="B125" s="66" t="s">
        <v>290</v>
      </c>
      <c r="C125" s="67" t="s">
        <v>2111</v>
      </c>
      <c r="D125" s="68">
        <v>3</v>
      </c>
      <c r="E125" s="69" t="s">
        <v>132</v>
      </c>
      <c r="F125" s="70">
        <v>32</v>
      </c>
      <c r="G125" s="67"/>
      <c r="H125" s="71"/>
      <c r="I125" s="72"/>
      <c r="J125" s="72"/>
      <c r="K125" s="34" t="s">
        <v>65</v>
      </c>
      <c r="L125" s="79">
        <v>125</v>
      </c>
      <c r="M125" s="79"/>
      <c r="N125" s="74"/>
      <c r="O125" s="81" t="s">
        <v>334</v>
      </c>
      <c r="P125" s="83">
        <v>43699.59780092593</v>
      </c>
      <c r="Q125" s="81" t="s">
        <v>358</v>
      </c>
      <c r="R125" s="81"/>
      <c r="S125" s="81"/>
      <c r="T125" s="81" t="s">
        <v>424</v>
      </c>
      <c r="U125" s="81"/>
      <c r="V125" s="84" t="s">
        <v>502</v>
      </c>
      <c r="W125" s="83">
        <v>43699.59780092593</v>
      </c>
      <c r="X125" s="87">
        <v>43699</v>
      </c>
      <c r="Y125" s="89" t="s">
        <v>567</v>
      </c>
      <c r="Z125" s="84" t="s">
        <v>655</v>
      </c>
      <c r="AA125" s="81"/>
      <c r="AB125" s="81"/>
      <c r="AC125" s="89" t="s">
        <v>742</v>
      </c>
      <c r="AD125" s="81"/>
      <c r="AE125" s="81" t="b">
        <v>0</v>
      </c>
      <c r="AF125" s="81">
        <v>0</v>
      </c>
      <c r="AG125" s="89" t="s">
        <v>782</v>
      </c>
      <c r="AH125" s="81" t="b">
        <v>1</v>
      </c>
      <c r="AI125" s="81" t="s">
        <v>793</v>
      </c>
      <c r="AJ125" s="81"/>
      <c r="AK125" s="89" t="s">
        <v>798</v>
      </c>
      <c r="AL125" s="81" t="b">
        <v>0</v>
      </c>
      <c r="AM125" s="81">
        <v>3</v>
      </c>
      <c r="AN125" s="89" t="s">
        <v>741</v>
      </c>
      <c r="AO125" s="81" t="s">
        <v>808</v>
      </c>
      <c r="AP125" s="81" t="b">
        <v>0</v>
      </c>
      <c r="AQ125" s="89" t="s">
        <v>741</v>
      </c>
      <c r="AR125" s="81" t="s">
        <v>210</v>
      </c>
      <c r="AS125" s="81">
        <v>0</v>
      </c>
      <c r="AT125" s="81">
        <v>0</v>
      </c>
      <c r="AU125" s="81"/>
      <c r="AV125" s="81"/>
      <c r="AW125" s="81"/>
      <c r="AX125" s="81"/>
      <c r="AY125" s="81"/>
      <c r="AZ125" s="81"/>
      <c r="BA125" s="81"/>
      <c r="BB125" s="81"/>
      <c r="BC125">
        <v>1</v>
      </c>
      <c r="BD125" s="80" t="str">
        <f>REPLACE(INDEX(GroupVertices[Group],MATCH(Edges[[#This Row],[Vertex 1]],GroupVertices[Vertex],0)),1,1,"")</f>
        <v>5</v>
      </c>
      <c r="BE125" s="80" t="str">
        <f>REPLACE(INDEX(GroupVertices[Group],MATCH(Edges[[#This Row],[Vertex 2]],GroupVertices[Vertex],0)),1,1,"")</f>
        <v>5</v>
      </c>
      <c r="BF125" s="48"/>
      <c r="BG125" s="49"/>
      <c r="BH125" s="48"/>
      <c r="BI125" s="49"/>
      <c r="BJ125" s="48"/>
      <c r="BK125" s="49"/>
      <c r="BL125" s="48"/>
      <c r="BM125" s="49"/>
      <c r="BN125" s="48"/>
    </row>
    <row r="126" spans="1:66" ht="15">
      <c r="A126" s="66" t="s">
        <v>265</v>
      </c>
      <c r="B126" s="66" t="s">
        <v>318</v>
      </c>
      <c r="C126" s="67" t="s">
        <v>2111</v>
      </c>
      <c r="D126" s="68">
        <v>3</v>
      </c>
      <c r="E126" s="69" t="s">
        <v>132</v>
      </c>
      <c r="F126" s="70">
        <v>32</v>
      </c>
      <c r="G126" s="67"/>
      <c r="H126" s="71"/>
      <c r="I126" s="72"/>
      <c r="J126" s="72"/>
      <c r="K126" s="34" t="s">
        <v>65</v>
      </c>
      <c r="L126" s="79">
        <v>126</v>
      </c>
      <c r="M126" s="79"/>
      <c r="N126" s="74"/>
      <c r="O126" s="81" t="s">
        <v>335</v>
      </c>
      <c r="P126" s="83">
        <v>43697.74731481481</v>
      </c>
      <c r="Q126" s="81" t="s">
        <v>346</v>
      </c>
      <c r="R126" s="81"/>
      <c r="S126" s="81"/>
      <c r="T126" s="81" t="s">
        <v>413</v>
      </c>
      <c r="U126" s="81"/>
      <c r="V126" s="84" t="s">
        <v>480</v>
      </c>
      <c r="W126" s="83">
        <v>43697.74731481481</v>
      </c>
      <c r="X126" s="87">
        <v>43697</v>
      </c>
      <c r="Y126" s="89" t="s">
        <v>529</v>
      </c>
      <c r="Z126" s="84" t="s">
        <v>617</v>
      </c>
      <c r="AA126" s="81"/>
      <c r="AB126" s="81"/>
      <c r="AC126" s="89" t="s">
        <v>704</v>
      </c>
      <c r="AD126" s="89" t="s">
        <v>773</v>
      </c>
      <c r="AE126" s="81" t="b">
        <v>0</v>
      </c>
      <c r="AF126" s="81">
        <v>5</v>
      </c>
      <c r="AG126" s="89" t="s">
        <v>783</v>
      </c>
      <c r="AH126" s="81" t="b">
        <v>0</v>
      </c>
      <c r="AI126" s="81" t="s">
        <v>793</v>
      </c>
      <c r="AJ126" s="81"/>
      <c r="AK126" s="89" t="s">
        <v>782</v>
      </c>
      <c r="AL126" s="81" t="b">
        <v>0</v>
      </c>
      <c r="AM126" s="81">
        <v>0</v>
      </c>
      <c r="AN126" s="89" t="s">
        <v>782</v>
      </c>
      <c r="AO126" s="81" t="s">
        <v>803</v>
      </c>
      <c r="AP126" s="81" t="b">
        <v>0</v>
      </c>
      <c r="AQ126" s="89" t="s">
        <v>773</v>
      </c>
      <c r="AR126" s="81" t="s">
        <v>210</v>
      </c>
      <c r="AS126" s="81">
        <v>0</v>
      </c>
      <c r="AT126" s="81">
        <v>0</v>
      </c>
      <c r="AU126" s="81" t="s">
        <v>810</v>
      </c>
      <c r="AV126" s="81" t="s">
        <v>814</v>
      </c>
      <c r="AW126" s="81" t="s">
        <v>816</v>
      </c>
      <c r="AX126" s="81" t="s">
        <v>818</v>
      </c>
      <c r="AY126" s="81" t="s">
        <v>822</v>
      </c>
      <c r="AZ126" s="81" t="s">
        <v>826</v>
      </c>
      <c r="BA126" s="81" t="s">
        <v>830</v>
      </c>
      <c r="BB126" s="84" t="s">
        <v>831</v>
      </c>
      <c r="BC126">
        <v>1</v>
      </c>
      <c r="BD126" s="80" t="str">
        <f>REPLACE(INDEX(GroupVertices[Group],MATCH(Edges[[#This Row],[Vertex 1]],GroupVertices[Vertex],0)),1,1,"")</f>
        <v>4</v>
      </c>
      <c r="BE126" s="80" t="str">
        <f>REPLACE(INDEX(GroupVertices[Group],MATCH(Edges[[#This Row],[Vertex 2]],GroupVertices[Vertex],0)),1,1,"")</f>
        <v>5</v>
      </c>
      <c r="BF126" s="48">
        <v>2</v>
      </c>
      <c r="BG126" s="49">
        <v>8</v>
      </c>
      <c r="BH126" s="48">
        <v>1</v>
      </c>
      <c r="BI126" s="49">
        <v>4</v>
      </c>
      <c r="BJ126" s="48">
        <v>0</v>
      </c>
      <c r="BK126" s="49">
        <v>0</v>
      </c>
      <c r="BL126" s="48">
        <v>22</v>
      </c>
      <c r="BM126" s="49">
        <v>88</v>
      </c>
      <c r="BN126" s="48">
        <v>25</v>
      </c>
    </row>
    <row r="127" spans="1:66" ht="15">
      <c r="A127" s="66" t="s">
        <v>291</v>
      </c>
      <c r="B127" s="66" t="s">
        <v>318</v>
      </c>
      <c r="C127" s="67" t="s">
        <v>2111</v>
      </c>
      <c r="D127" s="68">
        <v>3</v>
      </c>
      <c r="E127" s="69" t="s">
        <v>132</v>
      </c>
      <c r="F127" s="70">
        <v>32</v>
      </c>
      <c r="G127" s="67"/>
      <c r="H127" s="71"/>
      <c r="I127" s="72"/>
      <c r="J127" s="72"/>
      <c r="K127" s="34" t="s">
        <v>65</v>
      </c>
      <c r="L127" s="79">
        <v>127</v>
      </c>
      <c r="M127" s="79"/>
      <c r="N127" s="74"/>
      <c r="O127" s="81" t="s">
        <v>335</v>
      </c>
      <c r="P127" s="83">
        <v>43699.59780092593</v>
      </c>
      <c r="Q127" s="81" t="s">
        <v>358</v>
      </c>
      <c r="R127" s="81"/>
      <c r="S127" s="81"/>
      <c r="T127" s="81" t="s">
        <v>424</v>
      </c>
      <c r="U127" s="81"/>
      <c r="V127" s="84" t="s">
        <v>502</v>
      </c>
      <c r="W127" s="83">
        <v>43699.59780092593</v>
      </c>
      <c r="X127" s="87">
        <v>43699</v>
      </c>
      <c r="Y127" s="89" t="s">
        <v>567</v>
      </c>
      <c r="Z127" s="84" t="s">
        <v>655</v>
      </c>
      <c r="AA127" s="81"/>
      <c r="AB127" s="81"/>
      <c r="AC127" s="89" t="s">
        <v>742</v>
      </c>
      <c r="AD127" s="81"/>
      <c r="AE127" s="81" t="b">
        <v>0</v>
      </c>
      <c r="AF127" s="81">
        <v>0</v>
      </c>
      <c r="AG127" s="89" t="s">
        <v>782</v>
      </c>
      <c r="AH127" s="81" t="b">
        <v>1</v>
      </c>
      <c r="AI127" s="81" t="s">
        <v>793</v>
      </c>
      <c r="AJ127" s="81"/>
      <c r="AK127" s="89" t="s">
        <v>798</v>
      </c>
      <c r="AL127" s="81" t="b">
        <v>0</v>
      </c>
      <c r="AM127" s="81">
        <v>3</v>
      </c>
      <c r="AN127" s="89" t="s">
        <v>741</v>
      </c>
      <c r="AO127" s="81" t="s">
        <v>808</v>
      </c>
      <c r="AP127" s="81" t="b">
        <v>0</v>
      </c>
      <c r="AQ127" s="89" t="s">
        <v>741</v>
      </c>
      <c r="AR127" s="81" t="s">
        <v>210</v>
      </c>
      <c r="AS127" s="81">
        <v>0</v>
      </c>
      <c r="AT127" s="81">
        <v>0</v>
      </c>
      <c r="AU127" s="81"/>
      <c r="AV127" s="81"/>
      <c r="AW127" s="81"/>
      <c r="AX127" s="81"/>
      <c r="AY127" s="81"/>
      <c r="AZ127" s="81"/>
      <c r="BA127" s="81"/>
      <c r="BB127" s="81"/>
      <c r="BC127">
        <v>1</v>
      </c>
      <c r="BD127" s="80" t="str">
        <f>REPLACE(INDEX(GroupVertices[Group],MATCH(Edges[[#This Row],[Vertex 1]],GroupVertices[Vertex],0)),1,1,"")</f>
        <v>5</v>
      </c>
      <c r="BE127" s="80" t="str">
        <f>REPLACE(INDEX(GroupVertices[Group],MATCH(Edges[[#This Row],[Vertex 2]],GroupVertices[Vertex],0)),1,1,"")</f>
        <v>5</v>
      </c>
      <c r="BF127" s="48"/>
      <c r="BG127" s="49"/>
      <c r="BH127" s="48"/>
      <c r="BI127" s="49"/>
      <c r="BJ127" s="48"/>
      <c r="BK127" s="49"/>
      <c r="BL127" s="48"/>
      <c r="BM127" s="49"/>
      <c r="BN127" s="48"/>
    </row>
    <row r="128" spans="1:66" ht="15">
      <c r="A128" s="66" t="s">
        <v>268</v>
      </c>
      <c r="B128" s="66" t="s">
        <v>268</v>
      </c>
      <c r="C128" s="67" t="s">
        <v>2113</v>
      </c>
      <c r="D128" s="68">
        <v>3</v>
      </c>
      <c r="E128" s="69" t="s">
        <v>136</v>
      </c>
      <c r="F128" s="70">
        <v>23.333333333333336</v>
      </c>
      <c r="G128" s="67"/>
      <c r="H128" s="71"/>
      <c r="I128" s="72"/>
      <c r="J128" s="72"/>
      <c r="K128" s="34" t="s">
        <v>65</v>
      </c>
      <c r="L128" s="79">
        <v>128</v>
      </c>
      <c r="M128" s="79"/>
      <c r="N128" s="74"/>
      <c r="O128" s="81" t="s">
        <v>210</v>
      </c>
      <c r="P128" s="83">
        <v>42968.24390046296</v>
      </c>
      <c r="Q128" s="81" t="s">
        <v>355</v>
      </c>
      <c r="R128" s="81"/>
      <c r="S128" s="81"/>
      <c r="T128" s="81" t="s">
        <v>421</v>
      </c>
      <c r="U128" s="84" t="s">
        <v>451</v>
      </c>
      <c r="V128" s="84" t="s">
        <v>451</v>
      </c>
      <c r="W128" s="83">
        <v>42968.24390046296</v>
      </c>
      <c r="X128" s="87">
        <v>42968</v>
      </c>
      <c r="Y128" s="89" t="s">
        <v>568</v>
      </c>
      <c r="Z128" s="84" t="s">
        <v>656</v>
      </c>
      <c r="AA128" s="81"/>
      <c r="AB128" s="81"/>
      <c r="AC128" s="89" t="s">
        <v>743</v>
      </c>
      <c r="AD128" s="81"/>
      <c r="AE128" s="81" t="b">
        <v>0</v>
      </c>
      <c r="AF128" s="81">
        <v>51</v>
      </c>
      <c r="AG128" s="89" t="s">
        <v>782</v>
      </c>
      <c r="AH128" s="81" t="b">
        <v>0</v>
      </c>
      <c r="AI128" s="81" t="s">
        <v>793</v>
      </c>
      <c r="AJ128" s="81"/>
      <c r="AK128" s="89" t="s">
        <v>782</v>
      </c>
      <c r="AL128" s="81" t="b">
        <v>0</v>
      </c>
      <c r="AM128" s="81">
        <v>12</v>
      </c>
      <c r="AN128" s="89" t="s">
        <v>782</v>
      </c>
      <c r="AO128" s="81" t="s">
        <v>803</v>
      </c>
      <c r="AP128" s="81" t="b">
        <v>0</v>
      </c>
      <c r="AQ128" s="89" t="s">
        <v>743</v>
      </c>
      <c r="AR128" s="81" t="s">
        <v>334</v>
      </c>
      <c r="AS128" s="81">
        <v>0</v>
      </c>
      <c r="AT128" s="81">
        <v>0</v>
      </c>
      <c r="AU128" s="81" t="s">
        <v>812</v>
      </c>
      <c r="AV128" s="81" t="s">
        <v>814</v>
      </c>
      <c r="AW128" s="81" t="s">
        <v>816</v>
      </c>
      <c r="AX128" s="81" t="s">
        <v>820</v>
      </c>
      <c r="AY128" s="81" t="s">
        <v>824</v>
      </c>
      <c r="AZ128" s="81" t="s">
        <v>828</v>
      </c>
      <c r="BA128" s="81" t="s">
        <v>830</v>
      </c>
      <c r="BB128" s="84" t="s">
        <v>833</v>
      </c>
      <c r="BC128">
        <v>2</v>
      </c>
      <c r="BD128" s="80" t="str">
        <f>REPLACE(INDEX(GroupVertices[Group],MATCH(Edges[[#This Row],[Vertex 1]],GroupVertices[Vertex],0)),1,1,"")</f>
        <v>5</v>
      </c>
      <c r="BE128" s="80" t="str">
        <f>REPLACE(INDEX(GroupVertices[Group],MATCH(Edges[[#This Row],[Vertex 2]],GroupVertices[Vertex],0)),1,1,"")</f>
        <v>5</v>
      </c>
      <c r="BF128" s="48">
        <v>0</v>
      </c>
      <c r="BG128" s="49">
        <v>0</v>
      </c>
      <c r="BH128" s="48">
        <v>0</v>
      </c>
      <c r="BI128" s="49">
        <v>0</v>
      </c>
      <c r="BJ128" s="48">
        <v>0</v>
      </c>
      <c r="BK128" s="49">
        <v>0</v>
      </c>
      <c r="BL128" s="48">
        <v>8</v>
      </c>
      <c r="BM128" s="49">
        <v>100</v>
      </c>
      <c r="BN128" s="48">
        <v>8</v>
      </c>
    </row>
    <row r="129" spans="1:66" ht="15">
      <c r="A129" s="66" t="s">
        <v>268</v>
      </c>
      <c r="B129" s="66" t="s">
        <v>268</v>
      </c>
      <c r="C129" s="67" t="s">
        <v>2113</v>
      </c>
      <c r="D129" s="68">
        <v>3</v>
      </c>
      <c r="E129" s="69" t="s">
        <v>136</v>
      </c>
      <c r="F129" s="70">
        <v>23.333333333333336</v>
      </c>
      <c r="G129" s="67"/>
      <c r="H129" s="71"/>
      <c r="I129" s="72"/>
      <c r="J129" s="72"/>
      <c r="K129" s="34" t="s">
        <v>65</v>
      </c>
      <c r="L129" s="79">
        <v>129</v>
      </c>
      <c r="M129" s="79"/>
      <c r="N129" s="74"/>
      <c r="O129" s="81" t="s">
        <v>210</v>
      </c>
      <c r="P129" s="83">
        <v>43694.380833333336</v>
      </c>
      <c r="Q129" s="81" t="s">
        <v>364</v>
      </c>
      <c r="R129" s="81"/>
      <c r="S129" s="81"/>
      <c r="T129" s="81" t="s">
        <v>431</v>
      </c>
      <c r="U129" s="84" t="s">
        <v>455</v>
      </c>
      <c r="V129" s="84" t="s">
        <v>455</v>
      </c>
      <c r="W129" s="83">
        <v>43694.380833333336</v>
      </c>
      <c r="X129" s="87">
        <v>43694</v>
      </c>
      <c r="Y129" s="89" t="s">
        <v>569</v>
      </c>
      <c r="Z129" s="84" t="s">
        <v>657</v>
      </c>
      <c r="AA129" s="81"/>
      <c r="AB129" s="81"/>
      <c r="AC129" s="89" t="s">
        <v>744</v>
      </c>
      <c r="AD129" s="81"/>
      <c r="AE129" s="81" t="b">
        <v>0</v>
      </c>
      <c r="AF129" s="81">
        <v>15</v>
      </c>
      <c r="AG129" s="89" t="s">
        <v>782</v>
      </c>
      <c r="AH129" s="81" t="b">
        <v>0</v>
      </c>
      <c r="AI129" s="81" t="s">
        <v>793</v>
      </c>
      <c r="AJ129" s="81"/>
      <c r="AK129" s="89" t="s">
        <v>782</v>
      </c>
      <c r="AL129" s="81" t="b">
        <v>0</v>
      </c>
      <c r="AM129" s="81">
        <v>0</v>
      </c>
      <c r="AN129" s="89" t="s">
        <v>782</v>
      </c>
      <c r="AO129" s="81" t="s">
        <v>803</v>
      </c>
      <c r="AP129" s="81" t="b">
        <v>0</v>
      </c>
      <c r="AQ129" s="89" t="s">
        <v>744</v>
      </c>
      <c r="AR129" s="81" t="s">
        <v>210</v>
      </c>
      <c r="AS129" s="81">
        <v>0</v>
      </c>
      <c r="AT129" s="81">
        <v>0</v>
      </c>
      <c r="AU129" s="81"/>
      <c r="AV129" s="81"/>
      <c r="AW129" s="81"/>
      <c r="AX129" s="81"/>
      <c r="AY129" s="81"/>
      <c r="AZ129" s="81"/>
      <c r="BA129" s="81"/>
      <c r="BB129" s="81"/>
      <c r="BC129">
        <v>2</v>
      </c>
      <c r="BD129" s="80" t="str">
        <f>REPLACE(INDEX(GroupVertices[Group],MATCH(Edges[[#This Row],[Vertex 1]],GroupVertices[Vertex],0)),1,1,"")</f>
        <v>5</v>
      </c>
      <c r="BE129" s="80" t="str">
        <f>REPLACE(INDEX(GroupVertices[Group],MATCH(Edges[[#This Row],[Vertex 2]],GroupVertices[Vertex],0)),1,1,"")</f>
        <v>5</v>
      </c>
      <c r="BF129" s="48">
        <v>0</v>
      </c>
      <c r="BG129" s="49">
        <v>0</v>
      </c>
      <c r="BH129" s="48">
        <v>0</v>
      </c>
      <c r="BI129" s="49">
        <v>0</v>
      </c>
      <c r="BJ129" s="48">
        <v>0</v>
      </c>
      <c r="BK129" s="49">
        <v>0</v>
      </c>
      <c r="BL129" s="48">
        <v>20</v>
      </c>
      <c r="BM129" s="49">
        <v>100</v>
      </c>
      <c r="BN129" s="48">
        <v>20</v>
      </c>
    </row>
    <row r="130" spans="1:66" ht="15">
      <c r="A130" s="66" t="s">
        <v>291</v>
      </c>
      <c r="B130" s="66" t="s">
        <v>268</v>
      </c>
      <c r="C130" s="67" t="s">
        <v>2111</v>
      </c>
      <c r="D130" s="68">
        <v>3</v>
      </c>
      <c r="E130" s="69" t="s">
        <v>132</v>
      </c>
      <c r="F130" s="70">
        <v>32</v>
      </c>
      <c r="G130" s="67"/>
      <c r="H130" s="71"/>
      <c r="I130" s="72"/>
      <c r="J130" s="72"/>
      <c r="K130" s="34" t="s">
        <v>65</v>
      </c>
      <c r="L130" s="79">
        <v>130</v>
      </c>
      <c r="M130" s="79"/>
      <c r="N130" s="74"/>
      <c r="O130" s="81" t="s">
        <v>335</v>
      </c>
      <c r="P130" s="83">
        <v>43699.59780092593</v>
      </c>
      <c r="Q130" s="81" t="s">
        <v>358</v>
      </c>
      <c r="R130" s="81"/>
      <c r="S130" s="81"/>
      <c r="T130" s="81" t="s">
        <v>424</v>
      </c>
      <c r="U130" s="81"/>
      <c r="V130" s="84" t="s">
        <v>502</v>
      </c>
      <c r="W130" s="83">
        <v>43699.59780092593</v>
      </c>
      <c r="X130" s="87">
        <v>43699</v>
      </c>
      <c r="Y130" s="89" t="s">
        <v>567</v>
      </c>
      <c r="Z130" s="84" t="s">
        <v>655</v>
      </c>
      <c r="AA130" s="81"/>
      <c r="AB130" s="81"/>
      <c r="AC130" s="89" t="s">
        <v>742</v>
      </c>
      <c r="AD130" s="81"/>
      <c r="AE130" s="81" t="b">
        <v>0</v>
      </c>
      <c r="AF130" s="81">
        <v>0</v>
      </c>
      <c r="AG130" s="89" t="s">
        <v>782</v>
      </c>
      <c r="AH130" s="81" t="b">
        <v>1</v>
      </c>
      <c r="AI130" s="81" t="s">
        <v>793</v>
      </c>
      <c r="AJ130" s="81"/>
      <c r="AK130" s="89" t="s">
        <v>798</v>
      </c>
      <c r="AL130" s="81" t="b">
        <v>0</v>
      </c>
      <c r="AM130" s="81">
        <v>3</v>
      </c>
      <c r="AN130" s="89" t="s">
        <v>741</v>
      </c>
      <c r="AO130" s="81" t="s">
        <v>808</v>
      </c>
      <c r="AP130" s="81" t="b">
        <v>0</v>
      </c>
      <c r="AQ130" s="89" t="s">
        <v>741</v>
      </c>
      <c r="AR130" s="81" t="s">
        <v>210</v>
      </c>
      <c r="AS130" s="81">
        <v>0</v>
      </c>
      <c r="AT130" s="81">
        <v>0</v>
      </c>
      <c r="AU130" s="81"/>
      <c r="AV130" s="81"/>
      <c r="AW130" s="81"/>
      <c r="AX130" s="81"/>
      <c r="AY130" s="81"/>
      <c r="AZ130" s="81"/>
      <c r="BA130" s="81"/>
      <c r="BB130" s="81"/>
      <c r="BC130">
        <v>1</v>
      </c>
      <c r="BD130" s="80" t="str">
        <f>REPLACE(INDEX(GroupVertices[Group],MATCH(Edges[[#This Row],[Vertex 1]],GroupVertices[Vertex],0)),1,1,"")</f>
        <v>5</v>
      </c>
      <c r="BE130" s="80" t="str">
        <f>REPLACE(INDEX(GroupVertices[Group],MATCH(Edges[[#This Row],[Vertex 2]],GroupVertices[Vertex],0)),1,1,"")</f>
        <v>5</v>
      </c>
      <c r="BF130" s="48">
        <v>3</v>
      </c>
      <c r="BG130" s="49">
        <v>7.5</v>
      </c>
      <c r="BH130" s="48">
        <v>0</v>
      </c>
      <c r="BI130" s="49">
        <v>0</v>
      </c>
      <c r="BJ130" s="48">
        <v>0</v>
      </c>
      <c r="BK130" s="49">
        <v>0</v>
      </c>
      <c r="BL130" s="48">
        <v>37</v>
      </c>
      <c r="BM130" s="49">
        <v>92.5</v>
      </c>
      <c r="BN130" s="48">
        <v>40</v>
      </c>
    </row>
    <row r="131" spans="1:66" ht="15">
      <c r="A131" s="66" t="s">
        <v>292</v>
      </c>
      <c r="B131" s="66" t="s">
        <v>292</v>
      </c>
      <c r="C131" s="67" t="s">
        <v>2111</v>
      </c>
      <c r="D131" s="68">
        <v>3</v>
      </c>
      <c r="E131" s="69" t="s">
        <v>132</v>
      </c>
      <c r="F131" s="70">
        <v>32</v>
      </c>
      <c r="G131" s="67"/>
      <c r="H131" s="71"/>
      <c r="I131" s="72"/>
      <c r="J131" s="72"/>
      <c r="K131" s="34" t="s">
        <v>65</v>
      </c>
      <c r="L131" s="79">
        <v>131</v>
      </c>
      <c r="M131" s="79"/>
      <c r="N131" s="74"/>
      <c r="O131" s="81" t="s">
        <v>210</v>
      </c>
      <c r="P131" s="83">
        <v>43699.441296296296</v>
      </c>
      <c r="Q131" s="81" t="s">
        <v>365</v>
      </c>
      <c r="R131" s="81"/>
      <c r="S131" s="81"/>
      <c r="T131" s="81" t="s">
        <v>432</v>
      </c>
      <c r="U131" s="84" t="s">
        <v>456</v>
      </c>
      <c r="V131" s="84" t="s">
        <v>456</v>
      </c>
      <c r="W131" s="83">
        <v>43699.441296296296</v>
      </c>
      <c r="X131" s="87">
        <v>43699</v>
      </c>
      <c r="Y131" s="89" t="s">
        <v>570</v>
      </c>
      <c r="Z131" s="84" t="s">
        <v>658</v>
      </c>
      <c r="AA131" s="81"/>
      <c r="AB131" s="81"/>
      <c r="AC131" s="89" t="s">
        <v>745</v>
      </c>
      <c r="AD131" s="81"/>
      <c r="AE131" s="81" t="b">
        <v>0</v>
      </c>
      <c r="AF131" s="81">
        <v>8</v>
      </c>
      <c r="AG131" s="89" t="s">
        <v>782</v>
      </c>
      <c r="AH131" s="81" t="b">
        <v>0</v>
      </c>
      <c r="AI131" s="81" t="s">
        <v>793</v>
      </c>
      <c r="AJ131" s="81"/>
      <c r="AK131" s="89" t="s">
        <v>782</v>
      </c>
      <c r="AL131" s="81" t="b">
        <v>0</v>
      </c>
      <c r="AM131" s="81">
        <v>1</v>
      </c>
      <c r="AN131" s="89" t="s">
        <v>782</v>
      </c>
      <c r="AO131" s="81" t="s">
        <v>803</v>
      </c>
      <c r="AP131" s="81" t="b">
        <v>0</v>
      </c>
      <c r="AQ131" s="89" t="s">
        <v>745</v>
      </c>
      <c r="AR131" s="81" t="s">
        <v>210</v>
      </c>
      <c r="AS131" s="81">
        <v>0</v>
      </c>
      <c r="AT131" s="81">
        <v>0</v>
      </c>
      <c r="AU131" s="81"/>
      <c r="AV131" s="81"/>
      <c r="AW131" s="81"/>
      <c r="AX131" s="81"/>
      <c r="AY131" s="81"/>
      <c r="AZ131" s="81"/>
      <c r="BA131" s="81"/>
      <c r="BB131" s="81"/>
      <c r="BC131">
        <v>1</v>
      </c>
      <c r="BD131" s="80" t="str">
        <f>REPLACE(INDEX(GroupVertices[Group],MATCH(Edges[[#This Row],[Vertex 1]],GroupVertices[Vertex],0)),1,1,"")</f>
        <v>5</v>
      </c>
      <c r="BE131" s="80" t="str">
        <f>REPLACE(INDEX(GroupVertices[Group],MATCH(Edges[[#This Row],[Vertex 2]],GroupVertices[Vertex],0)),1,1,"")</f>
        <v>5</v>
      </c>
      <c r="BF131" s="48">
        <v>0</v>
      </c>
      <c r="BG131" s="49">
        <v>0</v>
      </c>
      <c r="BH131" s="48">
        <v>0</v>
      </c>
      <c r="BI131" s="49">
        <v>0</v>
      </c>
      <c r="BJ131" s="48">
        <v>0</v>
      </c>
      <c r="BK131" s="49">
        <v>0</v>
      </c>
      <c r="BL131" s="48">
        <v>16</v>
      </c>
      <c r="BM131" s="49">
        <v>100</v>
      </c>
      <c r="BN131" s="48">
        <v>16</v>
      </c>
    </row>
    <row r="132" spans="1:66" ht="15">
      <c r="A132" s="66" t="s">
        <v>291</v>
      </c>
      <c r="B132" s="66" t="s">
        <v>292</v>
      </c>
      <c r="C132" s="67" t="s">
        <v>2111</v>
      </c>
      <c r="D132" s="68">
        <v>3</v>
      </c>
      <c r="E132" s="69" t="s">
        <v>132</v>
      </c>
      <c r="F132" s="70">
        <v>32</v>
      </c>
      <c r="G132" s="67"/>
      <c r="H132" s="71"/>
      <c r="I132" s="72"/>
      <c r="J132" s="72"/>
      <c r="K132" s="34" t="s">
        <v>65</v>
      </c>
      <c r="L132" s="79">
        <v>132</v>
      </c>
      <c r="M132" s="79"/>
      <c r="N132" s="74"/>
      <c r="O132" s="81" t="s">
        <v>334</v>
      </c>
      <c r="P132" s="83">
        <v>43699.90241898148</v>
      </c>
      <c r="Q132" s="81" t="s">
        <v>365</v>
      </c>
      <c r="R132" s="81"/>
      <c r="S132" s="81"/>
      <c r="T132" s="81" t="s">
        <v>432</v>
      </c>
      <c r="U132" s="81"/>
      <c r="V132" s="84" t="s">
        <v>502</v>
      </c>
      <c r="W132" s="83">
        <v>43699.90241898148</v>
      </c>
      <c r="X132" s="87">
        <v>43699</v>
      </c>
      <c r="Y132" s="89" t="s">
        <v>571</v>
      </c>
      <c r="Z132" s="84" t="s">
        <v>659</v>
      </c>
      <c r="AA132" s="81"/>
      <c r="AB132" s="81"/>
      <c r="AC132" s="89" t="s">
        <v>746</v>
      </c>
      <c r="AD132" s="81"/>
      <c r="AE132" s="81" t="b">
        <v>0</v>
      </c>
      <c r="AF132" s="81">
        <v>0</v>
      </c>
      <c r="AG132" s="89" t="s">
        <v>782</v>
      </c>
      <c r="AH132" s="81" t="b">
        <v>0</v>
      </c>
      <c r="AI132" s="81" t="s">
        <v>793</v>
      </c>
      <c r="AJ132" s="81"/>
      <c r="AK132" s="89" t="s">
        <v>782</v>
      </c>
      <c r="AL132" s="81" t="b">
        <v>0</v>
      </c>
      <c r="AM132" s="81">
        <v>1</v>
      </c>
      <c r="AN132" s="89" t="s">
        <v>745</v>
      </c>
      <c r="AO132" s="81" t="s">
        <v>803</v>
      </c>
      <c r="AP132" s="81" t="b">
        <v>0</v>
      </c>
      <c r="AQ132" s="89" t="s">
        <v>745</v>
      </c>
      <c r="AR132" s="81" t="s">
        <v>210</v>
      </c>
      <c r="AS132" s="81">
        <v>0</v>
      </c>
      <c r="AT132" s="81">
        <v>0</v>
      </c>
      <c r="AU132" s="81"/>
      <c r="AV132" s="81"/>
      <c r="AW132" s="81"/>
      <c r="AX132" s="81"/>
      <c r="AY132" s="81"/>
      <c r="AZ132" s="81"/>
      <c r="BA132" s="81"/>
      <c r="BB132" s="81"/>
      <c r="BC132">
        <v>1</v>
      </c>
      <c r="BD132" s="80" t="str">
        <f>REPLACE(INDEX(GroupVertices[Group],MATCH(Edges[[#This Row],[Vertex 1]],GroupVertices[Vertex],0)),1,1,"")</f>
        <v>5</v>
      </c>
      <c r="BE132" s="80" t="str">
        <f>REPLACE(INDEX(GroupVertices[Group],MATCH(Edges[[#This Row],[Vertex 2]],GroupVertices[Vertex],0)),1,1,"")</f>
        <v>5</v>
      </c>
      <c r="BF132" s="48">
        <v>0</v>
      </c>
      <c r="BG132" s="49">
        <v>0</v>
      </c>
      <c r="BH132" s="48">
        <v>0</v>
      </c>
      <c r="BI132" s="49">
        <v>0</v>
      </c>
      <c r="BJ132" s="48">
        <v>0</v>
      </c>
      <c r="BK132" s="49">
        <v>0</v>
      </c>
      <c r="BL132" s="48">
        <v>16</v>
      </c>
      <c r="BM132" s="49">
        <v>100</v>
      </c>
      <c r="BN132" s="48">
        <v>16</v>
      </c>
    </row>
    <row r="133" spans="1:66" ht="15">
      <c r="A133" s="66" t="s">
        <v>265</v>
      </c>
      <c r="B133" s="66" t="s">
        <v>315</v>
      </c>
      <c r="C133" s="67" t="s">
        <v>2111</v>
      </c>
      <c r="D133" s="68">
        <v>3</v>
      </c>
      <c r="E133" s="69" t="s">
        <v>132</v>
      </c>
      <c r="F133" s="70">
        <v>32</v>
      </c>
      <c r="G133" s="67"/>
      <c r="H133" s="71"/>
      <c r="I133" s="72"/>
      <c r="J133" s="72"/>
      <c r="K133" s="34" t="s">
        <v>65</v>
      </c>
      <c r="L133" s="79">
        <v>133</v>
      </c>
      <c r="M133" s="79"/>
      <c r="N133" s="74"/>
      <c r="O133" s="81" t="s">
        <v>335</v>
      </c>
      <c r="P133" s="83">
        <v>43697.99253472222</v>
      </c>
      <c r="Q133" s="81" t="s">
        <v>366</v>
      </c>
      <c r="R133" s="84" t="s">
        <v>392</v>
      </c>
      <c r="S133" s="81" t="s">
        <v>402</v>
      </c>
      <c r="T133" s="81" t="s">
        <v>413</v>
      </c>
      <c r="U133" s="81"/>
      <c r="V133" s="84" t="s">
        <v>480</v>
      </c>
      <c r="W133" s="83">
        <v>43697.99253472222</v>
      </c>
      <c r="X133" s="87">
        <v>43697</v>
      </c>
      <c r="Y133" s="89" t="s">
        <v>572</v>
      </c>
      <c r="Z133" s="84" t="s">
        <v>660</v>
      </c>
      <c r="AA133" s="81"/>
      <c r="AB133" s="81"/>
      <c r="AC133" s="89" t="s">
        <v>747</v>
      </c>
      <c r="AD133" s="81"/>
      <c r="AE133" s="81" t="b">
        <v>0</v>
      </c>
      <c r="AF133" s="81">
        <v>1</v>
      </c>
      <c r="AG133" s="89" t="s">
        <v>782</v>
      </c>
      <c r="AH133" s="81" t="b">
        <v>1</v>
      </c>
      <c r="AI133" s="81" t="s">
        <v>793</v>
      </c>
      <c r="AJ133" s="81"/>
      <c r="AK133" s="89" t="s">
        <v>763</v>
      </c>
      <c r="AL133" s="81" t="b">
        <v>0</v>
      </c>
      <c r="AM133" s="81">
        <v>0</v>
      </c>
      <c r="AN133" s="89" t="s">
        <v>782</v>
      </c>
      <c r="AO133" s="81" t="s">
        <v>803</v>
      </c>
      <c r="AP133" s="81" t="b">
        <v>0</v>
      </c>
      <c r="AQ133" s="89" t="s">
        <v>747</v>
      </c>
      <c r="AR133" s="81" t="s">
        <v>210</v>
      </c>
      <c r="AS133" s="81">
        <v>0</v>
      </c>
      <c r="AT133" s="81">
        <v>0</v>
      </c>
      <c r="AU133" s="81"/>
      <c r="AV133" s="81"/>
      <c r="AW133" s="81"/>
      <c r="AX133" s="81"/>
      <c r="AY133" s="81"/>
      <c r="AZ133" s="81"/>
      <c r="BA133" s="81"/>
      <c r="BB133" s="81"/>
      <c r="BC133">
        <v>1</v>
      </c>
      <c r="BD133" s="80" t="str">
        <f>REPLACE(INDEX(GroupVertices[Group],MATCH(Edges[[#This Row],[Vertex 1]],GroupVertices[Vertex],0)),1,1,"")</f>
        <v>4</v>
      </c>
      <c r="BE133" s="80" t="str">
        <f>REPLACE(INDEX(GroupVertices[Group],MATCH(Edges[[#This Row],[Vertex 2]],GroupVertices[Vertex],0)),1,1,"")</f>
        <v>1</v>
      </c>
      <c r="BF133" s="48">
        <v>3</v>
      </c>
      <c r="BG133" s="49">
        <v>18.75</v>
      </c>
      <c r="BH133" s="48">
        <v>0</v>
      </c>
      <c r="BI133" s="49">
        <v>0</v>
      </c>
      <c r="BJ133" s="48">
        <v>0</v>
      </c>
      <c r="BK133" s="49">
        <v>0</v>
      </c>
      <c r="BL133" s="48">
        <v>13</v>
      </c>
      <c r="BM133" s="49">
        <v>81.25</v>
      </c>
      <c r="BN133" s="48">
        <v>16</v>
      </c>
    </row>
    <row r="134" spans="1:66" ht="15">
      <c r="A134" s="66" t="s">
        <v>271</v>
      </c>
      <c r="B134" s="66" t="s">
        <v>315</v>
      </c>
      <c r="C134" s="67" t="s">
        <v>2111</v>
      </c>
      <c r="D134" s="68">
        <v>3</v>
      </c>
      <c r="E134" s="69" t="s">
        <v>132</v>
      </c>
      <c r="F134" s="70">
        <v>32</v>
      </c>
      <c r="G134" s="67"/>
      <c r="H134" s="71"/>
      <c r="I134" s="72"/>
      <c r="J134" s="72"/>
      <c r="K134" s="34" t="s">
        <v>65</v>
      </c>
      <c r="L134" s="79">
        <v>134</v>
      </c>
      <c r="M134" s="79"/>
      <c r="N134" s="74"/>
      <c r="O134" s="81" t="s">
        <v>335</v>
      </c>
      <c r="P134" s="83">
        <v>43693.724699074075</v>
      </c>
      <c r="Q134" s="81" t="s">
        <v>354</v>
      </c>
      <c r="R134" s="84" t="s">
        <v>385</v>
      </c>
      <c r="S134" s="81" t="s">
        <v>403</v>
      </c>
      <c r="T134" s="81" t="s">
        <v>420</v>
      </c>
      <c r="U134" s="84" t="s">
        <v>450</v>
      </c>
      <c r="V134" s="84" t="s">
        <v>450</v>
      </c>
      <c r="W134" s="83">
        <v>43693.724699074075</v>
      </c>
      <c r="X134" s="87">
        <v>43693</v>
      </c>
      <c r="Y134" s="89" t="s">
        <v>539</v>
      </c>
      <c r="Z134" s="84" t="s">
        <v>627</v>
      </c>
      <c r="AA134" s="81"/>
      <c r="AB134" s="81"/>
      <c r="AC134" s="89" t="s">
        <v>714</v>
      </c>
      <c r="AD134" s="89" t="s">
        <v>775</v>
      </c>
      <c r="AE134" s="81" t="b">
        <v>0</v>
      </c>
      <c r="AF134" s="81">
        <v>11</v>
      </c>
      <c r="AG134" s="89" t="s">
        <v>785</v>
      </c>
      <c r="AH134" s="81" t="b">
        <v>0</v>
      </c>
      <c r="AI134" s="81" t="s">
        <v>793</v>
      </c>
      <c r="AJ134" s="81"/>
      <c r="AK134" s="89" t="s">
        <v>782</v>
      </c>
      <c r="AL134" s="81" t="b">
        <v>0</v>
      </c>
      <c r="AM134" s="81">
        <v>2</v>
      </c>
      <c r="AN134" s="89" t="s">
        <v>782</v>
      </c>
      <c r="AO134" s="81" t="s">
        <v>803</v>
      </c>
      <c r="AP134" s="81" t="b">
        <v>0</v>
      </c>
      <c r="AQ134" s="89" t="s">
        <v>775</v>
      </c>
      <c r="AR134" s="81" t="s">
        <v>210</v>
      </c>
      <c r="AS134" s="81">
        <v>0</v>
      </c>
      <c r="AT134" s="81">
        <v>0</v>
      </c>
      <c r="AU134" s="81"/>
      <c r="AV134" s="81"/>
      <c r="AW134" s="81"/>
      <c r="AX134" s="81"/>
      <c r="AY134" s="81"/>
      <c r="AZ134" s="81"/>
      <c r="BA134" s="81"/>
      <c r="BB134" s="81"/>
      <c r="BC134">
        <v>1</v>
      </c>
      <c r="BD134" s="80" t="str">
        <f>REPLACE(INDEX(GroupVertices[Group],MATCH(Edges[[#This Row],[Vertex 1]],GroupVertices[Vertex],0)),1,1,"")</f>
        <v>3</v>
      </c>
      <c r="BE134" s="80" t="str">
        <f>REPLACE(INDEX(GroupVertices[Group],MATCH(Edges[[#This Row],[Vertex 2]],GroupVertices[Vertex],0)),1,1,"")</f>
        <v>1</v>
      </c>
      <c r="BF134" s="48"/>
      <c r="BG134" s="49"/>
      <c r="BH134" s="48"/>
      <c r="BI134" s="49"/>
      <c r="BJ134" s="48"/>
      <c r="BK134" s="49"/>
      <c r="BL134" s="48"/>
      <c r="BM134" s="49"/>
      <c r="BN134" s="48"/>
    </row>
    <row r="135" spans="1:66" ht="15">
      <c r="A135" s="66" t="s">
        <v>293</v>
      </c>
      <c r="B135" s="66" t="s">
        <v>315</v>
      </c>
      <c r="C135" s="67" t="s">
        <v>2111</v>
      </c>
      <c r="D135" s="68">
        <v>3</v>
      </c>
      <c r="E135" s="69" t="s">
        <v>132</v>
      </c>
      <c r="F135" s="70">
        <v>32</v>
      </c>
      <c r="G135" s="67"/>
      <c r="H135" s="71"/>
      <c r="I135" s="72"/>
      <c r="J135" s="72"/>
      <c r="K135" s="34" t="s">
        <v>65</v>
      </c>
      <c r="L135" s="79">
        <v>135</v>
      </c>
      <c r="M135" s="79"/>
      <c r="N135" s="74"/>
      <c r="O135" s="81" t="s">
        <v>335</v>
      </c>
      <c r="P135" s="83">
        <v>43697.115694444445</v>
      </c>
      <c r="Q135" s="81" t="s">
        <v>367</v>
      </c>
      <c r="R135" s="81"/>
      <c r="S135" s="81"/>
      <c r="T135" s="81" t="s">
        <v>433</v>
      </c>
      <c r="U135" s="81"/>
      <c r="V135" s="84" t="s">
        <v>503</v>
      </c>
      <c r="W135" s="83">
        <v>43697.115694444445</v>
      </c>
      <c r="X135" s="87">
        <v>43697</v>
      </c>
      <c r="Y135" s="89" t="s">
        <v>573</v>
      </c>
      <c r="Z135" s="84" t="s">
        <v>661</v>
      </c>
      <c r="AA135" s="81"/>
      <c r="AB135" s="81"/>
      <c r="AC135" s="89" t="s">
        <v>748</v>
      </c>
      <c r="AD135" s="89" t="s">
        <v>778</v>
      </c>
      <c r="AE135" s="81" t="b">
        <v>0</v>
      </c>
      <c r="AF135" s="81">
        <v>5</v>
      </c>
      <c r="AG135" s="89" t="s">
        <v>789</v>
      </c>
      <c r="AH135" s="81" t="b">
        <v>0</v>
      </c>
      <c r="AI135" s="81" t="s">
        <v>793</v>
      </c>
      <c r="AJ135" s="81"/>
      <c r="AK135" s="89" t="s">
        <v>782</v>
      </c>
      <c r="AL135" s="81" t="b">
        <v>0</v>
      </c>
      <c r="AM135" s="81">
        <v>0</v>
      </c>
      <c r="AN135" s="89" t="s">
        <v>782</v>
      </c>
      <c r="AO135" s="81" t="s">
        <v>802</v>
      </c>
      <c r="AP135" s="81" t="b">
        <v>0</v>
      </c>
      <c r="AQ135" s="89" t="s">
        <v>778</v>
      </c>
      <c r="AR135" s="81" t="s">
        <v>210</v>
      </c>
      <c r="AS135" s="81">
        <v>0</v>
      </c>
      <c r="AT135" s="81">
        <v>0</v>
      </c>
      <c r="AU135" s="81"/>
      <c r="AV135" s="81"/>
      <c r="AW135" s="81"/>
      <c r="AX135" s="81"/>
      <c r="AY135" s="81"/>
      <c r="AZ135" s="81"/>
      <c r="BA135" s="81"/>
      <c r="BB135" s="81"/>
      <c r="BC135">
        <v>1</v>
      </c>
      <c r="BD135" s="80" t="str">
        <f>REPLACE(INDEX(GroupVertices[Group],MATCH(Edges[[#This Row],[Vertex 1]],GroupVertices[Vertex],0)),1,1,"")</f>
        <v>1</v>
      </c>
      <c r="BE135" s="80" t="str">
        <f>REPLACE(INDEX(GroupVertices[Group],MATCH(Edges[[#This Row],[Vertex 2]],GroupVertices[Vertex],0)),1,1,"")</f>
        <v>1</v>
      </c>
      <c r="BF135" s="48"/>
      <c r="BG135" s="49"/>
      <c r="BH135" s="48"/>
      <c r="BI135" s="49"/>
      <c r="BJ135" s="48"/>
      <c r="BK135" s="49"/>
      <c r="BL135" s="48"/>
      <c r="BM135" s="49"/>
      <c r="BN135" s="48"/>
    </row>
    <row r="136" spans="1:66" ht="15">
      <c r="A136" s="66" t="s">
        <v>293</v>
      </c>
      <c r="B136" s="66" t="s">
        <v>325</v>
      </c>
      <c r="C136" s="67" t="s">
        <v>2111</v>
      </c>
      <c r="D136" s="68">
        <v>3</v>
      </c>
      <c r="E136" s="69" t="s">
        <v>132</v>
      </c>
      <c r="F136" s="70">
        <v>32</v>
      </c>
      <c r="G136" s="67"/>
      <c r="H136" s="71"/>
      <c r="I136" s="72"/>
      <c r="J136" s="72"/>
      <c r="K136" s="34" t="s">
        <v>65</v>
      </c>
      <c r="L136" s="79">
        <v>136</v>
      </c>
      <c r="M136" s="79"/>
      <c r="N136" s="74"/>
      <c r="O136" s="81" t="s">
        <v>335</v>
      </c>
      <c r="P136" s="83">
        <v>43697.115694444445</v>
      </c>
      <c r="Q136" s="81" t="s">
        <v>367</v>
      </c>
      <c r="R136" s="81"/>
      <c r="S136" s="81"/>
      <c r="T136" s="81" t="s">
        <v>433</v>
      </c>
      <c r="U136" s="81"/>
      <c r="V136" s="84" t="s">
        <v>503</v>
      </c>
      <c r="W136" s="83">
        <v>43697.115694444445</v>
      </c>
      <c r="X136" s="87">
        <v>43697</v>
      </c>
      <c r="Y136" s="89" t="s">
        <v>573</v>
      </c>
      <c r="Z136" s="84" t="s">
        <v>661</v>
      </c>
      <c r="AA136" s="81"/>
      <c r="AB136" s="81"/>
      <c r="AC136" s="89" t="s">
        <v>748</v>
      </c>
      <c r="AD136" s="89" t="s">
        <v>778</v>
      </c>
      <c r="AE136" s="81" t="b">
        <v>0</v>
      </c>
      <c r="AF136" s="81">
        <v>5</v>
      </c>
      <c r="AG136" s="89" t="s">
        <v>789</v>
      </c>
      <c r="AH136" s="81" t="b">
        <v>0</v>
      </c>
      <c r="AI136" s="81" t="s">
        <v>793</v>
      </c>
      <c r="AJ136" s="81"/>
      <c r="AK136" s="89" t="s">
        <v>782</v>
      </c>
      <c r="AL136" s="81" t="b">
        <v>0</v>
      </c>
      <c r="AM136" s="81">
        <v>0</v>
      </c>
      <c r="AN136" s="89" t="s">
        <v>782</v>
      </c>
      <c r="AO136" s="81" t="s">
        <v>802</v>
      </c>
      <c r="AP136" s="81" t="b">
        <v>0</v>
      </c>
      <c r="AQ136" s="89" t="s">
        <v>778</v>
      </c>
      <c r="AR136" s="81" t="s">
        <v>210</v>
      </c>
      <c r="AS136" s="81">
        <v>0</v>
      </c>
      <c r="AT136" s="81">
        <v>0</v>
      </c>
      <c r="AU136" s="81"/>
      <c r="AV136" s="81"/>
      <c r="AW136" s="81"/>
      <c r="AX136" s="81"/>
      <c r="AY136" s="81"/>
      <c r="AZ136" s="81"/>
      <c r="BA136" s="81"/>
      <c r="BB136" s="81"/>
      <c r="BC136">
        <v>1</v>
      </c>
      <c r="BD136" s="80" t="str">
        <f>REPLACE(INDEX(GroupVertices[Group],MATCH(Edges[[#This Row],[Vertex 1]],GroupVertices[Vertex],0)),1,1,"")</f>
        <v>1</v>
      </c>
      <c r="BE136" s="80" t="str">
        <f>REPLACE(INDEX(GroupVertices[Group],MATCH(Edges[[#This Row],[Vertex 2]],GroupVertices[Vertex],0)),1,1,"")</f>
        <v>1</v>
      </c>
      <c r="BF136" s="48"/>
      <c r="BG136" s="49"/>
      <c r="BH136" s="48"/>
      <c r="BI136" s="49"/>
      <c r="BJ136" s="48"/>
      <c r="BK136" s="49"/>
      <c r="BL136" s="48"/>
      <c r="BM136" s="49"/>
      <c r="BN136" s="48"/>
    </row>
    <row r="137" spans="1:66" ht="15">
      <c r="A137" s="66" t="s">
        <v>293</v>
      </c>
      <c r="B137" s="66" t="s">
        <v>326</v>
      </c>
      <c r="C137" s="67" t="s">
        <v>2111</v>
      </c>
      <c r="D137" s="68">
        <v>3</v>
      </c>
      <c r="E137" s="69" t="s">
        <v>132</v>
      </c>
      <c r="F137" s="70">
        <v>32</v>
      </c>
      <c r="G137" s="67"/>
      <c r="H137" s="71"/>
      <c r="I137" s="72"/>
      <c r="J137" s="72"/>
      <c r="K137" s="34" t="s">
        <v>65</v>
      </c>
      <c r="L137" s="79">
        <v>137</v>
      </c>
      <c r="M137" s="79"/>
      <c r="N137" s="74"/>
      <c r="O137" s="81" t="s">
        <v>335</v>
      </c>
      <c r="P137" s="83">
        <v>43697.115694444445</v>
      </c>
      <c r="Q137" s="81" t="s">
        <v>367</v>
      </c>
      <c r="R137" s="81"/>
      <c r="S137" s="81"/>
      <c r="T137" s="81" t="s">
        <v>433</v>
      </c>
      <c r="U137" s="81"/>
      <c r="V137" s="84" t="s">
        <v>503</v>
      </c>
      <c r="W137" s="83">
        <v>43697.115694444445</v>
      </c>
      <c r="X137" s="87">
        <v>43697</v>
      </c>
      <c r="Y137" s="89" t="s">
        <v>573</v>
      </c>
      <c r="Z137" s="84" t="s">
        <v>661</v>
      </c>
      <c r="AA137" s="81"/>
      <c r="AB137" s="81"/>
      <c r="AC137" s="89" t="s">
        <v>748</v>
      </c>
      <c r="AD137" s="89" t="s">
        <v>778</v>
      </c>
      <c r="AE137" s="81" t="b">
        <v>0</v>
      </c>
      <c r="AF137" s="81">
        <v>5</v>
      </c>
      <c r="AG137" s="89" t="s">
        <v>789</v>
      </c>
      <c r="AH137" s="81" t="b">
        <v>0</v>
      </c>
      <c r="AI137" s="81" t="s">
        <v>793</v>
      </c>
      <c r="AJ137" s="81"/>
      <c r="AK137" s="89" t="s">
        <v>782</v>
      </c>
      <c r="AL137" s="81" t="b">
        <v>0</v>
      </c>
      <c r="AM137" s="81">
        <v>0</v>
      </c>
      <c r="AN137" s="89" t="s">
        <v>782</v>
      </c>
      <c r="AO137" s="81" t="s">
        <v>802</v>
      </c>
      <c r="AP137" s="81" t="b">
        <v>0</v>
      </c>
      <c r="AQ137" s="89" t="s">
        <v>778</v>
      </c>
      <c r="AR137" s="81" t="s">
        <v>210</v>
      </c>
      <c r="AS137" s="81">
        <v>0</v>
      </c>
      <c r="AT137" s="81">
        <v>0</v>
      </c>
      <c r="AU137" s="81"/>
      <c r="AV137" s="81"/>
      <c r="AW137" s="81"/>
      <c r="AX137" s="81"/>
      <c r="AY137" s="81"/>
      <c r="AZ137" s="81"/>
      <c r="BA137" s="81"/>
      <c r="BB137" s="81"/>
      <c r="BC137">
        <v>1</v>
      </c>
      <c r="BD137" s="80" t="str">
        <f>REPLACE(INDEX(GroupVertices[Group],MATCH(Edges[[#This Row],[Vertex 1]],GroupVertices[Vertex],0)),1,1,"")</f>
        <v>1</v>
      </c>
      <c r="BE137" s="80" t="str">
        <f>REPLACE(INDEX(GroupVertices[Group],MATCH(Edges[[#This Row],[Vertex 2]],GroupVertices[Vertex],0)),1,1,"")</f>
        <v>1</v>
      </c>
      <c r="BF137" s="48"/>
      <c r="BG137" s="49"/>
      <c r="BH137" s="48"/>
      <c r="BI137" s="49"/>
      <c r="BJ137" s="48"/>
      <c r="BK137" s="49"/>
      <c r="BL137" s="48"/>
      <c r="BM137" s="49"/>
      <c r="BN137" s="48"/>
    </row>
    <row r="138" spans="1:66" ht="15">
      <c r="A138" s="66" t="s">
        <v>293</v>
      </c>
      <c r="B138" s="66" t="s">
        <v>327</v>
      </c>
      <c r="C138" s="67" t="s">
        <v>2111</v>
      </c>
      <c r="D138" s="68">
        <v>3</v>
      </c>
      <c r="E138" s="69" t="s">
        <v>132</v>
      </c>
      <c r="F138" s="70">
        <v>32</v>
      </c>
      <c r="G138" s="67"/>
      <c r="H138" s="71"/>
      <c r="I138" s="72"/>
      <c r="J138" s="72"/>
      <c r="K138" s="34" t="s">
        <v>65</v>
      </c>
      <c r="L138" s="79">
        <v>138</v>
      </c>
      <c r="M138" s="79"/>
      <c r="N138" s="74"/>
      <c r="O138" s="81" t="s">
        <v>335</v>
      </c>
      <c r="P138" s="83">
        <v>43697.115694444445</v>
      </c>
      <c r="Q138" s="81" t="s">
        <v>367</v>
      </c>
      <c r="R138" s="81"/>
      <c r="S138" s="81"/>
      <c r="T138" s="81" t="s">
        <v>433</v>
      </c>
      <c r="U138" s="81"/>
      <c r="V138" s="84" t="s">
        <v>503</v>
      </c>
      <c r="W138" s="83">
        <v>43697.115694444445</v>
      </c>
      <c r="X138" s="87">
        <v>43697</v>
      </c>
      <c r="Y138" s="89" t="s">
        <v>573</v>
      </c>
      <c r="Z138" s="84" t="s">
        <v>661</v>
      </c>
      <c r="AA138" s="81"/>
      <c r="AB138" s="81"/>
      <c r="AC138" s="89" t="s">
        <v>748</v>
      </c>
      <c r="AD138" s="89" t="s">
        <v>778</v>
      </c>
      <c r="AE138" s="81" t="b">
        <v>0</v>
      </c>
      <c r="AF138" s="81">
        <v>5</v>
      </c>
      <c r="AG138" s="89" t="s">
        <v>789</v>
      </c>
      <c r="AH138" s="81" t="b">
        <v>0</v>
      </c>
      <c r="AI138" s="81" t="s">
        <v>793</v>
      </c>
      <c r="AJ138" s="81"/>
      <c r="AK138" s="89" t="s">
        <v>782</v>
      </c>
      <c r="AL138" s="81" t="b">
        <v>0</v>
      </c>
      <c r="AM138" s="81">
        <v>0</v>
      </c>
      <c r="AN138" s="89" t="s">
        <v>782</v>
      </c>
      <c r="AO138" s="81" t="s">
        <v>802</v>
      </c>
      <c r="AP138" s="81" t="b">
        <v>0</v>
      </c>
      <c r="AQ138" s="89" t="s">
        <v>778</v>
      </c>
      <c r="AR138" s="81" t="s">
        <v>210</v>
      </c>
      <c r="AS138" s="81">
        <v>0</v>
      </c>
      <c r="AT138" s="81">
        <v>0</v>
      </c>
      <c r="AU138" s="81"/>
      <c r="AV138" s="81"/>
      <c r="AW138" s="81"/>
      <c r="AX138" s="81"/>
      <c r="AY138" s="81"/>
      <c r="AZ138" s="81"/>
      <c r="BA138" s="81"/>
      <c r="BB138" s="81"/>
      <c r="BC138">
        <v>1</v>
      </c>
      <c r="BD138" s="80" t="str">
        <f>REPLACE(INDEX(GroupVertices[Group],MATCH(Edges[[#This Row],[Vertex 1]],GroupVertices[Vertex],0)),1,1,"")</f>
        <v>1</v>
      </c>
      <c r="BE138" s="80" t="str">
        <f>REPLACE(INDEX(GroupVertices[Group],MATCH(Edges[[#This Row],[Vertex 2]],GroupVertices[Vertex],0)),1,1,"")</f>
        <v>1</v>
      </c>
      <c r="BF138" s="48"/>
      <c r="BG138" s="49"/>
      <c r="BH138" s="48"/>
      <c r="BI138" s="49"/>
      <c r="BJ138" s="48"/>
      <c r="BK138" s="49"/>
      <c r="BL138" s="48"/>
      <c r="BM138" s="49"/>
      <c r="BN138" s="48"/>
    </row>
    <row r="139" spans="1:66" ht="15">
      <c r="A139" s="66" t="s">
        <v>288</v>
      </c>
      <c r="B139" s="66" t="s">
        <v>282</v>
      </c>
      <c r="C139" s="67" t="s">
        <v>2111</v>
      </c>
      <c r="D139" s="68">
        <v>3</v>
      </c>
      <c r="E139" s="69" t="s">
        <v>132</v>
      </c>
      <c r="F139" s="70">
        <v>32</v>
      </c>
      <c r="G139" s="67"/>
      <c r="H139" s="71"/>
      <c r="I139" s="72"/>
      <c r="J139" s="72"/>
      <c r="K139" s="34" t="s">
        <v>65</v>
      </c>
      <c r="L139" s="79">
        <v>139</v>
      </c>
      <c r="M139" s="79"/>
      <c r="N139" s="74"/>
      <c r="O139" s="81" t="s">
        <v>335</v>
      </c>
      <c r="P139" s="83">
        <v>43699.76917824074</v>
      </c>
      <c r="Q139" s="81" t="s">
        <v>363</v>
      </c>
      <c r="R139" s="84" t="s">
        <v>390</v>
      </c>
      <c r="S139" s="81" t="s">
        <v>403</v>
      </c>
      <c r="T139" s="81" t="s">
        <v>429</v>
      </c>
      <c r="U139" s="81"/>
      <c r="V139" s="84" t="s">
        <v>499</v>
      </c>
      <c r="W139" s="83">
        <v>43699.76917824074</v>
      </c>
      <c r="X139" s="87">
        <v>43699</v>
      </c>
      <c r="Y139" s="89" t="s">
        <v>564</v>
      </c>
      <c r="Z139" s="84" t="s">
        <v>652</v>
      </c>
      <c r="AA139" s="81"/>
      <c r="AB139" s="81"/>
      <c r="AC139" s="89" t="s">
        <v>739</v>
      </c>
      <c r="AD139" s="81"/>
      <c r="AE139" s="81" t="b">
        <v>0</v>
      </c>
      <c r="AF139" s="81">
        <v>0</v>
      </c>
      <c r="AG139" s="89" t="s">
        <v>782</v>
      </c>
      <c r="AH139" s="81" t="b">
        <v>0</v>
      </c>
      <c r="AI139" s="81" t="s">
        <v>793</v>
      </c>
      <c r="AJ139" s="81"/>
      <c r="AK139" s="89" t="s">
        <v>782</v>
      </c>
      <c r="AL139" s="81" t="b">
        <v>0</v>
      </c>
      <c r="AM139" s="81">
        <v>3</v>
      </c>
      <c r="AN139" s="89" t="s">
        <v>737</v>
      </c>
      <c r="AO139" s="81" t="s">
        <v>802</v>
      </c>
      <c r="AP139" s="81" t="b">
        <v>0</v>
      </c>
      <c r="AQ139" s="89" t="s">
        <v>737</v>
      </c>
      <c r="AR139" s="81" t="s">
        <v>210</v>
      </c>
      <c r="AS139" s="81">
        <v>0</v>
      </c>
      <c r="AT139" s="81">
        <v>0</v>
      </c>
      <c r="AU139" s="81"/>
      <c r="AV139" s="81"/>
      <c r="AW139" s="81"/>
      <c r="AX139" s="81"/>
      <c r="AY139" s="81"/>
      <c r="AZ139" s="81"/>
      <c r="BA139" s="81"/>
      <c r="BB139" s="81"/>
      <c r="BC139">
        <v>1</v>
      </c>
      <c r="BD139" s="80" t="str">
        <f>REPLACE(INDEX(GroupVertices[Group],MATCH(Edges[[#This Row],[Vertex 1]],GroupVertices[Vertex],0)),1,1,"")</f>
        <v>2</v>
      </c>
      <c r="BE139" s="80" t="str">
        <f>REPLACE(INDEX(GroupVertices[Group],MATCH(Edges[[#This Row],[Vertex 2]],GroupVertices[Vertex],0)),1,1,"")</f>
        <v>2</v>
      </c>
      <c r="BF139" s="48"/>
      <c r="BG139" s="49"/>
      <c r="BH139" s="48"/>
      <c r="BI139" s="49"/>
      <c r="BJ139" s="48"/>
      <c r="BK139" s="49"/>
      <c r="BL139" s="48"/>
      <c r="BM139" s="49"/>
      <c r="BN139" s="48"/>
    </row>
    <row r="140" spans="1:66" ht="15">
      <c r="A140" s="66" t="s">
        <v>288</v>
      </c>
      <c r="B140" s="66" t="s">
        <v>322</v>
      </c>
      <c r="C140" s="67" t="s">
        <v>2111</v>
      </c>
      <c r="D140" s="68">
        <v>3</v>
      </c>
      <c r="E140" s="69" t="s">
        <v>132</v>
      </c>
      <c r="F140" s="70">
        <v>32</v>
      </c>
      <c r="G140" s="67"/>
      <c r="H140" s="71"/>
      <c r="I140" s="72"/>
      <c r="J140" s="72"/>
      <c r="K140" s="34" t="s">
        <v>65</v>
      </c>
      <c r="L140" s="79">
        <v>140</v>
      </c>
      <c r="M140" s="79"/>
      <c r="N140" s="74"/>
      <c r="O140" s="81" t="s">
        <v>336</v>
      </c>
      <c r="P140" s="83">
        <v>43699.76917824074</v>
      </c>
      <c r="Q140" s="81" t="s">
        <v>363</v>
      </c>
      <c r="R140" s="84" t="s">
        <v>390</v>
      </c>
      <c r="S140" s="81" t="s">
        <v>403</v>
      </c>
      <c r="T140" s="81" t="s">
        <v>429</v>
      </c>
      <c r="U140" s="81"/>
      <c r="V140" s="84" t="s">
        <v>499</v>
      </c>
      <c r="W140" s="83">
        <v>43699.76917824074</v>
      </c>
      <c r="X140" s="87">
        <v>43699</v>
      </c>
      <c r="Y140" s="89" t="s">
        <v>564</v>
      </c>
      <c r="Z140" s="84" t="s">
        <v>652</v>
      </c>
      <c r="AA140" s="81"/>
      <c r="AB140" s="81"/>
      <c r="AC140" s="89" t="s">
        <v>739</v>
      </c>
      <c r="AD140" s="81"/>
      <c r="AE140" s="81" t="b">
        <v>0</v>
      </c>
      <c r="AF140" s="81">
        <v>0</v>
      </c>
      <c r="AG140" s="89" t="s">
        <v>782</v>
      </c>
      <c r="AH140" s="81" t="b">
        <v>0</v>
      </c>
      <c r="AI140" s="81" t="s">
        <v>793</v>
      </c>
      <c r="AJ140" s="81"/>
      <c r="AK140" s="89" t="s">
        <v>782</v>
      </c>
      <c r="AL140" s="81" t="b">
        <v>0</v>
      </c>
      <c r="AM140" s="81">
        <v>3</v>
      </c>
      <c r="AN140" s="89" t="s">
        <v>737</v>
      </c>
      <c r="AO140" s="81" t="s">
        <v>802</v>
      </c>
      <c r="AP140" s="81" t="b">
        <v>0</v>
      </c>
      <c r="AQ140" s="89" t="s">
        <v>737</v>
      </c>
      <c r="AR140" s="81" t="s">
        <v>210</v>
      </c>
      <c r="AS140" s="81">
        <v>0</v>
      </c>
      <c r="AT140" s="81">
        <v>0</v>
      </c>
      <c r="AU140" s="81"/>
      <c r="AV140" s="81"/>
      <c r="AW140" s="81"/>
      <c r="AX140" s="81"/>
      <c r="AY140" s="81"/>
      <c r="AZ140" s="81"/>
      <c r="BA140" s="81"/>
      <c r="BB140" s="81"/>
      <c r="BC140">
        <v>1</v>
      </c>
      <c r="BD140" s="80" t="str">
        <f>REPLACE(INDEX(GroupVertices[Group],MATCH(Edges[[#This Row],[Vertex 1]],GroupVertices[Vertex],0)),1,1,"")</f>
        <v>2</v>
      </c>
      <c r="BE140" s="80" t="str">
        <f>REPLACE(INDEX(GroupVertices[Group],MATCH(Edges[[#This Row],[Vertex 2]],GroupVertices[Vertex],0)),1,1,"")</f>
        <v>2</v>
      </c>
      <c r="BF140" s="48">
        <v>1</v>
      </c>
      <c r="BG140" s="49">
        <v>10</v>
      </c>
      <c r="BH140" s="48">
        <v>0</v>
      </c>
      <c r="BI140" s="49">
        <v>0</v>
      </c>
      <c r="BJ140" s="48">
        <v>0</v>
      </c>
      <c r="BK140" s="49">
        <v>0</v>
      </c>
      <c r="BL140" s="48">
        <v>9</v>
      </c>
      <c r="BM140" s="49">
        <v>90</v>
      </c>
      <c r="BN140" s="48">
        <v>10</v>
      </c>
    </row>
    <row r="141" spans="1:66" ht="15">
      <c r="A141" s="66" t="s">
        <v>293</v>
      </c>
      <c r="B141" s="66" t="s">
        <v>288</v>
      </c>
      <c r="C141" s="67" t="s">
        <v>2111</v>
      </c>
      <c r="D141" s="68">
        <v>3</v>
      </c>
      <c r="E141" s="69" t="s">
        <v>132</v>
      </c>
      <c r="F141" s="70">
        <v>32</v>
      </c>
      <c r="G141" s="67"/>
      <c r="H141" s="71"/>
      <c r="I141" s="72"/>
      <c r="J141" s="72"/>
      <c r="K141" s="34" t="s">
        <v>65</v>
      </c>
      <c r="L141" s="79">
        <v>141</v>
      </c>
      <c r="M141" s="79"/>
      <c r="N141" s="74"/>
      <c r="O141" s="81" t="s">
        <v>335</v>
      </c>
      <c r="P141" s="83">
        <v>43697.115694444445</v>
      </c>
      <c r="Q141" s="81" t="s">
        <v>367</v>
      </c>
      <c r="R141" s="81"/>
      <c r="S141" s="81"/>
      <c r="T141" s="81" t="s">
        <v>433</v>
      </c>
      <c r="U141" s="81"/>
      <c r="V141" s="84" t="s">
        <v>503</v>
      </c>
      <c r="W141" s="83">
        <v>43697.115694444445</v>
      </c>
      <c r="X141" s="87">
        <v>43697</v>
      </c>
      <c r="Y141" s="89" t="s">
        <v>573</v>
      </c>
      <c r="Z141" s="84" t="s">
        <v>661</v>
      </c>
      <c r="AA141" s="81"/>
      <c r="AB141" s="81"/>
      <c r="AC141" s="89" t="s">
        <v>748</v>
      </c>
      <c r="AD141" s="89" t="s">
        <v>778</v>
      </c>
      <c r="AE141" s="81" t="b">
        <v>0</v>
      </c>
      <c r="AF141" s="81">
        <v>5</v>
      </c>
      <c r="AG141" s="89" t="s">
        <v>789</v>
      </c>
      <c r="AH141" s="81" t="b">
        <v>0</v>
      </c>
      <c r="AI141" s="81" t="s">
        <v>793</v>
      </c>
      <c r="AJ141" s="81"/>
      <c r="AK141" s="89" t="s">
        <v>782</v>
      </c>
      <c r="AL141" s="81" t="b">
        <v>0</v>
      </c>
      <c r="AM141" s="81">
        <v>0</v>
      </c>
      <c r="AN141" s="89" t="s">
        <v>782</v>
      </c>
      <c r="AO141" s="81" t="s">
        <v>802</v>
      </c>
      <c r="AP141" s="81" t="b">
        <v>0</v>
      </c>
      <c r="AQ141" s="89" t="s">
        <v>778</v>
      </c>
      <c r="AR141" s="81" t="s">
        <v>210</v>
      </c>
      <c r="AS141" s="81">
        <v>0</v>
      </c>
      <c r="AT141" s="81">
        <v>0</v>
      </c>
      <c r="AU141" s="81"/>
      <c r="AV141" s="81"/>
      <c r="AW141" s="81"/>
      <c r="AX141" s="81"/>
      <c r="AY141" s="81"/>
      <c r="AZ141" s="81"/>
      <c r="BA141" s="81"/>
      <c r="BB141" s="81"/>
      <c r="BC141">
        <v>1</v>
      </c>
      <c r="BD141" s="80" t="str">
        <f>REPLACE(INDEX(GroupVertices[Group],MATCH(Edges[[#This Row],[Vertex 1]],GroupVertices[Vertex],0)),1,1,"")</f>
        <v>1</v>
      </c>
      <c r="BE141" s="80" t="str">
        <f>REPLACE(INDEX(GroupVertices[Group],MATCH(Edges[[#This Row],[Vertex 2]],GroupVertices[Vertex],0)),1,1,"")</f>
        <v>2</v>
      </c>
      <c r="BF141" s="48"/>
      <c r="BG141" s="49"/>
      <c r="BH141" s="48"/>
      <c r="BI141" s="49"/>
      <c r="BJ141" s="48"/>
      <c r="BK141" s="49"/>
      <c r="BL141" s="48"/>
      <c r="BM141" s="49"/>
      <c r="BN141" s="48"/>
    </row>
    <row r="142" spans="1:66" ht="15">
      <c r="A142" s="66" t="s">
        <v>293</v>
      </c>
      <c r="B142" s="66" t="s">
        <v>328</v>
      </c>
      <c r="C142" s="67" t="s">
        <v>2111</v>
      </c>
      <c r="D142" s="68">
        <v>3</v>
      </c>
      <c r="E142" s="69" t="s">
        <v>132</v>
      </c>
      <c r="F142" s="70">
        <v>32</v>
      </c>
      <c r="G142" s="67"/>
      <c r="H142" s="71"/>
      <c r="I142" s="72"/>
      <c r="J142" s="72"/>
      <c r="K142" s="34" t="s">
        <v>65</v>
      </c>
      <c r="L142" s="79">
        <v>142</v>
      </c>
      <c r="M142" s="79"/>
      <c r="N142" s="74"/>
      <c r="O142" s="81" t="s">
        <v>335</v>
      </c>
      <c r="P142" s="83">
        <v>43697.115694444445</v>
      </c>
      <c r="Q142" s="81" t="s">
        <v>367</v>
      </c>
      <c r="R142" s="81"/>
      <c r="S142" s="81"/>
      <c r="T142" s="81" t="s">
        <v>433</v>
      </c>
      <c r="U142" s="81"/>
      <c r="V142" s="84" t="s">
        <v>503</v>
      </c>
      <c r="W142" s="83">
        <v>43697.115694444445</v>
      </c>
      <c r="X142" s="87">
        <v>43697</v>
      </c>
      <c r="Y142" s="89" t="s">
        <v>573</v>
      </c>
      <c r="Z142" s="84" t="s">
        <v>661</v>
      </c>
      <c r="AA142" s="81"/>
      <c r="AB142" s="81"/>
      <c r="AC142" s="89" t="s">
        <v>748</v>
      </c>
      <c r="AD142" s="89" t="s">
        <v>778</v>
      </c>
      <c r="AE142" s="81" t="b">
        <v>0</v>
      </c>
      <c r="AF142" s="81">
        <v>5</v>
      </c>
      <c r="AG142" s="89" t="s">
        <v>789</v>
      </c>
      <c r="AH142" s="81" t="b">
        <v>0</v>
      </c>
      <c r="AI142" s="81" t="s">
        <v>793</v>
      </c>
      <c r="AJ142" s="81"/>
      <c r="AK142" s="89" t="s">
        <v>782</v>
      </c>
      <c r="AL142" s="81" t="b">
        <v>0</v>
      </c>
      <c r="AM142" s="81">
        <v>0</v>
      </c>
      <c r="AN142" s="89" t="s">
        <v>782</v>
      </c>
      <c r="AO142" s="81" t="s">
        <v>802</v>
      </c>
      <c r="AP142" s="81" t="b">
        <v>0</v>
      </c>
      <c r="AQ142" s="89" t="s">
        <v>778</v>
      </c>
      <c r="AR142" s="81" t="s">
        <v>210</v>
      </c>
      <c r="AS142" s="81">
        <v>0</v>
      </c>
      <c r="AT142" s="81">
        <v>0</v>
      </c>
      <c r="AU142" s="81"/>
      <c r="AV142" s="81"/>
      <c r="AW142" s="81"/>
      <c r="AX142" s="81"/>
      <c r="AY142" s="81"/>
      <c r="AZ142" s="81"/>
      <c r="BA142" s="81"/>
      <c r="BB142" s="81"/>
      <c r="BC142">
        <v>1</v>
      </c>
      <c r="BD142" s="80" t="str">
        <f>REPLACE(INDEX(GroupVertices[Group],MATCH(Edges[[#This Row],[Vertex 1]],GroupVertices[Vertex],0)),1,1,"")</f>
        <v>1</v>
      </c>
      <c r="BE142" s="80" t="str">
        <f>REPLACE(INDEX(GroupVertices[Group],MATCH(Edges[[#This Row],[Vertex 2]],GroupVertices[Vertex],0)),1,1,"")</f>
        <v>1</v>
      </c>
      <c r="BF142" s="48"/>
      <c r="BG142" s="49"/>
      <c r="BH142" s="48"/>
      <c r="BI142" s="49"/>
      <c r="BJ142" s="48"/>
      <c r="BK142" s="49"/>
      <c r="BL142" s="48"/>
      <c r="BM142" s="49"/>
      <c r="BN142" s="48"/>
    </row>
    <row r="143" spans="1:66" ht="15">
      <c r="A143" s="66" t="s">
        <v>284</v>
      </c>
      <c r="B143" s="66" t="s">
        <v>271</v>
      </c>
      <c r="C143" s="67" t="s">
        <v>2111</v>
      </c>
      <c r="D143" s="68">
        <v>3</v>
      </c>
      <c r="E143" s="69" t="s">
        <v>132</v>
      </c>
      <c r="F143" s="70">
        <v>32</v>
      </c>
      <c r="G143" s="67"/>
      <c r="H143" s="71"/>
      <c r="I143" s="72"/>
      <c r="J143" s="72"/>
      <c r="K143" s="34" t="s">
        <v>65</v>
      </c>
      <c r="L143" s="79">
        <v>143</v>
      </c>
      <c r="M143" s="79"/>
      <c r="N143" s="74"/>
      <c r="O143" s="81" t="s">
        <v>335</v>
      </c>
      <c r="P143" s="83">
        <v>43693.73273148148</v>
      </c>
      <c r="Q143" s="81" t="s">
        <v>337</v>
      </c>
      <c r="R143" s="81"/>
      <c r="S143" s="81"/>
      <c r="T143" s="81" t="s">
        <v>404</v>
      </c>
      <c r="U143" s="81"/>
      <c r="V143" s="84" t="s">
        <v>497</v>
      </c>
      <c r="W143" s="83">
        <v>43693.73273148148</v>
      </c>
      <c r="X143" s="87">
        <v>43693</v>
      </c>
      <c r="Y143" s="89" t="s">
        <v>554</v>
      </c>
      <c r="Z143" s="84" t="s">
        <v>642</v>
      </c>
      <c r="AA143" s="81"/>
      <c r="AB143" s="81"/>
      <c r="AC143" s="89" t="s">
        <v>729</v>
      </c>
      <c r="AD143" s="81"/>
      <c r="AE143" s="81" t="b">
        <v>0</v>
      </c>
      <c r="AF143" s="81">
        <v>0</v>
      </c>
      <c r="AG143" s="89" t="s">
        <v>782</v>
      </c>
      <c r="AH143" s="81" t="b">
        <v>1</v>
      </c>
      <c r="AI143" s="81" t="s">
        <v>793</v>
      </c>
      <c r="AJ143" s="81"/>
      <c r="AK143" s="89" t="s">
        <v>796</v>
      </c>
      <c r="AL143" s="81" t="b">
        <v>0</v>
      </c>
      <c r="AM143" s="81">
        <v>6</v>
      </c>
      <c r="AN143" s="89" t="s">
        <v>728</v>
      </c>
      <c r="AO143" s="81" t="s">
        <v>801</v>
      </c>
      <c r="AP143" s="81" t="b">
        <v>0</v>
      </c>
      <c r="AQ143" s="89" t="s">
        <v>728</v>
      </c>
      <c r="AR143" s="81" t="s">
        <v>210</v>
      </c>
      <c r="AS143" s="81">
        <v>0</v>
      </c>
      <c r="AT143" s="81">
        <v>0</v>
      </c>
      <c r="AU143" s="81"/>
      <c r="AV143" s="81"/>
      <c r="AW143" s="81"/>
      <c r="AX143" s="81"/>
      <c r="AY143" s="81"/>
      <c r="AZ143" s="81"/>
      <c r="BA143" s="81"/>
      <c r="BB143" s="81"/>
      <c r="BC143">
        <v>1</v>
      </c>
      <c r="BD143" s="80" t="str">
        <f>REPLACE(INDEX(GroupVertices[Group],MATCH(Edges[[#This Row],[Vertex 1]],GroupVertices[Vertex],0)),1,1,"")</f>
        <v>3</v>
      </c>
      <c r="BE143" s="80" t="str">
        <f>REPLACE(INDEX(GroupVertices[Group],MATCH(Edges[[#This Row],[Vertex 2]],GroupVertices[Vertex],0)),1,1,"")</f>
        <v>3</v>
      </c>
      <c r="BF143" s="48"/>
      <c r="BG143" s="49"/>
      <c r="BH143" s="48"/>
      <c r="BI143" s="49"/>
      <c r="BJ143" s="48"/>
      <c r="BK143" s="49"/>
      <c r="BL143" s="48"/>
      <c r="BM143" s="49"/>
      <c r="BN143" s="48"/>
    </row>
    <row r="144" spans="1:66" ht="15">
      <c r="A144" s="66" t="s">
        <v>271</v>
      </c>
      <c r="B144" s="66" t="s">
        <v>293</v>
      </c>
      <c r="C144" s="67" t="s">
        <v>2111</v>
      </c>
      <c r="D144" s="68">
        <v>3</v>
      </c>
      <c r="E144" s="69" t="s">
        <v>132</v>
      </c>
      <c r="F144" s="70">
        <v>32</v>
      </c>
      <c r="G144" s="67"/>
      <c r="H144" s="71"/>
      <c r="I144" s="72"/>
      <c r="J144" s="72"/>
      <c r="K144" s="34" t="s">
        <v>66</v>
      </c>
      <c r="L144" s="79">
        <v>144</v>
      </c>
      <c r="M144" s="79"/>
      <c r="N144" s="74"/>
      <c r="O144" s="81" t="s">
        <v>335</v>
      </c>
      <c r="P144" s="83">
        <v>43693.724699074075</v>
      </c>
      <c r="Q144" s="81" t="s">
        <v>354</v>
      </c>
      <c r="R144" s="84" t="s">
        <v>385</v>
      </c>
      <c r="S144" s="81" t="s">
        <v>403</v>
      </c>
      <c r="T144" s="81" t="s">
        <v>420</v>
      </c>
      <c r="U144" s="84" t="s">
        <v>450</v>
      </c>
      <c r="V144" s="84" t="s">
        <v>450</v>
      </c>
      <c r="W144" s="83">
        <v>43693.724699074075</v>
      </c>
      <c r="X144" s="87">
        <v>43693</v>
      </c>
      <c r="Y144" s="89" t="s">
        <v>539</v>
      </c>
      <c r="Z144" s="84" t="s">
        <v>627</v>
      </c>
      <c r="AA144" s="81"/>
      <c r="AB144" s="81"/>
      <c r="AC144" s="89" t="s">
        <v>714</v>
      </c>
      <c r="AD144" s="89" t="s">
        <v>775</v>
      </c>
      <c r="AE144" s="81" t="b">
        <v>0</v>
      </c>
      <c r="AF144" s="81">
        <v>11</v>
      </c>
      <c r="AG144" s="89" t="s">
        <v>785</v>
      </c>
      <c r="AH144" s="81" t="b">
        <v>0</v>
      </c>
      <c r="AI144" s="81" t="s">
        <v>793</v>
      </c>
      <c r="AJ144" s="81"/>
      <c r="AK144" s="89" t="s">
        <v>782</v>
      </c>
      <c r="AL144" s="81" t="b">
        <v>0</v>
      </c>
      <c r="AM144" s="81">
        <v>2</v>
      </c>
      <c r="AN144" s="89" t="s">
        <v>782</v>
      </c>
      <c r="AO144" s="81" t="s">
        <v>803</v>
      </c>
      <c r="AP144" s="81" t="b">
        <v>0</v>
      </c>
      <c r="AQ144" s="89" t="s">
        <v>775</v>
      </c>
      <c r="AR144" s="81" t="s">
        <v>210</v>
      </c>
      <c r="AS144" s="81">
        <v>0</v>
      </c>
      <c r="AT144" s="81">
        <v>0</v>
      </c>
      <c r="AU144" s="81"/>
      <c r="AV144" s="81"/>
      <c r="AW144" s="81"/>
      <c r="AX144" s="81"/>
      <c r="AY144" s="81"/>
      <c r="AZ144" s="81"/>
      <c r="BA144" s="81"/>
      <c r="BB144" s="81"/>
      <c r="BC144">
        <v>1</v>
      </c>
      <c r="BD144" s="80" t="str">
        <f>REPLACE(INDEX(GroupVertices[Group],MATCH(Edges[[#This Row],[Vertex 1]],GroupVertices[Vertex],0)),1,1,"")</f>
        <v>3</v>
      </c>
      <c r="BE144" s="80" t="str">
        <f>REPLACE(INDEX(GroupVertices[Group],MATCH(Edges[[#This Row],[Vertex 2]],GroupVertices[Vertex],0)),1,1,"")</f>
        <v>1</v>
      </c>
      <c r="BF144" s="48"/>
      <c r="BG144" s="49"/>
      <c r="BH144" s="48"/>
      <c r="BI144" s="49"/>
      <c r="BJ144" s="48"/>
      <c r="BK144" s="49"/>
      <c r="BL144" s="48"/>
      <c r="BM144" s="49"/>
      <c r="BN144" s="48"/>
    </row>
    <row r="145" spans="1:66" ht="15">
      <c r="A145" s="66" t="s">
        <v>271</v>
      </c>
      <c r="B145" s="66" t="s">
        <v>296</v>
      </c>
      <c r="C145" s="67" t="s">
        <v>2111</v>
      </c>
      <c r="D145" s="68">
        <v>3</v>
      </c>
      <c r="E145" s="69" t="s">
        <v>132</v>
      </c>
      <c r="F145" s="70">
        <v>32</v>
      </c>
      <c r="G145" s="67"/>
      <c r="H145" s="71"/>
      <c r="I145" s="72"/>
      <c r="J145" s="72"/>
      <c r="K145" s="34" t="s">
        <v>65</v>
      </c>
      <c r="L145" s="79">
        <v>145</v>
      </c>
      <c r="M145" s="79"/>
      <c r="N145" s="74"/>
      <c r="O145" s="81" t="s">
        <v>335</v>
      </c>
      <c r="P145" s="83">
        <v>43693.724699074075</v>
      </c>
      <c r="Q145" s="81" t="s">
        <v>354</v>
      </c>
      <c r="R145" s="84" t="s">
        <v>385</v>
      </c>
      <c r="S145" s="81" t="s">
        <v>403</v>
      </c>
      <c r="T145" s="81" t="s">
        <v>420</v>
      </c>
      <c r="U145" s="84" t="s">
        <v>450</v>
      </c>
      <c r="V145" s="84" t="s">
        <v>450</v>
      </c>
      <c r="W145" s="83">
        <v>43693.724699074075</v>
      </c>
      <c r="X145" s="87">
        <v>43693</v>
      </c>
      <c r="Y145" s="89" t="s">
        <v>539</v>
      </c>
      <c r="Z145" s="84" t="s">
        <v>627</v>
      </c>
      <c r="AA145" s="81"/>
      <c r="AB145" s="81"/>
      <c r="AC145" s="89" t="s">
        <v>714</v>
      </c>
      <c r="AD145" s="89" t="s">
        <v>775</v>
      </c>
      <c r="AE145" s="81" t="b">
        <v>0</v>
      </c>
      <c r="AF145" s="81">
        <v>11</v>
      </c>
      <c r="AG145" s="89" t="s">
        <v>785</v>
      </c>
      <c r="AH145" s="81" t="b">
        <v>0</v>
      </c>
      <c r="AI145" s="81" t="s">
        <v>793</v>
      </c>
      <c r="AJ145" s="81"/>
      <c r="AK145" s="89" t="s">
        <v>782</v>
      </c>
      <c r="AL145" s="81" t="b">
        <v>0</v>
      </c>
      <c r="AM145" s="81">
        <v>2</v>
      </c>
      <c r="AN145" s="89" t="s">
        <v>782</v>
      </c>
      <c r="AO145" s="81" t="s">
        <v>803</v>
      </c>
      <c r="AP145" s="81" t="b">
        <v>0</v>
      </c>
      <c r="AQ145" s="89" t="s">
        <v>775</v>
      </c>
      <c r="AR145" s="81" t="s">
        <v>210</v>
      </c>
      <c r="AS145" s="81">
        <v>0</v>
      </c>
      <c r="AT145" s="81">
        <v>0</v>
      </c>
      <c r="AU145" s="81"/>
      <c r="AV145" s="81"/>
      <c r="AW145" s="81"/>
      <c r="AX145" s="81"/>
      <c r="AY145" s="81"/>
      <c r="AZ145" s="81"/>
      <c r="BA145" s="81"/>
      <c r="BB145" s="81"/>
      <c r="BC145">
        <v>1</v>
      </c>
      <c r="BD145" s="80" t="str">
        <f>REPLACE(INDEX(GroupVertices[Group],MATCH(Edges[[#This Row],[Vertex 1]],GroupVertices[Vertex],0)),1,1,"")</f>
        <v>3</v>
      </c>
      <c r="BE145" s="80" t="str">
        <f>REPLACE(INDEX(GroupVertices[Group],MATCH(Edges[[#This Row],[Vertex 2]],GroupVertices[Vertex],0)),1,1,"")</f>
        <v>1</v>
      </c>
      <c r="BF145" s="48"/>
      <c r="BG145" s="49"/>
      <c r="BH145" s="48"/>
      <c r="BI145" s="49"/>
      <c r="BJ145" s="48"/>
      <c r="BK145" s="49"/>
      <c r="BL145" s="48"/>
      <c r="BM145" s="49"/>
      <c r="BN145" s="48"/>
    </row>
    <row r="146" spans="1:66" ht="15">
      <c r="A146" s="66" t="s">
        <v>271</v>
      </c>
      <c r="B146" s="66" t="s">
        <v>317</v>
      </c>
      <c r="C146" s="67" t="s">
        <v>2111</v>
      </c>
      <c r="D146" s="68">
        <v>3</v>
      </c>
      <c r="E146" s="69" t="s">
        <v>132</v>
      </c>
      <c r="F146" s="70">
        <v>32</v>
      </c>
      <c r="G146" s="67"/>
      <c r="H146" s="71"/>
      <c r="I146" s="72"/>
      <c r="J146" s="72"/>
      <c r="K146" s="34" t="s">
        <v>65</v>
      </c>
      <c r="L146" s="79">
        <v>146</v>
      </c>
      <c r="M146" s="79"/>
      <c r="N146" s="74"/>
      <c r="O146" s="81" t="s">
        <v>335</v>
      </c>
      <c r="P146" s="83">
        <v>43693.724699074075</v>
      </c>
      <c r="Q146" s="81" t="s">
        <v>354</v>
      </c>
      <c r="R146" s="84" t="s">
        <v>385</v>
      </c>
      <c r="S146" s="81" t="s">
        <v>403</v>
      </c>
      <c r="T146" s="81" t="s">
        <v>420</v>
      </c>
      <c r="U146" s="84" t="s">
        <v>450</v>
      </c>
      <c r="V146" s="84" t="s">
        <v>450</v>
      </c>
      <c r="W146" s="83">
        <v>43693.724699074075</v>
      </c>
      <c r="X146" s="87">
        <v>43693</v>
      </c>
      <c r="Y146" s="89" t="s">
        <v>539</v>
      </c>
      <c r="Z146" s="84" t="s">
        <v>627</v>
      </c>
      <c r="AA146" s="81"/>
      <c r="AB146" s="81"/>
      <c r="AC146" s="89" t="s">
        <v>714</v>
      </c>
      <c r="AD146" s="89" t="s">
        <v>775</v>
      </c>
      <c r="AE146" s="81" t="b">
        <v>0</v>
      </c>
      <c r="AF146" s="81">
        <v>11</v>
      </c>
      <c r="AG146" s="89" t="s">
        <v>785</v>
      </c>
      <c r="AH146" s="81" t="b">
        <v>0</v>
      </c>
      <c r="AI146" s="81" t="s">
        <v>793</v>
      </c>
      <c r="AJ146" s="81"/>
      <c r="AK146" s="89" t="s">
        <v>782</v>
      </c>
      <c r="AL146" s="81" t="b">
        <v>0</v>
      </c>
      <c r="AM146" s="81">
        <v>2</v>
      </c>
      <c r="AN146" s="89" t="s">
        <v>782</v>
      </c>
      <c r="AO146" s="81" t="s">
        <v>803</v>
      </c>
      <c r="AP146" s="81" t="b">
        <v>0</v>
      </c>
      <c r="AQ146" s="89" t="s">
        <v>775</v>
      </c>
      <c r="AR146" s="81" t="s">
        <v>210</v>
      </c>
      <c r="AS146" s="81">
        <v>0</v>
      </c>
      <c r="AT146" s="81">
        <v>0</v>
      </c>
      <c r="AU146" s="81"/>
      <c r="AV146" s="81"/>
      <c r="AW146" s="81"/>
      <c r="AX146" s="81"/>
      <c r="AY146" s="81"/>
      <c r="AZ146" s="81"/>
      <c r="BA146" s="81"/>
      <c r="BB146" s="81"/>
      <c r="BC146">
        <v>1</v>
      </c>
      <c r="BD146" s="80" t="str">
        <f>REPLACE(INDEX(GroupVertices[Group],MATCH(Edges[[#This Row],[Vertex 1]],GroupVertices[Vertex],0)),1,1,"")</f>
        <v>3</v>
      </c>
      <c r="BE146" s="80" t="str">
        <f>REPLACE(INDEX(GroupVertices[Group],MATCH(Edges[[#This Row],[Vertex 2]],GroupVertices[Vertex],0)),1,1,"")</f>
        <v>1</v>
      </c>
      <c r="BF146" s="48">
        <v>0</v>
      </c>
      <c r="BG146" s="49">
        <v>0</v>
      </c>
      <c r="BH146" s="48">
        <v>0</v>
      </c>
      <c r="BI146" s="49">
        <v>0</v>
      </c>
      <c r="BJ146" s="48">
        <v>0</v>
      </c>
      <c r="BK146" s="49">
        <v>0</v>
      </c>
      <c r="BL146" s="48">
        <v>16</v>
      </c>
      <c r="BM146" s="49">
        <v>100</v>
      </c>
      <c r="BN146" s="48">
        <v>16</v>
      </c>
    </row>
    <row r="147" spans="1:66" ht="15">
      <c r="A147" s="66" t="s">
        <v>271</v>
      </c>
      <c r="B147" s="66" t="s">
        <v>282</v>
      </c>
      <c r="C147" s="67" t="s">
        <v>2111</v>
      </c>
      <c r="D147" s="68">
        <v>3</v>
      </c>
      <c r="E147" s="69" t="s">
        <v>132</v>
      </c>
      <c r="F147" s="70">
        <v>32</v>
      </c>
      <c r="G147" s="67"/>
      <c r="H147" s="71"/>
      <c r="I147" s="72"/>
      <c r="J147" s="72"/>
      <c r="K147" s="34" t="s">
        <v>66</v>
      </c>
      <c r="L147" s="79">
        <v>147</v>
      </c>
      <c r="M147" s="79"/>
      <c r="N147" s="74"/>
      <c r="O147" s="81" t="s">
        <v>336</v>
      </c>
      <c r="P147" s="83">
        <v>43693.724699074075</v>
      </c>
      <c r="Q147" s="81" t="s">
        <v>354</v>
      </c>
      <c r="R147" s="84" t="s">
        <v>385</v>
      </c>
      <c r="S147" s="81" t="s">
        <v>403</v>
      </c>
      <c r="T147" s="81" t="s">
        <v>420</v>
      </c>
      <c r="U147" s="84" t="s">
        <v>450</v>
      </c>
      <c r="V147" s="84" t="s">
        <v>450</v>
      </c>
      <c r="W147" s="83">
        <v>43693.724699074075</v>
      </c>
      <c r="X147" s="87">
        <v>43693</v>
      </c>
      <c r="Y147" s="89" t="s">
        <v>539</v>
      </c>
      <c r="Z147" s="84" t="s">
        <v>627</v>
      </c>
      <c r="AA147" s="81"/>
      <c r="AB147" s="81"/>
      <c r="AC147" s="89" t="s">
        <v>714</v>
      </c>
      <c r="AD147" s="89" t="s">
        <v>775</v>
      </c>
      <c r="AE147" s="81" t="b">
        <v>0</v>
      </c>
      <c r="AF147" s="81">
        <v>11</v>
      </c>
      <c r="AG147" s="89" t="s">
        <v>785</v>
      </c>
      <c r="AH147" s="81" t="b">
        <v>0</v>
      </c>
      <c r="AI147" s="81" t="s">
        <v>793</v>
      </c>
      <c r="AJ147" s="81"/>
      <c r="AK147" s="89" t="s">
        <v>782</v>
      </c>
      <c r="AL147" s="81" t="b">
        <v>0</v>
      </c>
      <c r="AM147" s="81">
        <v>2</v>
      </c>
      <c r="AN147" s="89" t="s">
        <v>782</v>
      </c>
      <c r="AO147" s="81" t="s">
        <v>803</v>
      </c>
      <c r="AP147" s="81" t="b">
        <v>0</v>
      </c>
      <c r="AQ147" s="89" t="s">
        <v>775</v>
      </c>
      <c r="AR147" s="81" t="s">
        <v>210</v>
      </c>
      <c r="AS147" s="81">
        <v>0</v>
      </c>
      <c r="AT147" s="81">
        <v>0</v>
      </c>
      <c r="AU147" s="81"/>
      <c r="AV147" s="81"/>
      <c r="AW147" s="81"/>
      <c r="AX147" s="81"/>
      <c r="AY147" s="81"/>
      <c r="AZ147" s="81"/>
      <c r="BA147" s="81"/>
      <c r="BB147" s="81"/>
      <c r="BC147">
        <v>1</v>
      </c>
      <c r="BD147" s="80" t="str">
        <f>REPLACE(INDEX(GroupVertices[Group],MATCH(Edges[[#This Row],[Vertex 1]],GroupVertices[Vertex],0)),1,1,"")</f>
        <v>3</v>
      </c>
      <c r="BE147" s="80" t="str">
        <f>REPLACE(INDEX(GroupVertices[Group],MATCH(Edges[[#This Row],[Vertex 2]],GroupVertices[Vertex],0)),1,1,"")</f>
        <v>2</v>
      </c>
      <c r="BF147" s="48"/>
      <c r="BG147" s="49"/>
      <c r="BH147" s="48"/>
      <c r="BI147" s="49"/>
      <c r="BJ147" s="48"/>
      <c r="BK147" s="49"/>
      <c r="BL147" s="48"/>
      <c r="BM147" s="49"/>
      <c r="BN147" s="48"/>
    </row>
    <row r="148" spans="1:66" ht="15">
      <c r="A148" s="66" t="s">
        <v>271</v>
      </c>
      <c r="B148" s="66" t="s">
        <v>271</v>
      </c>
      <c r="C148" s="67" t="s">
        <v>2111</v>
      </c>
      <c r="D148" s="68">
        <v>3</v>
      </c>
      <c r="E148" s="69" t="s">
        <v>132</v>
      </c>
      <c r="F148" s="70">
        <v>32</v>
      </c>
      <c r="G148" s="67"/>
      <c r="H148" s="71"/>
      <c r="I148" s="72"/>
      <c r="J148" s="72"/>
      <c r="K148" s="34" t="s">
        <v>65</v>
      </c>
      <c r="L148" s="79">
        <v>148</v>
      </c>
      <c r="M148" s="79"/>
      <c r="N148" s="74"/>
      <c r="O148" s="81" t="s">
        <v>210</v>
      </c>
      <c r="P148" s="83">
        <v>43698.99673611111</v>
      </c>
      <c r="Q148" s="81" t="s">
        <v>356</v>
      </c>
      <c r="R148" s="84" t="s">
        <v>386</v>
      </c>
      <c r="S148" s="81" t="s">
        <v>403</v>
      </c>
      <c r="T148" s="81" t="s">
        <v>434</v>
      </c>
      <c r="U148" s="84" t="s">
        <v>457</v>
      </c>
      <c r="V148" s="84" t="s">
        <v>457</v>
      </c>
      <c r="W148" s="83">
        <v>43698.99673611111</v>
      </c>
      <c r="X148" s="87">
        <v>43698</v>
      </c>
      <c r="Y148" s="89" t="s">
        <v>574</v>
      </c>
      <c r="Z148" s="84" t="s">
        <v>662</v>
      </c>
      <c r="AA148" s="81"/>
      <c r="AB148" s="81"/>
      <c r="AC148" s="89" t="s">
        <v>749</v>
      </c>
      <c r="AD148" s="81"/>
      <c r="AE148" s="81" t="b">
        <v>0</v>
      </c>
      <c r="AF148" s="81">
        <v>25</v>
      </c>
      <c r="AG148" s="89" t="s">
        <v>782</v>
      </c>
      <c r="AH148" s="81" t="b">
        <v>0</v>
      </c>
      <c r="AI148" s="81" t="s">
        <v>793</v>
      </c>
      <c r="AJ148" s="81"/>
      <c r="AK148" s="89" t="s">
        <v>782</v>
      </c>
      <c r="AL148" s="81" t="b">
        <v>0</v>
      </c>
      <c r="AM148" s="81">
        <v>4</v>
      </c>
      <c r="AN148" s="89" t="s">
        <v>782</v>
      </c>
      <c r="AO148" s="81" t="s">
        <v>803</v>
      </c>
      <c r="AP148" s="81" t="b">
        <v>0</v>
      </c>
      <c r="AQ148" s="89" t="s">
        <v>749</v>
      </c>
      <c r="AR148" s="81" t="s">
        <v>210</v>
      </c>
      <c r="AS148" s="81">
        <v>0</v>
      </c>
      <c r="AT148" s="81">
        <v>0</v>
      </c>
      <c r="AU148" s="81"/>
      <c r="AV148" s="81"/>
      <c r="AW148" s="81"/>
      <c r="AX148" s="81"/>
      <c r="AY148" s="81"/>
      <c r="AZ148" s="81"/>
      <c r="BA148" s="81"/>
      <c r="BB148" s="81"/>
      <c r="BC148">
        <v>1</v>
      </c>
      <c r="BD148" s="80" t="str">
        <f>REPLACE(INDEX(GroupVertices[Group],MATCH(Edges[[#This Row],[Vertex 1]],GroupVertices[Vertex],0)),1,1,"")</f>
        <v>3</v>
      </c>
      <c r="BE148" s="80" t="str">
        <f>REPLACE(INDEX(GroupVertices[Group],MATCH(Edges[[#This Row],[Vertex 2]],GroupVertices[Vertex],0)),1,1,"")</f>
        <v>3</v>
      </c>
      <c r="BF148" s="48">
        <v>2</v>
      </c>
      <c r="BG148" s="49">
        <v>13.333333333333334</v>
      </c>
      <c r="BH148" s="48">
        <v>0</v>
      </c>
      <c r="BI148" s="49">
        <v>0</v>
      </c>
      <c r="BJ148" s="48">
        <v>0</v>
      </c>
      <c r="BK148" s="49">
        <v>0</v>
      </c>
      <c r="BL148" s="48">
        <v>13</v>
      </c>
      <c r="BM148" s="49">
        <v>86.66666666666667</v>
      </c>
      <c r="BN148" s="48">
        <v>15</v>
      </c>
    </row>
    <row r="149" spans="1:66" ht="15">
      <c r="A149" s="66" t="s">
        <v>282</v>
      </c>
      <c r="B149" s="66" t="s">
        <v>271</v>
      </c>
      <c r="C149" s="67" t="s">
        <v>2113</v>
      </c>
      <c r="D149" s="68">
        <v>3</v>
      </c>
      <c r="E149" s="69" t="s">
        <v>136</v>
      </c>
      <c r="F149" s="70">
        <v>23.333333333333336</v>
      </c>
      <c r="G149" s="67"/>
      <c r="H149" s="71"/>
      <c r="I149" s="72"/>
      <c r="J149" s="72"/>
      <c r="K149" s="34" t="s">
        <v>66</v>
      </c>
      <c r="L149" s="79">
        <v>149</v>
      </c>
      <c r="M149" s="79"/>
      <c r="N149" s="74"/>
      <c r="O149" s="81" t="s">
        <v>335</v>
      </c>
      <c r="P149" s="83">
        <v>43696.03414351852</v>
      </c>
      <c r="Q149" s="81" t="s">
        <v>337</v>
      </c>
      <c r="R149" s="81"/>
      <c r="S149" s="81"/>
      <c r="T149" s="81" t="s">
        <v>404</v>
      </c>
      <c r="U149" s="81"/>
      <c r="V149" s="84" t="s">
        <v>495</v>
      </c>
      <c r="W149" s="83">
        <v>43696.03414351852</v>
      </c>
      <c r="X149" s="87">
        <v>43696</v>
      </c>
      <c r="Y149" s="89" t="s">
        <v>555</v>
      </c>
      <c r="Z149" s="84" t="s">
        <v>643</v>
      </c>
      <c r="AA149" s="81"/>
      <c r="AB149" s="81"/>
      <c r="AC149" s="89" t="s">
        <v>730</v>
      </c>
      <c r="AD149" s="81"/>
      <c r="AE149" s="81" t="b">
        <v>0</v>
      </c>
      <c r="AF149" s="81">
        <v>0</v>
      </c>
      <c r="AG149" s="89" t="s">
        <v>782</v>
      </c>
      <c r="AH149" s="81" t="b">
        <v>1</v>
      </c>
      <c r="AI149" s="81" t="s">
        <v>793</v>
      </c>
      <c r="AJ149" s="81"/>
      <c r="AK149" s="89" t="s">
        <v>796</v>
      </c>
      <c r="AL149" s="81" t="b">
        <v>0</v>
      </c>
      <c r="AM149" s="81">
        <v>6</v>
      </c>
      <c r="AN149" s="89" t="s">
        <v>728</v>
      </c>
      <c r="AO149" s="81" t="s">
        <v>802</v>
      </c>
      <c r="AP149" s="81" t="b">
        <v>0</v>
      </c>
      <c r="AQ149" s="89" t="s">
        <v>728</v>
      </c>
      <c r="AR149" s="81" t="s">
        <v>210</v>
      </c>
      <c r="AS149" s="81">
        <v>0</v>
      </c>
      <c r="AT149" s="81">
        <v>0</v>
      </c>
      <c r="AU149" s="81"/>
      <c r="AV149" s="81"/>
      <c r="AW149" s="81"/>
      <c r="AX149" s="81"/>
      <c r="AY149" s="81"/>
      <c r="AZ149" s="81"/>
      <c r="BA149" s="81"/>
      <c r="BB149" s="81"/>
      <c r="BC149">
        <v>2</v>
      </c>
      <c r="BD149" s="80" t="str">
        <f>REPLACE(INDEX(GroupVertices[Group],MATCH(Edges[[#This Row],[Vertex 1]],GroupVertices[Vertex],0)),1,1,"")</f>
        <v>2</v>
      </c>
      <c r="BE149" s="80" t="str">
        <f>REPLACE(INDEX(GroupVertices[Group],MATCH(Edges[[#This Row],[Vertex 2]],GroupVertices[Vertex],0)),1,1,"")</f>
        <v>3</v>
      </c>
      <c r="BF149" s="48">
        <v>2</v>
      </c>
      <c r="BG149" s="49">
        <v>5.882352941176471</v>
      </c>
      <c r="BH149" s="48">
        <v>1</v>
      </c>
      <c r="BI149" s="49">
        <v>2.9411764705882355</v>
      </c>
      <c r="BJ149" s="48">
        <v>0</v>
      </c>
      <c r="BK149" s="49">
        <v>0</v>
      </c>
      <c r="BL149" s="48">
        <v>31</v>
      </c>
      <c r="BM149" s="49">
        <v>91.17647058823529</v>
      </c>
      <c r="BN149" s="48">
        <v>34</v>
      </c>
    </row>
    <row r="150" spans="1:66" ht="15">
      <c r="A150" s="66" t="s">
        <v>282</v>
      </c>
      <c r="B150" s="66" t="s">
        <v>271</v>
      </c>
      <c r="C150" s="67" t="s">
        <v>2113</v>
      </c>
      <c r="D150" s="68">
        <v>3</v>
      </c>
      <c r="E150" s="69" t="s">
        <v>136</v>
      </c>
      <c r="F150" s="70">
        <v>23.333333333333336</v>
      </c>
      <c r="G150" s="67"/>
      <c r="H150" s="71"/>
      <c r="I150" s="72"/>
      <c r="J150" s="72"/>
      <c r="K150" s="34" t="s">
        <v>66</v>
      </c>
      <c r="L150" s="79">
        <v>150</v>
      </c>
      <c r="M150" s="79"/>
      <c r="N150" s="74"/>
      <c r="O150" s="81" t="s">
        <v>335</v>
      </c>
      <c r="P150" s="83">
        <v>43696.03417824074</v>
      </c>
      <c r="Q150" s="81" t="s">
        <v>361</v>
      </c>
      <c r="R150" s="81"/>
      <c r="S150" s="81"/>
      <c r="T150" s="81" t="s">
        <v>413</v>
      </c>
      <c r="U150" s="81"/>
      <c r="V150" s="84" t="s">
        <v>495</v>
      </c>
      <c r="W150" s="83">
        <v>43696.03417824074</v>
      </c>
      <c r="X150" s="87">
        <v>43696</v>
      </c>
      <c r="Y150" s="89" t="s">
        <v>552</v>
      </c>
      <c r="Z150" s="84" t="s">
        <v>640</v>
      </c>
      <c r="AA150" s="81"/>
      <c r="AB150" s="81"/>
      <c r="AC150" s="89" t="s">
        <v>727</v>
      </c>
      <c r="AD150" s="81"/>
      <c r="AE150" s="81" t="b">
        <v>0</v>
      </c>
      <c r="AF150" s="81">
        <v>0</v>
      </c>
      <c r="AG150" s="89" t="s">
        <v>782</v>
      </c>
      <c r="AH150" s="81" t="b">
        <v>0</v>
      </c>
      <c r="AI150" s="81" t="s">
        <v>793</v>
      </c>
      <c r="AJ150" s="81"/>
      <c r="AK150" s="89" t="s">
        <v>782</v>
      </c>
      <c r="AL150" s="81" t="b">
        <v>0</v>
      </c>
      <c r="AM150" s="81">
        <v>1</v>
      </c>
      <c r="AN150" s="89" t="s">
        <v>726</v>
      </c>
      <c r="AO150" s="81" t="s">
        <v>802</v>
      </c>
      <c r="AP150" s="81" t="b">
        <v>0</v>
      </c>
      <c r="AQ150" s="89" t="s">
        <v>726</v>
      </c>
      <c r="AR150" s="81" t="s">
        <v>210</v>
      </c>
      <c r="AS150" s="81">
        <v>0</v>
      </c>
      <c r="AT150" s="81">
        <v>0</v>
      </c>
      <c r="AU150" s="81"/>
      <c r="AV150" s="81"/>
      <c r="AW150" s="81"/>
      <c r="AX150" s="81"/>
      <c r="AY150" s="81"/>
      <c r="AZ150" s="81"/>
      <c r="BA150" s="81"/>
      <c r="BB150" s="81"/>
      <c r="BC150">
        <v>2</v>
      </c>
      <c r="BD150" s="80" t="str">
        <f>REPLACE(INDEX(GroupVertices[Group],MATCH(Edges[[#This Row],[Vertex 1]],GroupVertices[Vertex],0)),1,1,"")</f>
        <v>2</v>
      </c>
      <c r="BE150" s="80" t="str">
        <f>REPLACE(INDEX(GroupVertices[Group],MATCH(Edges[[#This Row],[Vertex 2]],GroupVertices[Vertex],0)),1,1,"")</f>
        <v>3</v>
      </c>
      <c r="BF150" s="48"/>
      <c r="BG150" s="49"/>
      <c r="BH150" s="48"/>
      <c r="BI150" s="49"/>
      <c r="BJ150" s="48"/>
      <c r="BK150" s="49"/>
      <c r="BL150" s="48"/>
      <c r="BM150" s="49"/>
      <c r="BN150" s="48"/>
    </row>
    <row r="151" spans="1:66" ht="15">
      <c r="A151" s="66" t="s">
        <v>282</v>
      </c>
      <c r="B151" s="66" t="s">
        <v>271</v>
      </c>
      <c r="C151" s="67" t="s">
        <v>2111</v>
      </c>
      <c r="D151" s="68">
        <v>3</v>
      </c>
      <c r="E151" s="69" t="s">
        <v>132</v>
      </c>
      <c r="F151" s="70">
        <v>32</v>
      </c>
      <c r="G151" s="67"/>
      <c r="H151" s="71"/>
      <c r="I151" s="72"/>
      <c r="J151" s="72"/>
      <c r="K151" s="34" t="s">
        <v>66</v>
      </c>
      <c r="L151" s="79">
        <v>151</v>
      </c>
      <c r="M151" s="79"/>
      <c r="N151" s="74"/>
      <c r="O151" s="81" t="s">
        <v>334</v>
      </c>
      <c r="P151" s="83">
        <v>43699.003275462965</v>
      </c>
      <c r="Q151" s="81" t="s">
        <v>356</v>
      </c>
      <c r="R151" s="84" t="s">
        <v>386</v>
      </c>
      <c r="S151" s="81" t="s">
        <v>403</v>
      </c>
      <c r="T151" s="81" t="s">
        <v>422</v>
      </c>
      <c r="U151" s="81"/>
      <c r="V151" s="84" t="s">
        <v>495</v>
      </c>
      <c r="W151" s="83">
        <v>43699.003275462965</v>
      </c>
      <c r="X151" s="87">
        <v>43699</v>
      </c>
      <c r="Y151" s="89" t="s">
        <v>575</v>
      </c>
      <c r="Z151" s="84" t="s">
        <v>663</v>
      </c>
      <c r="AA151" s="81"/>
      <c r="AB151" s="81"/>
      <c r="AC151" s="89" t="s">
        <v>750</v>
      </c>
      <c r="AD151" s="81"/>
      <c r="AE151" s="81" t="b">
        <v>0</v>
      </c>
      <c r="AF151" s="81">
        <v>0</v>
      </c>
      <c r="AG151" s="89" t="s">
        <v>782</v>
      </c>
      <c r="AH151" s="81" t="b">
        <v>0</v>
      </c>
      <c r="AI151" s="81" t="s">
        <v>793</v>
      </c>
      <c r="AJ151" s="81"/>
      <c r="AK151" s="89" t="s">
        <v>782</v>
      </c>
      <c r="AL151" s="81" t="b">
        <v>0</v>
      </c>
      <c r="AM151" s="81">
        <v>4</v>
      </c>
      <c r="AN151" s="89" t="s">
        <v>749</v>
      </c>
      <c r="AO151" s="81" t="s">
        <v>802</v>
      </c>
      <c r="AP151" s="81" t="b">
        <v>0</v>
      </c>
      <c r="AQ151" s="89" t="s">
        <v>749</v>
      </c>
      <c r="AR151" s="81" t="s">
        <v>210</v>
      </c>
      <c r="AS151" s="81">
        <v>0</v>
      </c>
      <c r="AT151" s="81">
        <v>0</v>
      </c>
      <c r="AU151" s="81"/>
      <c r="AV151" s="81"/>
      <c r="AW151" s="81"/>
      <c r="AX151" s="81"/>
      <c r="AY151" s="81"/>
      <c r="AZ151" s="81"/>
      <c r="BA151" s="81"/>
      <c r="BB151" s="81"/>
      <c r="BC151">
        <v>1</v>
      </c>
      <c r="BD151" s="80" t="str">
        <f>REPLACE(INDEX(GroupVertices[Group],MATCH(Edges[[#This Row],[Vertex 1]],GroupVertices[Vertex],0)),1,1,"")</f>
        <v>2</v>
      </c>
      <c r="BE151" s="80" t="str">
        <f>REPLACE(INDEX(GroupVertices[Group],MATCH(Edges[[#This Row],[Vertex 2]],GroupVertices[Vertex],0)),1,1,"")</f>
        <v>3</v>
      </c>
      <c r="BF151" s="48">
        <v>2</v>
      </c>
      <c r="BG151" s="49">
        <v>13.333333333333334</v>
      </c>
      <c r="BH151" s="48">
        <v>0</v>
      </c>
      <c r="BI151" s="49">
        <v>0</v>
      </c>
      <c r="BJ151" s="48">
        <v>0</v>
      </c>
      <c r="BK151" s="49">
        <v>0</v>
      </c>
      <c r="BL151" s="48">
        <v>13</v>
      </c>
      <c r="BM151" s="49">
        <v>86.66666666666667</v>
      </c>
      <c r="BN151" s="48">
        <v>15</v>
      </c>
    </row>
    <row r="152" spans="1:66" ht="15">
      <c r="A152" s="66" t="s">
        <v>293</v>
      </c>
      <c r="B152" s="66" t="s">
        <v>271</v>
      </c>
      <c r="C152" s="67" t="s">
        <v>2111</v>
      </c>
      <c r="D152" s="68">
        <v>3</v>
      </c>
      <c r="E152" s="69" t="s">
        <v>132</v>
      </c>
      <c r="F152" s="70">
        <v>32</v>
      </c>
      <c r="G152" s="67"/>
      <c r="H152" s="71"/>
      <c r="I152" s="72"/>
      <c r="J152" s="72"/>
      <c r="K152" s="34" t="s">
        <v>66</v>
      </c>
      <c r="L152" s="79">
        <v>152</v>
      </c>
      <c r="M152" s="79"/>
      <c r="N152" s="74"/>
      <c r="O152" s="81" t="s">
        <v>335</v>
      </c>
      <c r="P152" s="83">
        <v>43697.115694444445</v>
      </c>
      <c r="Q152" s="81" t="s">
        <v>367</v>
      </c>
      <c r="R152" s="81"/>
      <c r="S152" s="81"/>
      <c r="T152" s="81" t="s">
        <v>433</v>
      </c>
      <c r="U152" s="81"/>
      <c r="V152" s="84" t="s">
        <v>503</v>
      </c>
      <c r="W152" s="83">
        <v>43697.115694444445</v>
      </c>
      <c r="X152" s="87">
        <v>43697</v>
      </c>
      <c r="Y152" s="89" t="s">
        <v>573</v>
      </c>
      <c r="Z152" s="84" t="s">
        <v>661</v>
      </c>
      <c r="AA152" s="81"/>
      <c r="AB152" s="81"/>
      <c r="AC152" s="89" t="s">
        <v>748</v>
      </c>
      <c r="AD152" s="89" t="s">
        <v>778</v>
      </c>
      <c r="AE152" s="81" t="b">
        <v>0</v>
      </c>
      <c r="AF152" s="81">
        <v>5</v>
      </c>
      <c r="AG152" s="89" t="s">
        <v>789</v>
      </c>
      <c r="AH152" s="81" t="b">
        <v>0</v>
      </c>
      <c r="AI152" s="81" t="s">
        <v>793</v>
      </c>
      <c r="AJ152" s="81"/>
      <c r="AK152" s="89" t="s">
        <v>782</v>
      </c>
      <c r="AL152" s="81" t="b">
        <v>0</v>
      </c>
      <c r="AM152" s="81">
        <v>0</v>
      </c>
      <c r="AN152" s="89" t="s">
        <v>782</v>
      </c>
      <c r="AO152" s="81" t="s">
        <v>802</v>
      </c>
      <c r="AP152" s="81" t="b">
        <v>0</v>
      </c>
      <c r="AQ152" s="89" t="s">
        <v>778</v>
      </c>
      <c r="AR152" s="81" t="s">
        <v>210</v>
      </c>
      <c r="AS152" s="81">
        <v>0</v>
      </c>
      <c r="AT152" s="81">
        <v>0</v>
      </c>
      <c r="AU152" s="81"/>
      <c r="AV152" s="81"/>
      <c r="AW152" s="81"/>
      <c r="AX152" s="81"/>
      <c r="AY152" s="81"/>
      <c r="AZ152" s="81"/>
      <c r="BA152" s="81"/>
      <c r="BB152" s="81"/>
      <c r="BC152">
        <v>1</v>
      </c>
      <c r="BD152" s="80" t="str">
        <f>REPLACE(INDEX(GroupVertices[Group],MATCH(Edges[[#This Row],[Vertex 1]],GroupVertices[Vertex],0)),1,1,"")</f>
        <v>1</v>
      </c>
      <c r="BE152" s="80" t="str">
        <f>REPLACE(INDEX(GroupVertices[Group],MATCH(Edges[[#This Row],[Vertex 2]],GroupVertices[Vertex],0)),1,1,"")</f>
        <v>3</v>
      </c>
      <c r="BF152" s="48"/>
      <c r="BG152" s="49"/>
      <c r="BH152" s="48"/>
      <c r="BI152" s="49"/>
      <c r="BJ152" s="48"/>
      <c r="BK152" s="49"/>
      <c r="BL152" s="48"/>
      <c r="BM152" s="49"/>
      <c r="BN152" s="48"/>
    </row>
    <row r="153" spans="1:66" ht="15">
      <c r="A153" s="66" t="s">
        <v>293</v>
      </c>
      <c r="B153" s="66" t="s">
        <v>329</v>
      </c>
      <c r="C153" s="67" t="s">
        <v>2111</v>
      </c>
      <c r="D153" s="68">
        <v>3</v>
      </c>
      <c r="E153" s="69" t="s">
        <v>132</v>
      </c>
      <c r="F153" s="70">
        <v>32</v>
      </c>
      <c r="G153" s="67"/>
      <c r="H153" s="71"/>
      <c r="I153" s="72"/>
      <c r="J153" s="72"/>
      <c r="K153" s="34" t="s">
        <v>65</v>
      </c>
      <c r="L153" s="79">
        <v>153</v>
      </c>
      <c r="M153" s="79"/>
      <c r="N153" s="74"/>
      <c r="O153" s="81" t="s">
        <v>335</v>
      </c>
      <c r="P153" s="83">
        <v>43697.115694444445</v>
      </c>
      <c r="Q153" s="81" t="s">
        <v>367</v>
      </c>
      <c r="R153" s="81"/>
      <c r="S153" s="81"/>
      <c r="T153" s="81" t="s">
        <v>433</v>
      </c>
      <c r="U153" s="81"/>
      <c r="V153" s="84" t="s">
        <v>503</v>
      </c>
      <c r="W153" s="83">
        <v>43697.115694444445</v>
      </c>
      <c r="X153" s="87">
        <v>43697</v>
      </c>
      <c r="Y153" s="89" t="s">
        <v>573</v>
      </c>
      <c r="Z153" s="84" t="s">
        <v>661</v>
      </c>
      <c r="AA153" s="81"/>
      <c r="AB153" s="81"/>
      <c r="AC153" s="89" t="s">
        <v>748</v>
      </c>
      <c r="AD153" s="89" t="s">
        <v>778</v>
      </c>
      <c r="AE153" s="81" t="b">
        <v>0</v>
      </c>
      <c r="AF153" s="81">
        <v>5</v>
      </c>
      <c r="AG153" s="89" t="s">
        <v>789</v>
      </c>
      <c r="AH153" s="81" t="b">
        <v>0</v>
      </c>
      <c r="AI153" s="81" t="s">
        <v>793</v>
      </c>
      <c r="AJ153" s="81"/>
      <c r="AK153" s="89" t="s">
        <v>782</v>
      </c>
      <c r="AL153" s="81" t="b">
        <v>0</v>
      </c>
      <c r="AM153" s="81">
        <v>0</v>
      </c>
      <c r="AN153" s="89" t="s">
        <v>782</v>
      </c>
      <c r="AO153" s="81" t="s">
        <v>802</v>
      </c>
      <c r="AP153" s="81" t="b">
        <v>0</v>
      </c>
      <c r="AQ153" s="89" t="s">
        <v>778</v>
      </c>
      <c r="AR153" s="81" t="s">
        <v>210</v>
      </c>
      <c r="AS153" s="81">
        <v>0</v>
      </c>
      <c r="AT153" s="81">
        <v>0</v>
      </c>
      <c r="AU153" s="81"/>
      <c r="AV153" s="81"/>
      <c r="AW153" s="81"/>
      <c r="AX153" s="81"/>
      <c r="AY153" s="81"/>
      <c r="AZ153" s="81"/>
      <c r="BA153" s="81"/>
      <c r="BB153" s="81"/>
      <c r="BC153">
        <v>1</v>
      </c>
      <c r="BD153" s="80" t="str">
        <f>REPLACE(INDEX(GroupVertices[Group],MATCH(Edges[[#This Row],[Vertex 1]],GroupVertices[Vertex],0)),1,1,"")</f>
        <v>1</v>
      </c>
      <c r="BE153" s="80" t="str">
        <f>REPLACE(INDEX(GroupVertices[Group],MATCH(Edges[[#This Row],[Vertex 2]],GroupVertices[Vertex],0)),1,1,"")</f>
        <v>1</v>
      </c>
      <c r="BF153" s="48"/>
      <c r="BG153" s="49"/>
      <c r="BH153" s="48"/>
      <c r="BI153" s="49"/>
      <c r="BJ153" s="48"/>
      <c r="BK153" s="49"/>
      <c r="BL153" s="48"/>
      <c r="BM153" s="49"/>
      <c r="BN153" s="48"/>
    </row>
    <row r="154" spans="1:66" ht="15">
      <c r="A154" s="66" t="s">
        <v>293</v>
      </c>
      <c r="B154" s="66" t="s">
        <v>330</v>
      </c>
      <c r="C154" s="67" t="s">
        <v>2111</v>
      </c>
      <c r="D154" s="68">
        <v>3</v>
      </c>
      <c r="E154" s="69" t="s">
        <v>132</v>
      </c>
      <c r="F154" s="70">
        <v>32</v>
      </c>
      <c r="G154" s="67"/>
      <c r="H154" s="71"/>
      <c r="I154" s="72"/>
      <c r="J154" s="72"/>
      <c r="K154" s="34" t="s">
        <v>65</v>
      </c>
      <c r="L154" s="79">
        <v>154</v>
      </c>
      <c r="M154" s="79"/>
      <c r="N154" s="74"/>
      <c r="O154" s="81" t="s">
        <v>335</v>
      </c>
      <c r="P154" s="83">
        <v>43697.115694444445</v>
      </c>
      <c r="Q154" s="81" t="s">
        <v>367</v>
      </c>
      <c r="R154" s="81"/>
      <c r="S154" s="81"/>
      <c r="T154" s="81" t="s">
        <v>433</v>
      </c>
      <c r="U154" s="81"/>
      <c r="V154" s="84" t="s">
        <v>503</v>
      </c>
      <c r="W154" s="83">
        <v>43697.115694444445</v>
      </c>
      <c r="X154" s="87">
        <v>43697</v>
      </c>
      <c r="Y154" s="89" t="s">
        <v>573</v>
      </c>
      <c r="Z154" s="84" t="s">
        <v>661</v>
      </c>
      <c r="AA154" s="81"/>
      <c r="AB154" s="81"/>
      <c r="AC154" s="89" t="s">
        <v>748</v>
      </c>
      <c r="AD154" s="89" t="s">
        <v>778</v>
      </c>
      <c r="AE154" s="81" t="b">
        <v>0</v>
      </c>
      <c r="AF154" s="81">
        <v>5</v>
      </c>
      <c r="AG154" s="89" t="s">
        <v>789</v>
      </c>
      <c r="AH154" s="81" t="b">
        <v>0</v>
      </c>
      <c r="AI154" s="81" t="s">
        <v>793</v>
      </c>
      <c r="AJ154" s="81"/>
      <c r="AK154" s="89" t="s">
        <v>782</v>
      </c>
      <c r="AL154" s="81" t="b">
        <v>0</v>
      </c>
      <c r="AM154" s="81">
        <v>0</v>
      </c>
      <c r="AN154" s="89" t="s">
        <v>782</v>
      </c>
      <c r="AO154" s="81" t="s">
        <v>802</v>
      </c>
      <c r="AP154" s="81" t="b">
        <v>0</v>
      </c>
      <c r="AQ154" s="89" t="s">
        <v>778</v>
      </c>
      <c r="AR154" s="81" t="s">
        <v>210</v>
      </c>
      <c r="AS154" s="81">
        <v>0</v>
      </c>
      <c r="AT154" s="81">
        <v>0</v>
      </c>
      <c r="AU154" s="81"/>
      <c r="AV154" s="81"/>
      <c r="AW154" s="81"/>
      <c r="AX154" s="81"/>
      <c r="AY154" s="81"/>
      <c r="AZ154" s="81"/>
      <c r="BA154" s="81"/>
      <c r="BB154" s="81"/>
      <c r="BC154">
        <v>1</v>
      </c>
      <c r="BD154" s="80" t="str">
        <f>REPLACE(INDEX(GroupVertices[Group],MATCH(Edges[[#This Row],[Vertex 1]],GroupVertices[Vertex],0)),1,1,"")</f>
        <v>1</v>
      </c>
      <c r="BE154" s="80" t="str">
        <f>REPLACE(INDEX(GroupVertices[Group],MATCH(Edges[[#This Row],[Vertex 2]],GroupVertices[Vertex],0)),1,1,"")</f>
        <v>1</v>
      </c>
      <c r="BF154" s="48">
        <v>0</v>
      </c>
      <c r="BG154" s="49">
        <v>0</v>
      </c>
      <c r="BH154" s="48">
        <v>0</v>
      </c>
      <c r="BI154" s="49">
        <v>0</v>
      </c>
      <c r="BJ154" s="48">
        <v>0</v>
      </c>
      <c r="BK154" s="49">
        <v>0</v>
      </c>
      <c r="BL154" s="48">
        <v>22</v>
      </c>
      <c r="BM154" s="49">
        <v>100</v>
      </c>
      <c r="BN154" s="48">
        <v>22</v>
      </c>
    </row>
    <row r="155" spans="1:66" ht="15">
      <c r="A155" s="66" t="s">
        <v>282</v>
      </c>
      <c r="B155" s="66" t="s">
        <v>322</v>
      </c>
      <c r="C155" s="67" t="s">
        <v>2111</v>
      </c>
      <c r="D155" s="68">
        <v>3</v>
      </c>
      <c r="E155" s="69" t="s">
        <v>132</v>
      </c>
      <c r="F155" s="70">
        <v>32</v>
      </c>
      <c r="G155" s="67"/>
      <c r="H155" s="71"/>
      <c r="I155" s="72"/>
      <c r="J155" s="72"/>
      <c r="K155" s="34" t="s">
        <v>65</v>
      </c>
      <c r="L155" s="79">
        <v>155</v>
      </c>
      <c r="M155" s="79"/>
      <c r="N155" s="74"/>
      <c r="O155" s="81" t="s">
        <v>335</v>
      </c>
      <c r="P155" s="83">
        <v>43698.91929398148</v>
      </c>
      <c r="Q155" s="81" t="s">
        <v>362</v>
      </c>
      <c r="R155" s="84" t="s">
        <v>389</v>
      </c>
      <c r="S155" s="81" t="s">
        <v>403</v>
      </c>
      <c r="T155" s="81" t="s">
        <v>435</v>
      </c>
      <c r="U155" s="84" t="s">
        <v>458</v>
      </c>
      <c r="V155" s="84" t="s">
        <v>458</v>
      </c>
      <c r="W155" s="83">
        <v>43698.91929398148</v>
      </c>
      <c r="X155" s="87">
        <v>43698</v>
      </c>
      <c r="Y155" s="89" t="s">
        <v>576</v>
      </c>
      <c r="Z155" s="84" t="s">
        <v>664</v>
      </c>
      <c r="AA155" s="81"/>
      <c r="AB155" s="81"/>
      <c r="AC155" s="89" t="s">
        <v>751</v>
      </c>
      <c r="AD155" s="81"/>
      <c r="AE155" s="81" t="b">
        <v>0</v>
      </c>
      <c r="AF155" s="81">
        <v>21</v>
      </c>
      <c r="AG155" s="89" t="s">
        <v>782</v>
      </c>
      <c r="AH155" s="81" t="b">
        <v>0</v>
      </c>
      <c r="AI155" s="81" t="s">
        <v>793</v>
      </c>
      <c r="AJ155" s="81"/>
      <c r="AK155" s="89" t="s">
        <v>782</v>
      </c>
      <c r="AL155" s="81" t="b">
        <v>0</v>
      </c>
      <c r="AM155" s="81">
        <v>3</v>
      </c>
      <c r="AN155" s="89" t="s">
        <v>782</v>
      </c>
      <c r="AO155" s="81" t="s">
        <v>802</v>
      </c>
      <c r="AP155" s="81" t="b">
        <v>0</v>
      </c>
      <c r="AQ155" s="89" t="s">
        <v>751</v>
      </c>
      <c r="AR155" s="81" t="s">
        <v>210</v>
      </c>
      <c r="AS155" s="81">
        <v>0</v>
      </c>
      <c r="AT155" s="81">
        <v>0</v>
      </c>
      <c r="AU155" s="81"/>
      <c r="AV155" s="81"/>
      <c r="AW155" s="81"/>
      <c r="AX155" s="81"/>
      <c r="AY155" s="81"/>
      <c r="AZ155" s="81"/>
      <c r="BA155" s="81"/>
      <c r="BB155" s="81"/>
      <c r="BC155">
        <v>1</v>
      </c>
      <c r="BD155" s="80" t="str">
        <f>REPLACE(INDEX(GroupVertices[Group],MATCH(Edges[[#This Row],[Vertex 1]],GroupVertices[Vertex],0)),1,1,"")</f>
        <v>2</v>
      </c>
      <c r="BE155" s="80" t="str">
        <f>REPLACE(INDEX(GroupVertices[Group],MATCH(Edges[[#This Row],[Vertex 2]],GroupVertices[Vertex],0)),1,1,"")</f>
        <v>2</v>
      </c>
      <c r="BF155" s="48"/>
      <c r="BG155" s="49"/>
      <c r="BH155" s="48"/>
      <c r="BI155" s="49"/>
      <c r="BJ155" s="48"/>
      <c r="BK155" s="49"/>
      <c r="BL155" s="48"/>
      <c r="BM155" s="49"/>
      <c r="BN155" s="48"/>
    </row>
    <row r="156" spans="1:66" ht="15">
      <c r="A156" s="66" t="s">
        <v>282</v>
      </c>
      <c r="B156" s="66" t="s">
        <v>322</v>
      </c>
      <c r="C156" s="67" t="s">
        <v>2111</v>
      </c>
      <c r="D156" s="68">
        <v>3</v>
      </c>
      <c r="E156" s="69" t="s">
        <v>132</v>
      </c>
      <c r="F156" s="70">
        <v>32</v>
      </c>
      <c r="G156" s="67"/>
      <c r="H156" s="71"/>
      <c r="I156" s="72"/>
      <c r="J156" s="72"/>
      <c r="K156" s="34" t="s">
        <v>65</v>
      </c>
      <c r="L156" s="79">
        <v>156</v>
      </c>
      <c r="M156" s="79"/>
      <c r="N156" s="74"/>
      <c r="O156" s="81" t="s">
        <v>336</v>
      </c>
      <c r="P156" s="83">
        <v>43699.76099537037</v>
      </c>
      <c r="Q156" s="81" t="s">
        <v>363</v>
      </c>
      <c r="R156" s="84" t="s">
        <v>390</v>
      </c>
      <c r="S156" s="81" t="s">
        <v>403</v>
      </c>
      <c r="T156" s="81" t="s">
        <v>429</v>
      </c>
      <c r="U156" s="81"/>
      <c r="V156" s="84" t="s">
        <v>495</v>
      </c>
      <c r="W156" s="83">
        <v>43699.76099537037</v>
      </c>
      <c r="X156" s="87">
        <v>43699</v>
      </c>
      <c r="Y156" s="89" t="s">
        <v>563</v>
      </c>
      <c r="Z156" s="84" t="s">
        <v>651</v>
      </c>
      <c r="AA156" s="81"/>
      <c r="AB156" s="81"/>
      <c r="AC156" s="89" t="s">
        <v>738</v>
      </c>
      <c r="AD156" s="81"/>
      <c r="AE156" s="81" t="b">
        <v>0</v>
      </c>
      <c r="AF156" s="81">
        <v>0</v>
      </c>
      <c r="AG156" s="89" t="s">
        <v>782</v>
      </c>
      <c r="AH156" s="81" t="b">
        <v>0</v>
      </c>
      <c r="AI156" s="81" t="s">
        <v>793</v>
      </c>
      <c r="AJ156" s="81"/>
      <c r="AK156" s="89" t="s">
        <v>782</v>
      </c>
      <c r="AL156" s="81" t="b">
        <v>0</v>
      </c>
      <c r="AM156" s="81">
        <v>3</v>
      </c>
      <c r="AN156" s="89" t="s">
        <v>737</v>
      </c>
      <c r="AO156" s="81" t="s">
        <v>802</v>
      </c>
      <c r="AP156" s="81" t="b">
        <v>0</v>
      </c>
      <c r="AQ156" s="89" t="s">
        <v>737</v>
      </c>
      <c r="AR156" s="81" t="s">
        <v>210</v>
      </c>
      <c r="AS156" s="81">
        <v>0</v>
      </c>
      <c r="AT156" s="81">
        <v>0</v>
      </c>
      <c r="AU156" s="81"/>
      <c r="AV156" s="81"/>
      <c r="AW156" s="81"/>
      <c r="AX156" s="81"/>
      <c r="AY156" s="81"/>
      <c r="AZ156" s="81"/>
      <c r="BA156" s="81"/>
      <c r="BB156" s="81"/>
      <c r="BC156">
        <v>1</v>
      </c>
      <c r="BD156" s="80" t="str">
        <f>REPLACE(INDEX(GroupVertices[Group],MATCH(Edges[[#This Row],[Vertex 1]],GroupVertices[Vertex],0)),1,1,"")</f>
        <v>2</v>
      </c>
      <c r="BE156" s="80" t="str">
        <f>REPLACE(INDEX(GroupVertices[Group],MATCH(Edges[[#This Row],[Vertex 2]],GroupVertices[Vertex],0)),1,1,"")</f>
        <v>2</v>
      </c>
      <c r="BF156" s="48"/>
      <c r="BG156" s="49"/>
      <c r="BH156" s="48"/>
      <c r="BI156" s="49"/>
      <c r="BJ156" s="48"/>
      <c r="BK156" s="49"/>
      <c r="BL156" s="48"/>
      <c r="BM156" s="49"/>
      <c r="BN156" s="48"/>
    </row>
    <row r="157" spans="1:66" ht="15">
      <c r="A157" s="66" t="s">
        <v>293</v>
      </c>
      <c r="B157" s="66" t="s">
        <v>322</v>
      </c>
      <c r="C157" s="67" t="s">
        <v>2111</v>
      </c>
      <c r="D157" s="68">
        <v>3</v>
      </c>
      <c r="E157" s="69" t="s">
        <v>132</v>
      </c>
      <c r="F157" s="70">
        <v>32</v>
      </c>
      <c r="G157" s="67"/>
      <c r="H157" s="71"/>
      <c r="I157" s="72"/>
      <c r="J157" s="72"/>
      <c r="K157" s="34" t="s">
        <v>65</v>
      </c>
      <c r="L157" s="79">
        <v>157</v>
      </c>
      <c r="M157" s="79"/>
      <c r="N157" s="74"/>
      <c r="O157" s="81" t="s">
        <v>335</v>
      </c>
      <c r="P157" s="83">
        <v>43698.94763888889</v>
      </c>
      <c r="Q157" s="81" t="s">
        <v>362</v>
      </c>
      <c r="R157" s="81"/>
      <c r="S157" s="81"/>
      <c r="T157" s="81"/>
      <c r="U157" s="81"/>
      <c r="V157" s="84" t="s">
        <v>503</v>
      </c>
      <c r="W157" s="83">
        <v>43698.94763888889</v>
      </c>
      <c r="X157" s="87">
        <v>43698</v>
      </c>
      <c r="Y157" s="89" t="s">
        <v>577</v>
      </c>
      <c r="Z157" s="84" t="s">
        <v>665</v>
      </c>
      <c r="AA157" s="81"/>
      <c r="AB157" s="81"/>
      <c r="AC157" s="89" t="s">
        <v>752</v>
      </c>
      <c r="AD157" s="81"/>
      <c r="AE157" s="81" t="b">
        <v>0</v>
      </c>
      <c r="AF157" s="81">
        <v>0</v>
      </c>
      <c r="AG157" s="89" t="s">
        <v>782</v>
      </c>
      <c r="AH157" s="81" t="b">
        <v>0</v>
      </c>
      <c r="AI157" s="81" t="s">
        <v>793</v>
      </c>
      <c r="AJ157" s="81"/>
      <c r="AK157" s="89" t="s">
        <v>782</v>
      </c>
      <c r="AL157" s="81" t="b">
        <v>0</v>
      </c>
      <c r="AM157" s="81">
        <v>3</v>
      </c>
      <c r="AN157" s="89" t="s">
        <v>751</v>
      </c>
      <c r="AO157" s="81" t="s">
        <v>802</v>
      </c>
      <c r="AP157" s="81" t="b">
        <v>0</v>
      </c>
      <c r="AQ157" s="89" t="s">
        <v>751</v>
      </c>
      <c r="AR157" s="81" t="s">
        <v>210</v>
      </c>
      <c r="AS157" s="81">
        <v>0</v>
      </c>
      <c r="AT157" s="81">
        <v>0</v>
      </c>
      <c r="AU157" s="81"/>
      <c r="AV157" s="81"/>
      <c r="AW157" s="81"/>
      <c r="AX157" s="81"/>
      <c r="AY157" s="81"/>
      <c r="AZ157" s="81"/>
      <c r="BA157" s="81"/>
      <c r="BB157" s="81"/>
      <c r="BC157">
        <v>1</v>
      </c>
      <c r="BD157" s="80" t="str">
        <f>REPLACE(INDEX(GroupVertices[Group],MATCH(Edges[[#This Row],[Vertex 1]],GroupVertices[Vertex],0)),1,1,"")</f>
        <v>1</v>
      </c>
      <c r="BE157" s="80" t="str">
        <f>REPLACE(INDEX(GroupVertices[Group],MATCH(Edges[[#This Row],[Vertex 2]],GroupVertices[Vertex],0)),1,1,"")</f>
        <v>2</v>
      </c>
      <c r="BF157" s="48"/>
      <c r="BG157" s="49"/>
      <c r="BH157" s="48"/>
      <c r="BI157" s="49"/>
      <c r="BJ157" s="48"/>
      <c r="BK157" s="49"/>
      <c r="BL157" s="48"/>
      <c r="BM157" s="49"/>
      <c r="BN157" s="48"/>
    </row>
    <row r="158" spans="1:66" ht="15">
      <c r="A158" s="66" t="s">
        <v>282</v>
      </c>
      <c r="B158" s="66" t="s">
        <v>323</v>
      </c>
      <c r="C158" s="67" t="s">
        <v>2111</v>
      </c>
      <c r="D158" s="68">
        <v>3</v>
      </c>
      <c r="E158" s="69" t="s">
        <v>132</v>
      </c>
      <c r="F158" s="70">
        <v>32</v>
      </c>
      <c r="G158" s="67"/>
      <c r="H158" s="71"/>
      <c r="I158" s="72"/>
      <c r="J158" s="72"/>
      <c r="K158" s="34" t="s">
        <v>65</v>
      </c>
      <c r="L158" s="79">
        <v>158</v>
      </c>
      <c r="M158" s="79"/>
      <c r="N158" s="74"/>
      <c r="O158" s="81" t="s">
        <v>335</v>
      </c>
      <c r="P158" s="83">
        <v>43698.91929398148</v>
      </c>
      <c r="Q158" s="81" t="s">
        <v>362</v>
      </c>
      <c r="R158" s="84" t="s">
        <v>389</v>
      </c>
      <c r="S158" s="81" t="s">
        <v>403</v>
      </c>
      <c r="T158" s="81" t="s">
        <v>435</v>
      </c>
      <c r="U158" s="84" t="s">
        <v>458</v>
      </c>
      <c r="V158" s="84" t="s">
        <v>458</v>
      </c>
      <c r="W158" s="83">
        <v>43698.91929398148</v>
      </c>
      <c r="X158" s="87">
        <v>43698</v>
      </c>
      <c r="Y158" s="89" t="s">
        <v>576</v>
      </c>
      <c r="Z158" s="84" t="s">
        <v>664</v>
      </c>
      <c r="AA158" s="81"/>
      <c r="AB158" s="81"/>
      <c r="AC158" s="89" t="s">
        <v>751</v>
      </c>
      <c r="AD158" s="81"/>
      <c r="AE158" s="81" t="b">
        <v>0</v>
      </c>
      <c r="AF158" s="81">
        <v>21</v>
      </c>
      <c r="AG158" s="89" t="s">
        <v>782</v>
      </c>
      <c r="AH158" s="81" t="b">
        <v>0</v>
      </c>
      <c r="AI158" s="81" t="s">
        <v>793</v>
      </c>
      <c r="AJ158" s="81"/>
      <c r="AK158" s="89" t="s">
        <v>782</v>
      </c>
      <c r="AL158" s="81" t="b">
        <v>0</v>
      </c>
      <c r="AM158" s="81">
        <v>3</v>
      </c>
      <c r="AN158" s="89" t="s">
        <v>782</v>
      </c>
      <c r="AO158" s="81" t="s">
        <v>802</v>
      </c>
      <c r="AP158" s="81" t="b">
        <v>0</v>
      </c>
      <c r="AQ158" s="89" t="s">
        <v>751</v>
      </c>
      <c r="AR158" s="81" t="s">
        <v>210</v>
      </c>
      <c r="AS158" s="81">
        <v>0</v>
      </c>
      <c r="AT158" s="81">
        <v>0</v>
      </c>
      <c r="AU158" s="81"/>
      <c r="AV158" s="81"/>
      <c r="AW158" s="81"/>
      <c r="AX158" s="81"/>
      <c r="AY158" s="81"/>
      <c r="AZ158" s="81"/>
      <c r="BA158" s="81"/>
      <c r="BB158" s="81"/>
      <c r="BC158">
        <v>1</v>
      </c>
      <c r="BD158" s="80" t="str">
        <f>REPLACE(INDEX(GroupVertices[Group],MATCH(Edges[[#This Row],[Vertex 1]],GroupVertices[Vertex],0)),1,1,"")</f>
        <v>2</v>
      </c>
      <c r="BE158" s="80" t="str">
        <f>REPLACE(INDEX(GroupVertices[Group],MATCH(Edges[[#This Row],[Vertex 2]],GroupVertices[Vertex],0)),1,1,"")</f>
        <v>1</v>
      </c>
      <c r="BF158" s="48">
        <v>0</v>
      </c>
      <c r="BG158" s="49">
        <v>0</v>
      </c>
      <c r="BH158" s="48">
        <v>0</v>
      </c>
      <c r="BI158" s="49">
        <v>0</v>
      </c>
      <c r="BJ158" s="48">
        <v>0</v>
      </c>
      <c r="BK158" s="49">
        <v>0</v>
      </c>
      <c r="BL158" s="48">
        <v>23</v>
      </c>
      <c r="BM158" s="49">
        <v>100</v>
      </c>
      <c r="BN158" s="48">
        <v>23</v>
      </c>
    </row>
    <row r="159" spans="1:66" ht="15">
      <c r="A159" s="66" t="s">
        <v>293</v>
      </c>
      <c r="B159" s="66" t="s">
        <v>323</v>
      </c>
      <c r="C159" s="67" t="s">
        <v>2111</v>
      </c>
      <c r="D159" s="68">
        <v>3</v>
      </c>
      <c r="E159" s="69" t="s">
        <v>132</v>
      </c>
      <c r="F159" s="70">
        <v>32</v>
      </c>
      <c r="G159" s="67"/>
      <c r="H159" s="71"/>
      <c r="I159" s="72"/>
      <c r="J159" s="72"/>
      <c r="K159" s="34" t="s">
        <v>65</v>
      </c>
      <c r="L159" s="79">
        <v>159</v>
      </c>
      <c r="M159" s="79"/>
      <c r="N159" s="74"/>
      <c r="O159" s="81" t="s">
        <v>335</v>
      </c>
      <c r="P159" s="83">
        <v>43698.94763888889</v>
      </c>
      <c r="Q159" s="81" t="s">
        <v>362</v>
      </c>
      <c r="R159" s="81"/>
      <c r="S159" s="81"/>
      <c r="T159" s="81"/>
      <c r="U159" s="81"/>
      <c r="V159" s="84" t="s">
        <v>503</v>
      </c>
      <c r="W159" s="83">
        <v>43698.94763888889</v>
      </c>
      <c r="X159" s="87">
        <v>43698</v>
      </c>
      <c r="Y159" s="89" t="s">
        <v>577</v>
      </c>
      <c r="Z159" s="84" t="s">
        <v>665</v>
      </c>
      <c r="AA159" s="81"/>
      <c r="AB159" s="81"/>
      <c r="AC159" s="89" t="s">
        <v>752</v>
      </c>
      <c r="AD159" s="81"/>
      <c r="AE159" s="81" t="b">
        <v>0</v>
      </c>
      <c r="AF159" s="81">
        <v>0</v>
      </c>
      <c r="AG159" s="89" t="s">
        <v>782</v>
      </c>
      <c r="AH159" s="81" t="b">
        <v>0</v>
      </c>
      <c r="AI159" s="81" t="s">
        <v>793</v>
      </c>
      <c r="AJ159" s="81"/>
      <c r="AK159" s="89" t="s">
        <v>782</v>
      </c>
      <c r="AL159" s="81" t="b">
        <v>0</v>
      </c>
      <c r="AM159" s="81">
        <v>3</v>
      </c>
      <c r="AN159" s="89" t="s">
        <v>751</v>
      </c>
      <c r="AO159" s="81" t="s">
        <v>802</v>
      </c>
      <c r="AP159" s="81" t="b">
        <v>0</v>
      </c>
      <c r="AQ159" s="89" t="s">
        <v>751</v>
      </c>
      <c r="AR159" s="81" t="s">
        <v>210</v>
      </c>
      <c r="AS159" s="81">
        <v>0</v>
      </c>
      <c r="AT159" s="81">
        <v>0</v>
      </c>
      <c r="AU159" s="81"/>
      <c r="AV159" s="81"/>
      <c r="AW159" s="81"/>
      <c r="AX159" s="81"/>
      <c r="AY159" s="81"/>
      <c r="AZ159" s="81"/>
      <c r="BA159" s="81"/>
      <c r="BB159" s="81"/>
      <c r="BC159">
        <v>1</v>
      </c>
      <c r="BD159" s="80" t="str">
        <f>REPLACE(INDEX(GroupVertices[Group],MATCH(Edges[[#This Row],[Vertex 1]],GroupVertices[Vertex],0)),1,1,"")</f>
        <v>1</v>
      </c>
      <c r="BE159" s="80" t="str">
        <f>REPLACE(INDEX(GroupVertices[Group],MATCH(Edges[[#This Row],[Vertex 2]],GroupVertices[Vertex],0)),1,1,"")</f>
        <v>1</v>
      </c>
      <c r="BF159" s="48">
        <v>0</v>
      </c>
      <c r="BG159" s="49">
        <v>0</v>
      </c>
      <c r="BH159" s="48">
        <v>0</v>
      </c>
      <c r="BI159" s="49">
        <v>0</v>
      </c>
      <c r="BJ159" s="48">
        <v>0</v>
      </c>
      <c r="BK159" s="49">
        <v>0</v>
      </c>
      <c r="BL159" s="48">
        <v>23</v>
      </c>
      <c r="BM159" s="49">
        <v>100</v>
      </c>
      <c r="BN159" s="48">
        <v>23</v>
      </c>
    </row>
    <row r="160" spans="1:66" ht="15">
      <c r="A160" s="66" t="s">
        <v>282</v>
      </c>
      <c r="B160" s="66" t="s">
        <v>310</v>
      </c>
      <c r="C160" s="67" t="s">
        <v>2111</v>
      </c>
      <c r="D160" s="68">
        <v>3</v>
      </c>
      <c r="E160" s="69" t="s">
        <v>132</v>
      </c>
      <c r="F160" s="70">
        <v>32</v>
      </c>
      <c r="G160" s="67"/>
      <c r="H160" s="71"/>
      <c r="I160" s="72"/>
      <c r="J160" s="72"/>
      <c r="K160" s="34" t="s">
        <v>65</v>
      </c>
      <c r="L160" s="79">
        <v>160</v>
      </c>
      <c r="M160" s="79"/>
      <c r="N160" s="74"/>
      <c r="O160" s="81" t="s">
        <v>335</v>
      </c>
      <c r="P160" s="83">
        <v>43698.24517361111</v>
      </c>
      <c r="Q160" s="81" t="s">
        <v>347</v>
      </c>
      <c r="R160" s="81"/>
      <c r="S160" s="81"/>
      <c r="T160" s="81"/>
      <c r="U160" s="81"/>
      <c r="V160" s="84" t="s">
        <v>495</v>
      </c>
      <c r="W160" s="83">
        <v>43698.24517361111</v>
      </c>
      <c r="X160" s="87">
        <v>43698</v>
      </c>
      <c r="Y160" s="89" t="s">
        <v>578</v>
      </c>
      <c r="Z160" s="84" t="s">
        <v>666</v>
      </c>
      <c r="AA160" s="81"/>
      <c r="AB160" s="81"/>
      <c r="AC160" s="89" t="s">
        <v>753</v>
      </c>
      <c r="AD160" s="81"/>
      <c r="AE160" s="81" t="b">
        <v>0</v>
      </c>
      <c r="AF160" s="81">
        <v>0</v>
      </c>
      <c r="AG160" s="89" t="s">
        <v>782</v>
      </c>
      <c r="AH160" s="81" t="b">
        <v>0</v>
      </c>
      <c r="AI160" s="81" t="s">
        <v>793</v>
      </c>
      <c r="AJ160" s="81"/>
      <c r="AK160" s="89" t="s">
        <v>782</v>
      </c>
      <c r="AL160" s="81" t="b">
        <v>0</v>
      </c>
      <c r="AM160" s="81">
        <v>3</v>
      </c>
      <c r="AN160" s="89" t="s">
        <v>754</v>
      </c>
      <c r="AO160" s="81" t="s">
        <v>801</v>
      </c>
      <c r="AP160" s="81" t="b">
        <v>0</v>
      </c>
      <c r="AQ160" s="89" t="s">
        <v>754</v>
      </c>
      <c r="AR160" s="81" t="s">
        <v>210</v>
      </c>
      <c r="AS160" s="81">
        <v>0</v>
      </c>
      <c r="AT160" s="81">
        <v>0</v>
      </c>
      <c r="AU160" s="81"/>
      <c r="AV160" s="81"/>
      <c r="AW160" s="81"/>
      <c r="AX160" s="81"/>
      <c r="AY160" s="81"/>
      <c r="AZ160" s="81"/>
      <c r="BA160" s="81"/>
      <c r="BB160" s="81"/>
      <c r="BC160">
        <v>1</v>
      </c>
      <c r="BD160" s="80" t="str">
        <f>REPLACE(INDEX(GroupVertices[Group],MATCH(Edges[[#This Row],[Vertex 1]],GroupVertices[Vertex],0)),1,1,"")</f>
        <v>2</v>
      </c>
      <c r="BE160" s="80" t="str">
        <f>REPLACE(INDEX(GroupVertices[Group],MATCH(Edges[[#This Row],[Vertex 2]],GroupVertices[Vertex],0)),1,1,"")</f>
        <v>1</v>
      </c>
      <c r="BF160" s="48">
        <v>0</v>
      </c>
      <c r="BG160" s="49">
        <v>0</v>
      </c>
      <c r="BH160" s="48">
        <v>0</v>
      </c>
      <c r="BI160" s="49">
        <v>0</v>
      </c>
      <c r="BJ160" s="48">
        <v>0</v>
      </c>
      <c r="BK160" s="49">
        <v>0</v>
      </c>
      <c r="BL160" s="48">
        <v>35</v>
      </c>
      <c r="BM160" s="49">
        <v>100</v>
      </c>
      <c r="BN160" s="48">
        <v>35</v>
      </c>
    </row>
    <row r="161" spans="1:66" ht="15">
      <c r="A161" s="66" t="s">
        <v>293</v>
      </c>
      <c r="B161" s="66" t="s">
        <v>310</v>
      </c>
      <c r="C161" s="67" t="s">
        <v>2111</v>
      </c>
      <c r="D161" s="68">
        <v>3</v>
      </c>
      <c r="E161" s="69" t="s">
        <v>132</v>
      </c>
      <c r="F161" s="70">
        <v>32</v>
      </c>
      <c r="G161" s="67"/>
      <c r="H161" s="71"/>
      <c r="I161" s="72"/>
      <c r="J161" s="72"/>
      <c r="K161" s="34" t="s">
        <v>65</v>
      </c>
      <c r="L161" s="79">
        <v>161</v>
      </c>
      <c r="M161" s="79"/>
      <c r="N161" s="74"/>
      <c r="O161" s="81" t="s">
        <v>336</v>
      </c>
      <c r="P161" s="83">
        <v>43697.115694444445</v>
      </c>
      <c r="Q161" s="81" t="s">
        <v>367</v>
      </c>
      <c r="R161" s="81"/>
      <c r="S161" s="81"/>
      <c r="T161" s="81" t="s">
        <v>433</v>
      </c>
      <c r="U161" s="81"/>
      <c r="V161" s="84" t="s">
        <v>503</v>
      </c>
      <c r="W161" s="83">
        <v>43697.115694444445</v>
      </c>
      <c r="X161" s="87">
        <v>43697</v>
      </c>
      <c r="Y161" s="89" t="s">
        <v>573</v>
      </c>
      <c r="Z161" s="84" t="s">
        <v>661</v>
      </c>
      <c r="AA161" s="81"/>
      <c r="AB161" s="81"/>
      <c r="AC161" s="89" t="s">
        <v>748</v>
      </c>
      <c r="AD161" s="89" t="s">
        <v>778</v>
      </c>
      <c r="AE161" s="81" t="b">
        <v>0</v>
      </c>
      <c r="AF161" s="81">
        <v>5</v>
      </c>
      <c r="AG161" s="89" t="s">
        <v>789</v>
      </c>
      <c r="AH161" s="81" t="b">
        <v>0</v>
      </c>
      <c r="AI161" s="81" t="s">
        <v>793</v>
      </c>
      <c r="AJ161" s="81"/>
      <c r="AK161" s="89" t="s">
        <v>782</v>
      </c>
      <c r="AL161" s="81" t="b">
        <v>0</v>
      </c>
      <c r="AM161" s="81">
        <v>0</v>
      </c>
      <c r="AN161" s="89" t="s">
        <v>782</v>
      </c>
      <c r="AO161" s="81" t="s">
        <v>802</v>
      </c>
      <c r="AP161" s="81" t="b">
        <v>0</v>
      </c>
      <c r="AQ161" s="89" t="s">
        <v>778</v>
      </c>
      <c r="AR161" s="81" t="s">
        <v>210</v>
      </c>
      <c r="AS161" s="81">
        <v>0</v>
      </c>
      <c r="AT161" s="81">
        <v>0</v>
      </c>
      <c r="AU161" s="81"/>
      <c r="AV161" s="81"/>
      <c r="AW161" s="81"/>
      <c r="AX161" s="81"/>
      <c r="AY161" s="81"/>
      <c r="AZ161" s="81"/>
      <c r="BA161" s="81"/>
      <c r="BB161" s="81"/>
      <c r="BC161">
        <v>1</v>
      </c>
      <c r="BD161" s="80" t="str">
        <f>REPLACE(INDEX(GroupVertices[Group],MATCH(Edges[[#This Row],[Vertex 1]],GroupVertices[Vertex],0)),1,1,"")</f>
        <v>1</v>
      </c>
      <c r="BE161" s="80" t="str">
        <f>REPLACE(INDEX(GroupVertices[Group],MATCH(Edges[[#This Row],[Vertex 2]],GroupVertices[Vertex],0)),1,1,"")</f>
        <v>1</v>
      </c>
      <c r="BF161" s="48"/>
      <c r="BG161" s="49"/>
      <c r="BH161" s="48"/>
      <c r="BI161" s="49"/>
      <c r="BJ161" s="48"/>
      <c r="BK161" s="49"/>
      <c r="BL161" s="48"/>
      <c r="BM161" s="49"/>
      <c r="BN161" s="48"/>
    </row>
    <row r="162" spans="1:66" ht="15">
      <c r="A162" s="66" t="s">
        <v>293</v>
      </c>
      <c r="B162" s="66" t="s">
        <v>310</v>
      </c>
      <c r="C162" s="67" t="s">
        <v>2113</v>
      </c>
      <c r="D162" s="68">
        <v>3</v>
      </c>
      <c r="E162" s="69" t="s">
        <v>136</v>
      </c>
      <c r="F162" s="70">
        <v>23.333333333333336</v>
      </c>
      <c r="G162" s="67"/>
      <c r="H162" s="71"/>
      <c r="I162" s="72"/>
      <c r="J162" s="72"/>
      <c r="K162" s="34" t="s">
        <v>65</v>
      </c>
      <c r="L162" s="79">
        <v>162</v>
      </c>
      <c r="M162" s="79"/>
      <c r="N162" s="74"/>
      <c r="O162" s="81" t="s">
        <v>335</v>
      </c>
      <c r="P162" s="83">
        <v>43698.21108796296</v>
      </c>
      <c r="Q162" s="81" t="s">
        <v>347</v>
      </c>
      <c r="R162" s="84" t="s">
        <v>393</v>
      </c>
      <c r="S162" s="81" t="s">
        <v>403</v>
      </c>
      <c r="T162" s="81" t="s">
        <v>436</v>
      </c>
      <c r="U162" s="84" t="s">
        <v>459</v>
      </c>
      <c r="V162" s="84" t="s">
        <v>459</v>
      </c>
      <c r="W162" s="83">
        <v>43698.21108796296</v>
      </c>
      <c r="X162" s="87">
        <v>43698</v>
      </c>
      <c r="Y162" s="89" t="s">
        <v>579</v>
      </c>
      <c r="Z162" s="84" t="s">
        <v>667</v>
      </c>
      <c r="AA162" s="81"/>
      <c r="AB162" s="81"/>
      <c r="AC162" s="89" t="s">
        <v>754</v>
      </c>
      <c r="AD162" s="81"/>
      <c r="AE162" s="81" t="b">
        <v>0</v>
      </c>
      <c r="AF162" s="81">
        <v>17</v>
      </c>
      <c r="AG162" s="89" t="s">
        <v>782</v>
      </c>
      <c r="AH162" s="81" t="b">
        <v>0</v>
      </c>
      <c r="AI162" s="81" t="s">
        <v>793</v>
      </c>
      <c r="AJ162" s="81"/>
      <c r="AK162" s="89" t="s">
        <v>782</v>
      </c>
      <c r="AL162" s="81" t="b">
        <v>0</v>
      </c>
      <c r="AM162" s="81">
        <v>3</v>
      </c>
      <c r="AN162" s="89" t="s">
        <v>782</v>
      </c>
      <c r="AO162" s="81" t="s">
        <v>803</v>
      </c>
      <c r="AP162" s="81" t="b">
        <v>0</v>
      </c>
      <c r="AQ162" s="89" t="s">
        <v>754</v>
      </c>
      <c r="AR162" s="81" t="s">
        <v>210</v>
      </c>
      <c r="AS162" s="81">
        <v>0</v>
      </c>
      <c r="AT162" s="81">
        <v>0</v>
      </c>
      <c r="AU162" s="81"/>
      <c r="AV162" s="81"/>
      <c r="AW162" s="81"/>
      <c r="AX162" s="81"/>
      <c r="AY162" s="81"/>
      <c r="AZ162" s="81"/>
      <c r="BA162" s="81"/>
      <c r="BB162" s="81"/>
      <c r="BC162">
        <v>2</v>
      </c>
      <c r="BD162" s="80" t="str">
        <f>REPLACE(INDEX(GroupVertices[Group],MATCH(Edges[[#This Row],[Vertex 1]],GroupVertices[Vertex],0)),1,1,"")</f>
        <v>1</v>
      </c>
      <c r="BE162" s="80" t="str">
        <f>REPLACE(INDEX(GroupVertices[Group],MATCH(Edges[[#This Row],[Vertex 2]],GroupVertices[Vertex],0)),1,1,"")</f>
        <v>1</v>
      </c>
      <c r="BF162" s="48">
        <v>0</v>
      </c>
      <c r="BG162" s="49">
        <v>0</v>
      </c>
      <c r="BH162" s="48">
        <v>0</v>
      </c>
      <c r="BI162" s="49">
        <v>0</v>
      </c>
      <c r="BJ162" s="48">
        <v>0</v>
      </c>
      <c r="BK162" s="49">
        <v>0</v>
      </c>
      <c r="BL162" s="48">
        <v>35</v>
      </c>
      <c r="BM162" s="49">
        <v>100</v>
      </c>
      <c r="BN162" s="48">
        <v>35</v>
      </c>
    </row>
    <row r="163" spans="1:66" ht="15">
      <c r="A163" s="66" t="s">
        <v>293</v>
      </c>
      <c r="B163" s="66" t="s">
        <v>310</v>
      </c>
      <c r="C163" s="67" t="s">
        <v>2113</v>
      </c>
      <c r="D163" s="68">
        <v>3</v>
      </c>
      <c r="E163" s="69" t="s">
        <v>136</v>
      </c>
      <c r="F163" s="70">
        <v>23.333333333333336</v>
      </c>
      <c r="G163" s="67"/>
      <c r="H163" s="71"/>
      <c r="I163" s="72"/>
      <c r="J163" s="72"/>
      <c r="K163" s="34" t="s">
        <v>65</v>
      </c>
      <c r="L163" s="79">
        <v>163</v>
      </c>
      <c r="M163" s="79"/>
      <c r="N163" s="74"/>
      <c r="O163" s="81" t="s">
        <v>335</v>
      </c>
      <c r="P163" s="83">
        <v>43699.01945601852</v>
      </c>
      <c r="Q163" s="81" t="s">
        <v>347</v>
      </c>
      <c r="R163" s="81"/>
      <c r="S163" s="81"/>
      <c r="T163" s="81"/>
      <c r="U163" s="81"/>
      <c r="V163" s="84" t="s">
        <v>503</v>
      </c>
      <c r="W163" s="83">
        <v>43699.01945601852</v>
      </c>
      <c r="X163" s="87">
        <v>43699</v>
      </c>
      <c r="Y163" s="89" t="s">
        <v>580</v>
      </c>
      <c r="Z163" s="84" t="s">
        <v>668</v>
      </c>
      <c r="AA163" s="81"/>
      <c r="AB163" s="81"/>
      <c r="AC163" s="89" t="s">
        <v>755</v>
      </c>
      <c r="AD163" s="81"/>
      <c r="AE163" s="81" t="b">
        <v>0</v>
      </c>
      <c r="AF163" s="81">
        <v>0</v>
      </c>
      <c r="AG163" s="89" t="s">
        <v>782</v>
      </c>
      <c r="AH163" s="81" t="b">
        <v>0</v>
      </c>
      <c r="AI163" s="81" t="s">
        <v>793</v>
      </c>
      <c r="AJ163" s="81"/>
      <c r="AK163" s="89" t="s">
        <v>782</v>
      </c>
      <c r="AL163" s="81" t="b">
        <v>0</v>
      </c>
      <c r="AM163" s="81">
        <v>3</v>
      </c>
      <c r="AN163" s="89" t="s">
        <v>754</v>
      </c>
      <c r="AO163" s="81" t="s">
        <v>802</v>
      </c>
      <c r="AP163" s="81" t="b">
        <v>0</v>
      </c>
      <c r="AQ163" s="89" t="s">
        <v>754</v>
      </c>
      <c r="AR163" s="81" t="s">
        <v>210</v>
      </c>
      <c r="AS163" s="81">
        <v>0</v>
      </c>
      <c r="AT163" s="81">
        <v>0</v>
      </c>
      <c r="AU163" s="81"/>
      <c r="AV163" s="81"/>
      <c r="AW163" s="81"/>
      <c r="AX163" s="81"/>
      <c r="AY163" s="81"/>
      <c r="AZ163" s="81"/>
      <c r="BA163" s="81"/>
      <c r="BB163" s="81"/>
      <c r="BC163">
        <v>2</v>
      </c>
      <c r="BD163" s="80" t="str">
        <f>REPLACE(INDEX(GroupVertices[Group],MATCH(Edges[[#This Row],[Vertex 1]],GroupVertices[Vertex],0)),1,1,"")</f>
        <v>1</v>
      </c>
      <c r="BE163" s="80" t="str">
        <f>REPLACE(INDEX(GroupVertices[Group],MATCH(Edges[[#This Row],[Vertex 2]],GroupVertices[Vertex],0)),1,1,"")</f>
        <v>1</v>
      </c>
      <c r="BF163" s="48">
        <v>0</v>
      </c>
      <c r="BG163" s="49">
        <v>0</v>
      </c>
      <c r="BH163" s="48">
        <v>0</v>
      </c>
      <c r="BI163" s="49">
        <v>0</v>
      </c>
      <c r="BJ163" s="48">
        <v>0</v>
      </c>
      <c r="BK163" s="49">
        <v>0</v>
      </c>
      <c r="BL163" s="48">
        <v>35</v>
      </c>
      <c r="BM163" s="49">
        <v>100</v>
      </c>
      <c r="BN163" s="48">
        <v>35</v>
      </c>
    </row>
    <row r="164" spans="1:66" ht="15">
      <c r="A164" s="66" t="s">
        <v>284</v>
      </c>
      <c r="B164" s="66" t="s">
        <v>282</v>
      </c>
      <c r="C164" s="67" t="s">
        <v>2111</v>
      </c>
      <c r="D164" s="68">
        <v>3</v>
      </c>
      <c r="E164" s="69" t="s">
        <v>132</v>
      </c>
      <c r="F164" s="70">
        <v>32</v>
      </c>
      <c r="G164" s="67"/>
      <c r="H164" s="71"/>
      <c r="I164" s="72"/>
      <c r="J164" s="72"/>
      <c r="K164" s="34" t="s">
        <v>65</v>
      </c>
      <c r="L164" s="79">
        <v>164</v>
      </c>
      <c r="M164" s="79"/>
      <c r="N164" s="74"/>
      <c r="O164" s="81" t="s">
        <v>335</v>
      </c>
      <c r="P164" s="83">
        <v>43693.73273148148</v>
      </c>
      <c r="Q164" s="81" t="s">
        <v>337</v>
      </c>
      <c r="R164" s="81"/>
      <c r="S164" s="81"/>
      <c r="T164" s="81" t="s">
        <v>404</v>
      </c>
      <c r="U164" s="81"/>
      <c r="V164" s="84" t="s">
        <v>497</v>
      </c>
      <c r="W164" s="83">
        <v>43693.73273148148</v>
      </c>
      <c r="X164" s="87">
        <v>43693</v>
      </c>
      <c r="Y164" s="89" t="s">
        <v>554</v>
      </c>
      <c r="Z164" s="84" t="s">
        <v>642</v>
      </c>
      <c r="AA164" s="81"/>
      <c r="AB164" s="81"/>
      <c r="AC164" s="89" t="s">
        <v>729</v>
      </c>
      <c r="AD164" s="81"/>
      <c r="AE164" s="81" t="b">
        <v>0</v>
      </c>
      <c r="AF164" s="81">
        <v>0</v>
      </c>
      <c r="AG164" s="89" t="s">
        <v>782</v>
      </c>
      <c r="AH164" s="81" t="b">
        <v>1</v>
      </c>
      <c r="AI164" s="81" t="s">
        <v>793</v>
      </c>
      <c r="AJ164" s="81"/>
      <c r="AK164" s="89" t="s">
        <v>796</v>
      </c>
      <c r="AL164" s="81" t="b">
        <v>0</v>
      </c>
      <c r="AM164" s="81">
        <v>6</v>
      </c>
      <c r="AN164" s="89" t="s">
        <v>728</v>
      </c>
      <c r="AO164" s="81" t="s">
        <v>801</v>
      </c>
      <c r="AP164" s="81" t="b">
        <v>0</v>
      </c>
      <c r="AQ164" s="89" t="s">
        <v>728</v>
      </c>
      <c r="AR164" s="81" t="s">
        <v>210</v>
      </c>
      <c r="AS164" s="81">
        <v>0</v>
      </c>
      <c r="AT164" s="81">
        <v>0</v>
      </c>
      <c r="AU164" s="81"/>
      <c r="AV164" s="81"/>
      <c r="AW164" s="81"/>
      <c r="AX164" s="81"/>
      <c r="AY164" s="81"/>
      <c r="AZ164" s="81"/>
      <c r="BA164" s="81"/>
      <c r="BB164" s="81"/>
      <c r="BC164">
        <v>1</v>
      </c>
      <c r="BD164" s="80" t="str">
        <f>REPLACE(INDEX(GroupVertices[Group],MATCH(Edges[[#This Row],[Vertex 1]],GroupVertices[Vertex],0)),1,1,"")</f>
        <v>3</v>
      </c>
      <c r="BE164" s="80" t="str">
        <f>REPLACE(INDEX(GroupVertices[Group],MATCH(Edges[[#This Row],[Vertex 2]],GroupVertices[Vertex],0)),1,1,"")</f>
        <v>2</v>
      </c>
      <c r="BF164" s="48">
        <v>2</v>
      </c>
      <c r="BG164" s="49">
        <v>5.882352941176471</v>
      </c>
      <c r="BH164" s="48">
        <v>1</v>
      </c>
      <c r="BI164" s="49">
        <v>2.9411764705882355</v>
      </c>
      <c r="BJ164" s="48">
        <v>0</v>
      </c>
      <c r="BK164" s="49">
        <v>0</v>
      </c>
      <c r="BL164" s="48">
        <v>31</v>
      </c>
      <c r="BM164" s="49">
        <v>91.17647058823529</v>
      </c>
      <c r="BN164" s="48">
        <v>34</v>
      </c>
    </row>
    <row r="165" spans="1:66" ht="15">
      <c r="A165" s="66" t="s">
        <v>282</v>
      </c>
      <c r="B165" s="66" t="s">
        <v>293</v>
      </c>
      <c r="C165" s="67" t="s">
        <v>2111</v>
      </c>
      <c r="D165" s="68">
        <v>3</v>
      </c>
      <c r="E165" s="69" t="s">
        <v>132</v>
      </c>
      <c r="F165" s="70">
        <v>32</v>
      </c>
      <c r="G165" s="67"/>
      <c r="H165" s="71"/>
      <c r="I165" s="72"/>
      <c r="J165" s="72"/>
      <c r="K165" s="34" t="s">
        <v>66</v>
      </c>
      <c r="L165" s="79">
        <v>165</v>
      </c>
      <c r="M165" s="79"/>
      <c r="N165" s="74"/>
      <c r="O165" s="81" t="s">
        <v>334</v>
      </c>
      <c r="P165" s="83">
        <v>43698.24517361111</v>
      </c>
      <c r="Q165" s="81" t="s">
        <v>347</v>
      </c>
      <c r="R165" s="81"/>
      <c r="S165" s="81"/>
      <c r="T165" s="81"/>
      <c r="U165" s="81"/>
      <c r="V165" s="84" t="s">
        <v>495</v>
      </c>
      <c r="W165" s="83">
        <v>43698.24517361111</v>
      </c>
      <c r="X165" s="87">
        <v>43698</v>
      </c>
      <c r="Y165" s="89" t="s">
        <v>578</v>
      </c>
      <c r="Z165" s="84" t="s">
        <v>666</v>
      </c>
      <c r="AA165" s="81"/>
      <c r="AB165" s="81"/>
      <c r="AC165" s="89" t="s">
        <v>753</v>
      </c>
      <c r="AD165" s="81"/>
      <c r="AE165" s="81" t="b">
        <v>0</v>
      </c>
      <c r="AF165" s="81">
        <v>0</v>
      </c>
      <c r="AG165" s="89" t="s">
        <v>782</v>
      </c>
      <c r="AH165" s="81" t="b">
        <v>0</v>
      </c>
      <c r="AI165" s="81" t="s">
        <v>793</v>
      </c>
      <c r="AJ165" s="81"/>
      <c r="AK165" s="89" t="s">
        <v>782</v>
      </c>
      <c r="AL165" s="81" t="b">
        <v>0</v>
      </c>
      <c r="AM165" s="81">
        <v>3</v>
      </c>
      <c r="AN165" s="89" t="s">
        <v>754</v>
      </c>
      <c r="AO165" s="81" t="s">
        <v>801</v>
      </c>
      <c r="AP165" s="81" t="b">
        <v>0</v>
      </c>
      <c r="AQ165" s="89" t="s">
        <v>754</v>
      </c>
      <c r="AR165" s="81" t="s">
        <v>210</v>
      </c>
      <c r="AS165" s="81">
        <v>0</v>
      </c>
      <c r="AT165" s="81">
        <v>0</v>
      </c>
      <c r="AU165" s="81"/>
      <c r="AV165" s="81"/>
      <c r="AW165" s="81"/>
      <c r="AX165" s="81"/>
      <c r="AY165" s="81"/>
      <c r="AZ165" s="81"/>
      <c r="BA165" s="81"/>
      <c r="BB165" s="81"/>
      <c r="BC165">
        <v>1</v>
      </c>
      <c r="BD165" s="80" t="str">
        <f>REPLACE(INDEX(GroupVertices[Group],MATCH(Edges[[#This Row],[Vertex 1]],GroupVertices[Vertex],0)),1,1,"")</f>
        <v>2</v>
      </c>
      <c r="BE165" s="80" t="str">
        <f>REPLACE(INDEX(GroupVertices[Group],MATCH(Edges[[#This Row],[Vertex 2]],GroupVertices[Vertex],0)),1,1,"")</f>
        <v>1</v>
      </c>
      <c r="BF165" s="48"/>
      <c r="BG165" s="49"/>
      <c r="BH165" s="48"/>
      <c r="BI165" s="49"/>
      <c r="BJ165" s="48"/>
      <c r="BK165" s="49"/>
      <c r="BL165" s="48"/>
      <c r="BM165" s="49"/>
      <c r="BN165" s="48"/>
    </row>
    <row r="166" spans="1:66" ht="15">
      <c r="A166" s="66" t="s">
        <v>293</v>
      </c>
      <c r="B166" s="66" t="s">
        <v>282</v>
      </c>
      <c r="C166" s="67" t="s">
        <v>2114</v>
      </c>
      <c r="D166" s="68">
        <v>3</v>
      </c>
      <c r="E166" s="69" t="s">
        <v>136</v>
      </c>
      <c r="F166" s="70">
        <v>14.666666666666668</v>
      </c>
      <c r="G166" s="67"/>
      <c r="H166" s="71"/>
      <c r="I166" s="72"/>
      <c r="J166" s="72"/>
      <c r="K166" s="34" t="s">
        <v>66</v>
      </c>
      <c r="L166" s="79">
        <v>166</v>
      </c>
      <c r="M166" s="79"/>
      <c r="N166" s="74"/>
      <c r="O166" s="81" t="s">
        <v>335</v>
      </c>
      <c r="P166" s="83">
        <v>43697.115694444445</v>
      </c>
      <c r="Q166" s="81" t="s">
        <v>367</v>
      </c>
      <c r="R166" s="81"/>
      <c r="S166" s="81"/>
      <c r="T166" s="81" t="s">
        <v>433</v>
      </c>
      <c r="U166" s="81"/>
      <c r="V166" s="84" t="s">
        <v>503</v>
      </c>
      <c r="W166" s="83">
        <v>43697.115694444445</v>
      </c>
      <c r="X166" s="87">
        <v>43697</v>
      </c>
      <c r="Y166" s="89" t="s">
        <v>573</v>
      </c>
      <c r="Z166" s="84" t="s">
        <v>661</v>
      </c>
      <c r="AA166" s="81"/>
      <c r="AB166" s="81"/>
      <c r="AC166" s="89" t="s">
        <v>748</v>
      </c>
      <c r="AD166" s="89" t="s">
        <v>778</v>
      </c>
      <c r="AE166" s="81" t="b">
        <v>0</v>
      </c>
      <c r="AF166" s="81">
        <v>5</v>
      </c>
      <c r="AG166" s="89" t="s">
        <v>789</v>
      </c>
      <c r="AH166" s="81" t="b">
        <v>0</v>
      </c>
      <c r="AI166" s="81" t="s">
        <v>793</v>
      </c>
      <c r="AJ166" s="81"/>
      <c r="AK166" s="89" t="s">
        <v>782</v>
      </c>
      <c r="AL166" s="81" t="b">
        <v>0</v>
      </c>
      <c r="AM166" s="81">
        <v>0</v>
      </c>
      <c r="AN166" s="89" t="s">
        <v>782</v>
      </c>
      <c r="AO166" s="81" t="s">
        <v>802</v>
      </c>
      <c r="AP166" s="81" t="b">
        <v>0</v>
      </c>
      <c r="AQ166" s="89" t="s">
        <v>778</v>
      </c>
      <c r="AR166" s="81" t="s">
        <v>210</v>
      </c>
      <c r="AS166" s="81">
        <v>0</v>
      </c>
      <c r="AT166" s="81">
        <v>0</v>
      </c>
      <c r="AU166" s="81"/>
      <c r="AV166" s="81"/>
      <c r="AW166" s="81"/>
      <c r="AX166" s="81"/>
      <c r="AY166" s="81"/>
      <c r="AZ166" s="81"/>
      <c r="BA166" s="81"/>
      <c r="BB166" s="81"/>
      <c r="BC166">
        <v>3</v>
      </c>
      <c r="BD166" s="80" t="str">
        <f>REPLACE(INDEX(GroupVertices[Group],MATCH(Edges[[#This Row],[Vertex 1]],GroupVertices[Vertex],0)),1,1,"")</f>
        <v>1</v>
      </c>
      <c r="BE166" s="80" t="str">
        <f>REPLACE(INDEX(GroupVertices[Group],MATCH(Edges[[#This Row],[Vertex 2]],GroupVertices[Vertex],0)),1,1,"")</f>
        <v>2</v>
      </c>
      <c r="BF166" s="48"/>
      <c r="BG166" s="49"/>
      <c r="BH166" s="48"/>
      <c r="BI166" s="49"/>
      <c r="BJ166" s="48"/>
      <c r="BK166" s="49"/>
      <c r="BL166" s="48"/>
      <c r="BM166" s="49"/>
      <c r="BN166" s="48"/>
    </row>
    <row r="167" spans="1:66" ht="15">
      <c r="A167" s="66" t="s">
        <v>293</v>
      </c>
      <c r="B167" s="66" t="s">
        <v>282</v>
      </c>
      <c r="C167" s="67" t="s">
        <v>2114</v>
      </c>
      <c r="D167" s="68">
        <v>3</v>
      </c>
      <c r="E167" s="69" t="s">
        <v>136</v>
      </c>
      <c r="F167" s="70">
        <v>14.666666666666668</v>
      </c>
      <c r="G167" s="67"/>
      <c r="H167" s="71"/>
      <c r="I167" s="72"/>
      <c r="J167" s="72"/>
      <c r="K167" s="34" t="s">
        <v>66</v>
      </c>
      <c r="L167" s="79">
        <v>167</v>
      </c>
      <c r="M167" s="79"/>
      <c r="N167" s="74"/>
      <c r="O167" s="81" t="s">
        <v>335</v>
      </c>
      <c r="P167" s="83">
        <v>43698.21108796296</v>
      </c>
      <c r="Q167" s="81" t="s">
        <v>347</v>
      </c>
      <c r="R167" s="84" t="s">
        <v>393</v>
      </c>
      <c r="S167" s="81" t="s">
        <v>403</v>
      </c>
      <c r="T167" s="81" t="s">
        <v>436</v>
      </c>
      <c r="U167" s="84" t="s">
        <v>459</v>
      </c>
      <c r="V167" s="84" t="s">
        <v>459</v>
      </c>
      <c r="W167" s="83">
        <v>43698.21108796296</v>
      </c>
      <c r="X167" s="87">
        <v>43698</v>
      </c>
      <c r="Y167" s="89" t="s">
        <v>579</v>
      </c>
      <c r="Z167" s="84" t="s">
        <v>667</v>
      </c>
      <c r="AA167" s="81"/>
      <c r="AB167" s="81"/>
      <c r="AC167" s="89" t="s">
        <v>754</v>
      </c>
      <c r="AD167" s="81"/>
      <c r="AE167" s="81" t="b">
        <v>0</v>
      </c>
      <c r="AF167" s="81">
        <v>17</v>
      </c>
      <c r="AG167" s="89" t="s">
        <v>782</v>
      </c>
      <c r="AH167" s="81" t="b">
        <v>0</v>
      </c>
      <c r="AI167" s="81" t="s">
        <v>793</v>
      </c>
      <c r="AJ167" s="81"/>
      <c r="AK167" s="89" t="s">
        <v>782</v>
      </c>
      <c r="AL167" s="81" t="b">
        <v>0</v>
      </c>
      <c r="AM167" s="81">
        <v>3</v>
      </c>
      <c r="AN167" s="89" t="s">
        <v>782</v>
      </c>
      <c r="AO167" s="81" t="s">
        <v>803</v>
      </c>
      <c r="AP167" s="81" t="b">
        <v>0</v>
      </c>
      <c r="AQ167" s="89" t="s">
        <v>754</v>
      </c>
      <c r="AR167" s="81" t="s">
        <v>210</v>
      </c>
      <c r="AS167" s="81">
        <v>0</v>
      </c>
      <c r="AT167" s="81">
        <v>0</v>
      </c>
      <c r="AU167" s="81"/>
      <c r="AV167" s="81"/>
      <c r="AW167" s="81"/>
      <c r="AX167" s="81"/>
      <c r="AY167" s="81"/>
      <c r="AZ167" s="81"/>
      <c r="BA167" s="81"/>
      <c r="BB167" s="81"/>
      <c r="BC167">
        <v>3</v>
      </c>
      <c r="BD167" s="80" t="str">
        <f>REPLACE(INDEX(GroupVertices[Group],MATCH(Edges[[#This Row],[Vertex 1]],GroupVertices[Vertex],0)),1,1,"")</f>
        <v>1</v>
      </c>
      <c r="BE167" s="80" t="str">
        <f>REPLACE(INDEX(GroupVertices[Group],MATCH(Edges[[#This Row],[Vertex 2]],GroupVertices[Vertex],0)),1,1,"")</f>
        <v>2</v>
      </c>
      <c r="BF167" s="48"/>
      <c r="BG167" s="49"/>
      <c r="BH167" s="48"/>
      <c r="BI167" s="49"/>
      <c r="BJ167" s="48"/>
      <c r="BK167" s="49"/>
      <c r="BL167" s="48"/>
      <c r="BM167" s="49"/>
      <c r="BN167" s="48"/>
    </row>
    <row r="168" spans="1:66" ht="15">
      <c r="A168" s="66" t="s">
        <v>293</v>
      </c>
      <c r="B168" s="66" t="s">
        <v>282</v>
      </c>
      <c r="C168" s="67" t="s">
        <v>2111</v>
      </c>
      <c r="D168" s="68">
        <v>3</v>
      </c>
      <c r="E168" s="69" t="s">
        <v>132</v>
      </c>
      <c r="F168" s="70">
        <v>32</v>
      </c>
      <c r="G168" s="67"/>
      <c r="H168" s="71"/>
      <c r="I168" s="72"/>
      <c r="J168" s="72"/>
      <c r="K168" s="34" t="s">
        <v>66</v>
      </c>
      <c r="L168" s="79">
        <v>168</v>
      </c>
      <c r="M168" s="79"/>
      <c r="N168" s="74"/>
      <c r="O168" s="81" t="s">
        <v>334</v>
      </c>
      <c r="P168" s="83">
        <v>43698.94763888889</v>
      </c>
      <c r="Q168" s="81" t="s">
        <v>362</v>
      </c>
      <c r="R168" s="81"/>
      <c r="S168" s="81"/>
      <c r="T168" s="81"/>
      <c r="U168" s="81"/>
      <c r="V168" s="84" t="s">
        <v>503</v>
      </c>
      <c r="W168" s="83">
        <v>43698.94763888889</v>
      </c>
      <c r="X168" s="87">
        <v>43698</v>
      </c>
      <c r="Y168" s="89" t="s">
        <v>577</v>
      </c>
      <c r="Z168" s="84" t="s">
        <v>665</v>
      </c>
      <c r="AA168" s="81"/>
      <c r="AB168" s="81"/>
      <c r="AC168" s="89" t="s">
        <v>752</v>
      </c>
      <c r="AD168" s="81"/>
      <c r="AE168" s="81" t="b">
        <v>0</v>
      </c>
      <c r="AF168" s="81">
        <v>0</v>
      </c>
      <c r="AG168" s="89" t="s">
        <v>782</v>
      </c>
      <c r="AH168" s="81" t="b">
        <v>0</v>
      </c>
      <c r="AI168" s="81" t="s">
        <v>793</v>
      </c>
      <c r="AJ168" s="81"/>
      <c r="AK168" s="89" t="s">
        <v>782</v>
      </c>
      <c r="AL168" s="81" t="b">
        <v>0</v>
      </c>
      <c r="AM168" s="81">
        <v>3</v>
      </c>
      <c r="AN168" s="89" t="s">
        <v>751</v>
      </c>
      <c r="AO168" s="81" t="s">
        <v>802</v>
      </c>
      <c r="AP168" s="81" t="b">
        <v>0</v>
      </c>
      <c r="AQ168" s="89" t="s">
        <v>751</v>
      </c>
      <c r="AR168" s="81" t="s">
        <v>210</v>
      </c>
      <c r="AS168" s="81">
        <v>0</v>
      </c>
      <c r="AT168" s="81">
        <v>0</v>
      </c>
      <c r="AU168" s="81"/>
      <c r="AV168" s="81"/>
      <c r="AW168" s="81"/>
      <c r="AX168" s="81"/>
      <c r="AY168" s="81"/>
      <c r="AZ168" s="81"/>
      <c r="BA168" s="81"/>
      <c r="BB168" s="81"/>
      <c r="BC168">
        <v>1</v>
      </c>
      <c r="BD168" s="80" t="str">
        <f>REPLACE(INDEX(GroupVertices[Group],MATCH(Edges[[#This Row],[Vertex 1]],GroupVertices[Vertex],0)),1,1,"")</f>
        <v>1</v>
      </c>
      <c r="BE168" s="80" t="str">
        <f>REPLACE(INDEX(GroupVertices[Group],MATCH(Edges[[#This Row],[Vertex 2]],GroupVertices[Vertex],0)),1,1,"")</f>
        <v>2</v>
      </c>
      <c r="BF168" s="48"/>
      <c r="BG168" s="49"/>
      <c r="BH168" s="48"/>
      <c r="BI168" s="49"/>
      <c r="BJ168" s="48"/>
      <c r="BK168" s="49"/>
      <c r="BL168" s="48"/>
      <c r="BM168" s="49"/>
      <c r="BN168" s="48"/>
    </row>
    <row r="169" spans="1:66" ht="15">
      <c r="A169" s="66" t="s">
        <v>293</v>
      </c>
      <c r="B169" s="66" t="s">
        <v>282</v>
      </c>
      <c r="C169" s="67" t="s">
        <v>2114</v>
      </c>
      <c r="D169" s="68">
        <v>3</v>
      </c>
      <c r="E169" s="69" t="s">
        <v>136</v>
      </c>
      <c r="F169" s="70">
        <v>14.666666666666668</v>
      </c>
      <c r="G169" s="67"/>
      <c r="H169" s="71"/>
      <c r="I169" s="72"/>
      <c r="J169" s="72"/>
      <c r="K169" s="34" t="s">
        <v>66</v>
      </c>
      <c r="L169" s="79">
        <v>169</v>
      </c>
      <c r="M169" s="79"/>
      <c r="N169" s="74"/>
      <c r="O169" s="81" t="s">
        <v>335</v>
      </c>
      <c r="P169" s="83">
        <v>43699.01945601852</v>
      </c>
      <c r="Q169" s="81" t="s">
        <v>347</v>
      </c>
      <c r="R169" s="81"/>
      <c r="S169" s="81"/>
      <c r="T169" s="81"/>
      <c r="U169" s="81"/>
      <c r="V169" s="84" t="s">
        <v>503</v>
      </c>
      <c r="W169" s="83">
        <v>43699.01945601852</v>
      </c>
      <c r="X169" s="87">
        <v>43699</v>
      </c>
      <c r="Y169" s="89" t="s">
        <v>580</v>
      </c>
      <c r="Z169" s="84" t="s">
        <v>668</v>
      </c>
      <c r="AA169" s="81"/>
      <c r="AB169" s="81"/>
      <c r="AC169" s="89" t="s">
        <v>755</v>
      </c>
      <c r="AD169" s="81"/>
      <c r="AE169" s="81" t="b">
        <v>0</v>
      </c>
      <c r="AF169" s="81">
        <v>0</v>
      </c>
      <c r="AG169" s="89" t="s">
        <v>782</v>
      </c>
      <c r="AH169" s="81" t="b">
        <v>0</v>
      </c>
      <c r="AI169" s="81" t="s">
        <v>793</v>
      </c>
      <c r="AJ169" s="81"/>
      <c r="AK169" s="89" t="s">
        <v>782</v>
      </c>
      <c r="AL169" s="81" t="b">
        <v>0</v>
      </c>
      <c r="AM169" s="81">
        <v>3</v>
      </c>
      <c r="AN169" s="89" t="s">
        <v>754</v>
      </c>
      <c r="AO169" s="81" t="s">
        <v>802</v>
      </c>
      <c r="AP169" s="81" t="b">
        <v>0</v>
      </c>
      <c r="AQ169" s="89" t="s">
        <v>754</v>
      </c>
      <c r="AR169" s="81" t="s">
        <v>210</v>
      </c>
      <c r="AS169" s="81">
        <v>0</v>
      </c>
      <c r="AT169" s="81">
        <v>0</v>
      </c>
      <c r="AU169" s="81"/>
      <c r="AV169" s="81"/>
      <c r="AW169" s="81"/>
      <c r="AX169" s="81"/>
      <c r="AY169" s="81"/>
      <c r="AZ169" s="81"/>
      <c r="BA169" s="81"/>
      <c r="BB169" s="81"/>
      <c r="BC169">
        <v>3</v>
      </c>
      <c r="BD169" s="80" t="str">
        <f>REPLACE(INDEX(GroupVertices[Group],MATCH(Edges[[#This Row],[Vertex 1]],GroupVertices[Vertex],0)),1,1,"")</f>
        <v>1</v>
      </c>
      <c r="BE169" s="80" t="str">
        <f>REPLACE(INDEX(GroupVertices[Group],MATCH(Edges[[#This Row],[Vertex 2]],GroupVertices[Vertex],0)),1,1,"")</f>
        <v>2</v>
      </c>
      <c r="BF169" s="48"/>
      <c r="BG169" s="49"/>
      <c r="BH169" s="48"/>
      <c r="BI169" s="49"/>
      <c r="BJ169" s="48"/>
      <c r="BK169" s="49"/>
      <c r="BL169" s="48"/>
      <c r="BM169" s="49"/>
      <c r="BN169" s="48"/>
    </row>
    <row r="170" spans="1:66" ht="15">
      <c r="A170" s="66" t="s">
        <v>293</v>
      </c>
      <c r="B170" s="66" t="s">
        <v>317</v>
      </c>
      <c r="C170" s="67" t="s">
        <v>2111</v>
      </c>
      <c r="D170" s="68">
        <v>3</v>
      </c>
      <c r="E170" s="69" t="s">
        <v>132</v>
      </c>
      <c r="F170" s="70">
        <v>32</v>
      </c>
      <c r="G170" s="67"/>
      <c r="H170" s="71"/>
      <c r="I170" s="72"/>
      <c r="J170" s="72"/>
      <c r="K170" s="34" t="s">
        <v>65</v>
      </c>
      <c r="L170" s="79">
        <v>170</v>
      </c>
      <c r="M170" s="79"/>
      <c r="N170" s="74"/>
      <c r="O170" s="81" t="s">
        <v>335</v>
      </c>
      <c r="P170" s="83">
        <v>43700.18784722222</v>
      </c>
      <c r="Q170" s="81" t="s">
        <v>368</v>
      </c>
      <c r="R170" s="81"/>
      <c r="S170" s="81"/>
      <c r="T170" s="81" t="s">
        <v>437</v>
      </c>
      <c r="U170" s="81"/>
      <c r="V170" s="84" t="s">
        <v>503</v>
      </c>
      <c r="W170" s="83">
        <v>43700.18784722222</v>
      </c>
      <c r="X170" s="87">
        <v>43700</v>
      </c>
      <c r="Y170" s="89" t="s">
        <v>581</v>
      </c>
      <c r="Z170" s="84" t="s">
        <v>669</v>
      </c>
      <c r="AA170" s="81"/>
      <c r="AB170" s="81"/>
      <c r="AC170" s="89" t="s">
        <v>756</v>
      </c>
      <c r="AD170" s="89" t="s">
        <v>779</v>
      </c>
      <c r="AE170" s="81" t="b">
        <v>0</v>
      </c>
      <c r="AF170" s="81">
        <v>1</v>
      </c>
      <c r="AG170" s="89" t="s">
        <v>790</v>
      </c>
      <c r="AH170" s="81" t="b">
        <v>0</v>
      </c>
      <c r="AI170" s="81" t="s">
        <v>793</v>
      </c>
      <c r="AJ170" s="81"/>
      <c r="AK170" s="89" t="s">
        <v>782</v>
      </c>
      <c r="AL170" s="81" t="b">
        <v>0</v>
      </c>
      <c r="AM170" s="81">
        <v>0</v>
      </c>
      <c r="AN170" s="89" t="s">
        <v>782</v>
      </c>
      <c r="AO170" s="81" t="s">
        <v>802</v>
      </c>
      <c r="AP170" s="81" t="b">
        <v>0</v>
      </c>
      <c r="AQ170" s="89" t="s">
        <v>779</v>
      </c>
      <c r="AR170" s="81" t="s">
        <v>210</v>
      </c>
      <c r="AS170" s="81">
        <v>0</v>
      </c>
      <c r="AT170" s="81">
        <v>0</v>
      </c>
      <c r="AU170" s="81"/>
      <c r="AV170" s="81"/>
      <c r="AW170" s="81"/>
      <c r="AX170" s="81"/>
      <c r="AY170" s="81"/>
      <c r="AZ170" s="81"/>
      <c r="BA170" s="81"/>
      <c r="BB170" s="81"/>
      <c r="BC170">
        <v>1</v>
      </c>
      <c r="BD170" s="80" t="str">
        <f>REPLACE(INDEX(GroupVertices[Group],MATCH(Edges[[#This Row],[Vertex 1]],GroupVertices[Vertex],0)),1,1,"")</f>
        <v>1</v>
      </c>
      <c r="BE170" s="80" t="str">
        <f>REPLACE(INDEX(GroupVertices[Group],MATCH(Edges[[#This Row],[Vertex 2]],GroupVertices[Vertex],0)),1,1,"")</f>
        <v>1</v>
      </c>
      <c r="BF170" s="48"/>
      <c r="BG170" s="49"/>
      <c r="BH170" s="48"/>
      <c r="BI170" s="49"/>
      <c r="BJ170" s="48"/>
      <c r="BK170" s="49"/>
      <c r="BL170" s="48"/>
      <c r="BM170" s="49"/>
      <c r="BN170" s="48"/>
    </row>
    <row r="171" spans="1:66" ht="15">
      <c r="A171" s="66" t="s">
        <v>293</v>
      </c>
      <c r="B171" s="66" t="s">
        <v>331</v>
      </c>
      <c r="C171" s="67" t="s">
        <v>2111</v>
      </c>
      <c r="D171" s="68">
        <v>3</v>
      </c>
      <c r="E171" s="69" t="s">
        <v>132</v>
      </c>
      <c r="F171" s="70">
        <v>32</v>
      </c>
      <c r="G171" s="67"/>
      <c r="H171" s="71"/>
      <c r="I171" s="72"/>
      <c r="J171" s="72"/>
      <c r="K171" s="34" t="s">
        <v>65</v>
      </c>
      <c r="L171" s="79">
        <v>171</v>
      </c>
      <c r="M171" s="79"/>
      <c r="N171" s="74"/>
      <c r="O171" s="81" t="s">
        <v>336</v>
      </c>
      <c r="P171" s="83">
        <v>43700.18784722222</v>
      </c>
      <c r="Q171" s="81" t="s">
        <v>368</v>
      </c>
      <c r="R171" s="81"/>
      <c r="S171" s="81"/>
      <c r="T171" s="81" t="s">
        <v>437</v>
      </c>
      <c r="U171" s="81"/>
      <c r="V171" s="84" t="s">
        <v>503</v>
      </c>
      <c r="W171" s="83">
        <v>43700.18784722222</v>
      </c>
      <c r="X171" s="87">
        <v>43700</v>
      </c>
      <c r="Y171" s="89" t="s">
        <v>581</v>
      </c>
      <c r="Z171" s="84" t="s">
        <v>669</v>
      </c>
      <c r="AA171" s="81"/>
      <c r="AB171" s="81"/>
      <c r="AC171" s="89" t="s">
        <v>756</v>
      </c>
      <c r="AD171" s="89" t="s">
        <v>779</v>
      </c>
      <c r="AE171" s="81" t="b">
        <v>0</v>
      </c>
      <c r="AF171" s="81">
        <v>1</v>
      </c>
      <c r="AG171" s="89" t="s">
        <v>790</v>
      </c>
      <c r="AH171" s="81" t="b">
        <v>0</v>
      </c>
      <c r="AI171" s="81" t="s">
        <v>793</v>
      </c>
      <c r="AJ171" s="81"/>
      <c r="AK171" s="89" t="s">
        <v>782</v>
      </c>
      <c r="AL171" s="81" t="b">
        <v>0</v>
      </c>
      <c r="AM171" s="81">
        <v>0</v>
      </c>
      <c r="AN171" s="89" t="s">
        <v>782</v>
      </c>
      <c r="AO171" s="81" t="s">
        <v>802</v>
      </c>
      <c r="AP171" s="81" t="b">
        <v>0</v>
      </c>
      <c r="AQ171" s="89" t="s">
        <v>779</v>
      </c>
      <c r="AR171" s="81" t="s">
        <v>210</v>
      </c>
      <c r="AS171" s="81">
        <v>0</v>
      </c>
      <c r="AT171" s="81">
        <v>0</v>
      </c>
      <c r="AU171" s="81"/>
      <c r="AV171" s="81"/>
      <c r="AW171" s="81"/>
      <c r="AX171" s="81"/>
      <c r="AY171" s="81"/>
      <c r="AZ171" s="81"/>
      <c r="BA171" s="81"/>
      <c r="BB171" s="81"/>
      <c r="BC171">
        <v>1</v>
      </c>
      <c r="BD171" s="80" t="str">
        <f>REPLACE(INDEX(GroupVertices[Group],MATCH(Edges[[#This Row],[Vertex 1]],GroupVertices[Vertex],0)),1,1,"")</f>
        <v>1</v>
      </c>
      <c r="BE171" s="80" t="str">
        <f>REPLACE(INDEX(GroupVertices[Group],MATCH(Edges[[#This Row],[Vertex 2]],GroupVertices[Vertex],0)),1,1,"")</f>
        <v>1</v>
      </c>
      <c r="BF171" s="48">
        <v>0</v>
      </c>
      <c r="BG171" s="49">
        <v>0</v>
      </c>
      <c r="BH171" s="48">
        <v>0</v>
      </c>
      <c r="BI171" s="49">
        <v>0</v>
      </c>
      <c r="BJ171" s="48">
        <v>0</v>
      </c>
      <c r="BK171" s="49">
        <v>0</v>
      </c>
      <c r="BL171" s="48">
        <v>15</v>
      </c>
      <c r="BM171" s="49">
        <v>100</v>
      </c>
      <c r="BN171" s="48">
        <v>15</v>
      </c>
    </row>
    <row r="172" spans="1:66" ht="15">
      <c r="A172" s="66" t="s">
        <v>294</v>
      </c>
      <c r="B172" s="66" t="s">
        <v>295</v>
      </c>
      <c r="C172" s="67" t="s">
        <v>2111</v>
      </c>
      <c r="D172" s="68">
        <v>3</v>
      </c>
      <c r="E172" s="69" t="s">
        <v>132</v>
      </c>
      <c r="F172" s="70">
        <v>32</v>
      </c>
      <c r="G172" s="67"/>
      <c r="H172" s="71"/>
      <c r="I172" s="72"/>
      <c r="J172" s="72"/>
      <c r="K172" s="34" t="s">
        <v>66</v>
      </c>
      <c r="L172" s="79">
        <v>172</v>
      </c>
      <c r="M172" s="79"/>
      <c r="N172" s="74"/>
      <c r="O172" s="81" t="s">
        <v>335</v>
      </c>
      <c r="P172" s="83">
        <v>43700.123032407406</v>
      </c>
      <c r="Q172" s="81" t="s">
        <v>369</v>
      </c>
      <c r="R172" s="84" t="s">
        <v>394</v>
      </c>
      <c r="S172" s="81" t="s">
        <v>403</v>
      </c>
      <c r="T172" s="81" t="s">
        <v>438</v>
      </c>
      <c r="U172" s="81"/>
      <c r="V172" s="84" t="s">
        <v>504</v>
      </c>
      <c r="W172" s="83">
        <v>43700.123032407406</v>
      </c>
      <c r="X172" s="87">
        <v>43700</v>
      </c>
      <c r="Y172" s="89" t="s">
        <v>582</v>
      </c>
      <c r="Z172" s="84" t="s">
        <v>670</v>
      </c>
      <c r="AA172" s="81"/>
      <c r="AB172" s="81"/>
      <c r="AC172" s="89" t="s">
        <v>757</v>
      </c>
      <c r="AD172" s="81"/>
      <c r="AE172" s="81" t="b">
        <v>0</v>
      </c>
      <c r="AF172" s="81">
        <v>6</v>
      </c>
      <c r="AG172" s="89" t="s">
        <v>782</v>
      </c>
      <c r="AH172" s="81" t="b">
        <v>0</v>
      </c>
      <c r="AI172" s="81" t="s">
        <v>793</v>
      </c>
      <c r="AJ172" s="81"/>
      <c r="AK172" s="89" t="s">
        <v>782</v>
      </c>
      <c r="AL172" s="81" t="b">
        <v>0</v>
      </c>
      <c r="AM172" s="81">
        <v>1</v>
      </c>
      <c r="AN172" s="89" t="s">
        <v>782</v>
      </c>
      <c r="AO172" s="81" t="s">
        <v>803</v>
      </c>
      <c r="AP172" s="81" t="b">
        <v>0</v>
      </c>
      <c r="AQ172" s="89" t="s">
        <v>757</v>
      </c>
      <c r="AR172" s="81" t="s">
        <v>210</v>
      </c>
      <c r="AS172" s="81">
        <v>0</v>
      </c>
      <c r="AT172" s="81">
        <v>0</v>
      </c>
      <c r="AU172" s="81"/>
      <c r="AV172" s="81"/>
      <c r="AW172" s="81"/>
      <c r="AX172" s="81"/>
      <c r="AY172" s="81"/>
      <c r="AZ172" s="81"/>
      <c r="BA172" s="81"/>
      <c r="BB172" s="81"/>
      <c r="BC172">
        <v>1</v>
      </c>
      <c r="BD172" s="80" t="str">
        <f>REPLACE(INDEX(GroupVertices[Group],MATCH(Edges[[#This Row],[Vertex 1]],GroupVertices[Vertex],0)),1,1,"")</f>
        <v>11</v>
      </c>
      <c r="BE172" s="80" t="str">
        <f>REPLACE(INDEX(GroupVertices[Group],MATCH(Edges[[#This Row],[Vertex 2]],GroupVertices[Vertex],0)),1,1,"")</f>
        <v>11</v>
      </c>
      <c r="BF172" s="48">
        <v>2</v>
      </c>
      <c r="BG172" s="49">
        <v>5.882352941176471</v>
      </c>
      <c r="BH172" s="48">
        <v>0</v>
      </c>
      <c r="BI172" s="49">
        <v>0</v>
      </c>
      <c r="BJ172" s="48">
        <v>0</v>
      </c>
      <c r="BK172" s="49">
        <v>0</v>
      </c>
      <c r="BL172" s="48">
        <v>32</v>
      </c>
      <c r="BM172" s="49">
        <v>94.11764705882354</v>
      </c>
      <c r="BN172" s="48">
        <v>34</v>
      </c>
    </row>
    <row r="173" spans="1:66" ht="15">
      <c r="A173" s="66" t="s">
        <v>295</v>
      </c>
      <c r="B173" s="66" t="s">
        <v>294</v>
      </c>
      <c r="C173" s="67" t="s">
        <v>2111</v>
      </c>
      <c r="D173" s="68">
        <v>3</v>
      </c>
      <c r="E173" s="69" t="s">
        <v>132</v>
      </c>
      <c r="F173" s="70">
        <v>32</v>
      </c>
      <c r="G173" s="67"/>
      <c r="H173" s="71"/>
      <c r="I173" s="72"/>
      <c r="J173" s="72"/>
      <c r="K173" s="34" t="s">
        <v>66</v>
      </c>
      <c r="L173" s="79">
        <v>173</v>
      </c>
      <c r="M173" s="79"/>
      <c r="N173" s="74"/>
      <c r="O173" s="81" t="s">
        <v>334</v>
      </c>
      <c r="P173" s="83">
        <v>43700.3380787037</v>
      </c>
      <c r="Q173" s="81" t="s">
        <v>369</v>
      </c>
      <c r="R173" s="81"/>
      <c r="S173" s="81"/>
      <c r="T173" s="81"/>
      <c r="U173" s="81"/>
      <c r="V173" s="84" t="s">
        <v>505</v>
      </c>
      <c r="W173" s="83">
        <v>43700.3380787037</v>
      </c>
      <c r="X173" s="87">
        <v>43700</v>
      </c>
      <c r="Y173" s="89" t="s">
        <v>583</v>
      </c>
      <c r="Z173" s="84" t="s">
        <v>671</v>
      </c>
      <c r="AA173" s="81"/>
      <c r="AB173" s="81"/>
      <c r="AC173" s="89" t="s">
        <v>758</v>
      </c>
      <c r="AD173" s="81"/>
      <c r="AE173" s="81" t="b">
        <v>0</v>
      </c>
      <c r="AF173" s="81">
        <v>0</v>
      </c>
      <c r="AG173" s="89" t="s">
        <v>782</v>
      </c>
      <c r="AH173" s="81" t="b">
        <v>0</v>
      </c>
      <c r="AI173" s="81" t="s">
        <v>793</v>
      </c>
      <c r="AJ173" s="81"/>
      <c r="AK173" s="89" t="s">
        <v>782</v>
      </c>
      <c r="AL173" s="81" t="b">
        <v>0</v>
      </c>
      <c r="AM173" s="81">
        <v>1</v>
      </c>
      <c r="AN173" s="89" t="s">
        <v>757</v>
      </c>
      <c r="AO173" s="81" t="s">
        <v>802</v>
      </c>
      <c r="AP173" s="81" t="b">
        <v>0</v>
      </c>
      <c r="AQ173" s="89" t="s">
        <v>757</v>
      </c>
      <c r="AR173" s="81" t="s">
        <v>210</v>
      </c>
      <c r="AS173" s="81">
        <v>0</v>
      </c>
      <c r="AT173" s="81">
        <v>0</v>
      </c>
      <c r="AU173" s="81"/>
      <c r="AV173" s="81"/>
      <c r="AW173" s="81"/>
      <c r="AX173" s="81"/>
      <c r="AY173" s="81"/>
      <c r="AZ173" s="81"/>
      <c r="BA173" s="81"/>
      <c r="BB173" s="81"/>
      <c r="BC173">
        <v>1</v>
      </c>
      <c r="BD173" s="80" t="str">
        <f>REPLACE(INDEX(GroupVertices[Group],MATCH(Edges[[#This Row],[Vertex 1]],GroupVertices[Vertex],0)),1,1,"")</f>
        <v>11</v>
      </c>
      <c r="BE173" s="80" t="str">
        <f>REPLACE(INDEX(GroupVertices[Group],MATCH(Edges[[#This Row],[Vertex 2]],GroupVertices[Vertex],0)),1,1,"")</f>
        <v>11</v>
      </c>
      <c r="BF173" s="48">
        <v>2</v>
      </c>
      <c r="BG173" s="49">
        <v>5.882352941176471</v>
      </c>
      <c r="BH173" s="48">
        <v>0</v>
      </c>
      <c r="BI173" s="49">
        <v>0</v>
      </c>
      <c r="BJ173" s="48">
        <v>0</v>
      </c>
      <c r="BK173" s="49">
        <v>0</v>
      </c>
      <c r="BL173" s="48">
        <v>32</v>
      </c>
      <c r="BM173" s="49">
        <v>94.11764705882354</v>
      </c>
      <c r="BN173" s="48">
        <v>34</v>
      </c>
    </row>
    <row r="174" spans="1:66" ht="15">
      <c r="A174" s="66" t="s">
        <v>293</v>
      </c>
      <c r="B174" s="66" t="s">
        <v>293</v>
      </c>
      <c r="C174" s="67" t="s">
        <v>2113</v>
      </c>
      <c r="D174" s="68">
        <v>3</v>
      </c>
      <c r="E174" s="69" t="s">
        <v>136</v>
      </c>
      <c r="F174" s="70">
        <v>23.333333333333336</v>
      </c>
      <c r="G174" s="67"/>
      <c r="H174" s="71"/>
      <c r="I174" s="72"/>
      <c r="J174" s="72"/>
      <c r="K174" s="34" t="s">
        <v>65</v>
      </c>
      <c r="L174" s="79">
        <v>174</v>
      </c>
      <c r="M174" s="79"/>
      <c r="N174" s="74"/>
      <c r="O174" s="81" t="s">
        <v>334</v>
      </c>
      <c r="P174" s="83">
        <v>43699.01945601852</v>
      </c>
      <c r="Q174" s="81" t="s">
        <v>347</v>
      </c>
      <c r="R174" s="81"/>
      <c r="S174" s="81"/>
      <c r="T174" s="81"/>
      <c r="U174" s="81"/>
      <c r="V174" s="84" t="s">
        <v>503</v>
      </c>
      <c r="W174" s="83">
        <v>43699.01945601852</v>
      </c>
      <c r="X174" s="87">
        <v>43699</v>
      </c>
      <c r="Y174" s="89" t="s">
        <v>580</v>
      </c>
      <c r="Z174" s="84" t="s">
        <v>668</v>
      </c>
      <c r="AA174" s="81"/>
      <c r="AB174" s="81"/>
      <c r="AC174" s="89" t="s">
        <v>755</v>
      </c>
      <c r="AD174" s="81"/>
      <c r="AE174" s="81" t="b">
        <v>0</v>
      </c>
      <c r="AF174" s="81">
        <v>0</v>
      </c>
      <c r="AG174" s="89" t="s">
        <v>782</v>
      </c>
      <c r="AH174" s="81" t="b">
        <v>0</v>
      </c>
      <c r="AI174" s="81" t="s">
        <v>793</v>
      </c>
      <c r="AJ174" s="81"/>
      <c r="AK174" s="89" t="s">
        <v>782</v>
      </c>
      <c r="AL174" s="81" t="b">
        <v>0</v>
      </c>
      <c r="AM174" s="81">
        <v>3</v>
      </c>
      <c r="AN174" s="89" t="s">
        <v>754</v>
      </c>
      <c r="AO174" s="81" t="s">
        <v>802</v>
      </c>
      <c r="AP174" s="81" t="b">
        <v>0</v>
      </c>
      <c r="AQ174" s="89" t="s">
        <v>754</v>
      </c>
      <c r="AR174" s="81" t="s">
        <v>210</v>
      </c>
      <c r="AS174" s="81">
        <v>0</v>
      </c>
      <c r="AT174" s="81">
        <v>0</v>
      </c>
      <c r="AU174" s="81"/>
      <c r="AV174" s="81"/>
      <c r="AW174" s="81"/>
      <c r="AX174" s="81"/>
      <c r="AY174" s="81"/>
      <c r="AZ174" s="81"/>
      <c r="BA174" s="81"/>
      <c r="BB174" s="81"/>
      <c r="BC174">
        <v>2</v>
      </c>
      <c r="BD174" s="80" t="str">
        <f>REPLACE(INDEX(GroupVertices[Group],MATCH(Edges[[#This Row],[Vertex 1]],GroupVertices[Vertex],0)),1,1,"")</f>
        <v>1</v>
      </c>
      <c r="BE174" s="80" t="str">
        <f>REPLACE(INDEX(GroupVertices[Group],MATCH(Edges[[#This Row],[Vertex 2]],GroupVertices[Vertex],0)),1,1,"")</f>
        <v>1</v>
      </c>
      <c r="BF174" s="48"/>
      <c r="BG174" s="49"/>
      <c r="BH174" s="48"/>
      <c r="BI174" s="49"/>
      <c r="BJ174" s="48"/>
      <c r="BK174" s="49"/>
      <c r="BL174" s="48"/>
      <c r="BM174" s="49"/>
      <c r="BN174" s="48"/>
    </row>
    <row r="175" spans="1:66" ht="15">
      <c r="A175" s="66" t="s">
        <v>293</v>
      </c>
      <c r="B175" s="66" t="s">
        <v>296</v>
      </c>
      <c r="C175" s="67" t="s">
        <v>2113</v>
      </c>
      <c r="D175" s="68">
        <v>3</v>
      </c>
      <c r="E175" s="69" t="s">
        <v>136</v>
      </c>
      <c r="F175" s="70">
        <v>23.333333333333336</v>
      </c>
      <c r="G175" s="67"/>
      <c r="H175" s="71"/>
      <c r="I175" s="72"/>
      <c r="J175" s="72"/>
      <c r="K175" s="34" t="s">
        <v>66</v>
      </c>
      <c r="L175" s="79">
        <v>175</v>
      </c>
      <c r="M175" s="79"/>
      <c r="N175" s="74"/>
      <c r="O175" s="81" t="s">
        <v>336</v>
      </c>
      <c r="P175" s="83">
        <v>43700.12976851852</v>
      </c>
      <c r="Q175" s="81" t="s">
        <v>370</v>
      </c>
      <c r="R175" s="84" t="s">
        <v>395</v>
      </c>
      <c r="S175" s="81" t="s">
        <v>403</v>
      </c>
      <c r="T175" s="81" t="s">
        <v>439</v>
      </c>
      <c r="U175" s="84" t="s">
        <v>460</v>
      </c>
      <c r="V175" s="84" t="s">
        <v>460</v>
      </c>
      <c r="W175" s="83">
        <v>43700.12976851852</v>
      </c>
      <c r="X175" s="87">
        <v>43700</v>
      </c>
      <c r="Y175" s="89" t="s">
        <v>584</v>
      </c>
      <c r="Z175" s="84" t="s">
        <v>672</v>
      </c>
      <c r="AA175" s="81"/>
      <c r="AB175" s="81"/>
      <c r="AC175" s="89" t="s">
        <v>759</v>
      </c>
      <c r="AD175" s="89" t="s">
        <v>780</v>
      </c>
      <c r="AE175" s="81" t="b">
        <v>0</v>
      </c>
      <c r="AF175" s="81">
        <v>9</v>
      </c>
      <c r="AG175" s="89" t="s">
        <v>791</v>
      </c>
      <c r="AH175" s="81" t="b">
        <v>0</v>
      </c>
      <c r="AI175" s="81" t="s">
        <v>793</v>
      </c>
      <c r="AJ175" s="81"/>
      <c r="AK175" s="89" t="s">
        <v>782</v>
      </c>
      <c r="AL175" s="81" t="b">
        <v>0</v>
      </c>
      <c r="AM175" s="81">
        <v>3</v>
      </c>
      <c r="AN175" s="89" t="s">
        <v>782</v>
      </c>
      <c r="AO175" s="81" t="s">
        <v>802</v>
      </c>
      <c r="AP175" s="81" t="b">
        <v>0</v>
      </c>
      <c r="AQ175" s="89" t="s">
        <v>780</v>
      </c>
      <c r="AR175" s="81" t="s">
        <v>210</v>
      </c>
      <c r="AS175" s="81">
        <v>0</v>
      </c>
      <c r="AT175" s="81">
        <v>0</v>
      </c>
      <c r="AU175" s="81"/>
      <c r="AV175" s="81"/>
      <c r="AW175" s="81"/>
      <c r="AX175" s="81"/>
      <c r="AY175" s="81"/>
      <c r="AZ175" s="81"/>
      <c r="BA175" s="81"/>
      <c r="BB175" s="81"/>
      <c r="BC175">
        <v>2</v>
      </c>
      <c r="BD175" s="80" t="str">
        <f>REPLACE(INDEX(GroupVertices[Group],MATCH(Edges[[#This Row],[Vertex 1]],GroupVertices[Vertex],0)),1,1,"")</f>
        <v>1</v>
      </c>
      <c r="BE175" s="80" t="str">
        <f>REPLACE(INDEX(GroupVertices[Group],MATCH(Edges[[#This Row],[Vertex 2]],GroupVertices[Vertex],0)),1,1,"")</f>
        <v>1</v>
      </c>
      <c r="BF175" s="48">
        <v>2</v>
      </c>
      <c r="BG175" s="49">
        <v>5.555555555555555</v>
      </c>
      <c r="BH175" s="48">
        <v>1</v>
      </c>
      <c r="BI175" s="49">
        <v>2.7777777777777777</v>
      </c>
      <c r="BJ175" s="48">
        <v>0</v>
      </c>
      <c r="BK175" s="49">
        <v>0</v>
      </c>
      <c r="BL175" s="48">
        <v>33</v>
      </c>
      <c r="BM175" s="49">
        <v>91.66666666666667</v>
      </c>
      <c r="BN175" s="48">
        <v>36</v>
      </c>
    </row>
    <row r="176" spans="1:66" ht="15">
      <c r="A176" s="66" t="s">
        <v>293</v>
      </c>
      <c r="B176" s="66" t="s">
        <v>293</v>
      </c>
      <c r="C176" s="67" t="s">
        <v>2113</v>
      </c>
      <c r="D176" s="68">
        <v>3</v>
      </c>
      <c r="E176" s="69" t="s">
        <v>136</v>
      </c>
      <c r="F176" s="70">
        <v>23.333333333333336</v>
      </c>
      <c r="G176" s="67"/>
      <c r="H176" s="71"/>
      <c r="I176" s="72"/>
      <c r="J176" s="72"/>
      <c r="K176" s="34" t="s">
        <v>65</v>
      </c>
      <c r="L176" s="79">
        <v>176</v>
      </c>
      <c r="M176" s="79"/>
      <c r="N176" s="74"/>
      <c r="O176" s="81" t="s">
        <v>334</v>
      </c>
      <c r="P176" s="83">
        <v>43700.12993055556</v>
      </c>
      <c r="Q176" s="81" t="s">
        <v>370</v>
      </c>
      <c r="R176" s="81"/>
      <c r="S176" s="81"/>
      <c r="T176" s="81" t="s">
        <v>440</v>
      </c>
      <c r="U176" s="81"/>
      <c r="V176" s="84" t="s">
        <v>503</v>
      </c>
      <c r="W176" s="83">
        <v>43700.12993055556</v>
      </c>
      <c r="X176" s="87">
        <v>43700</v>
      </c>
      <c r="Y176" s="89" t="s">
        <v>585</v>
      </c>
      <c r="Z176" s="84" t="s">
        <v>673</v>
      </c>
      <c r="AA176" s="81"/>
      <c r="AB176" s="81"/>
      <c r="AC176" s="89" t="s">
        <v>760</v>
      </c>
      <c r="AD176" s="81"/>
      <c r="AE176" s="81" t="b">
        <v>0</v>
      </c>
      <c r="AF176" s="81">
        <v>0</v>
      </c>
      <c r="AG176" s="89" t="s">
        <v>782</v>
      </c>
      <c r="AH176" s="81" t="b">
        <v>0</v>
      </c>
      <c r="AI176" s="81" t="s">
        <v>793</v>
      </c>
      <c r="AJ176" s="81"/>
      <c r="AK176" s="89" t="s">
        <v>782</v>
      </c>
      <c r="AL176" s="81" t="b">
        <v>0</v>
      </c>
      <c r="AM176" s="81">
        <v>3</v>
      </c>
      <c r="AN176" s="89" t="s">
        <v>759</v>
      </c>
      <c r="AO176" s="81" t="s">
        <v>802</v>
      </c>
      <c r="AP176" s="81" t="b">
        <v>0</v>
      </c>
      <c r="AQ176" s="89" t="s">
        <v>759</v>
      </c>
      <c r="AR176" s="81" t="s">
        <v>210</v>
      </c>
      <c r="AS176" s="81">
        <v>0</v>
      </c>
      <c r="AT176" s="81">
        <v>0</v>
      </c>
      <c r="AU176" s="81"/>
      <c r="AV176" s="81"/>
      <c r="AW176" s="81"/>
      <c r="AX176" s="81"/>
      <c r="AY176" s="81"/>
      <c r="AZ176" s="81"/>
      <c r="BA176" s="81"/>
      <c r="BB176" s="81"/>
      <c r="BC176">
        <v>2</v>
      </c>
      <c r="BD176" s="80" t="str">
        <f>REPLACE(INDEX(GroupVertices[Group],MATCH(Edges[[#This Row],[Vertex 1]],GroupVertices[Vertex],0)),1,1,"")</f>
        <v>1</v>
      </c>
      <c r="BE176" s="80" t="str">
        <f>REPLACE(INDEX(GroupVertices[Group],MATCH(Edges[[#This Row],[Vertex 2]],GroupVertices[Vertex],0)),1,1,"")</f>
        <v>1</v>
      </c>
      <c r="BF176" s="48"/>
      <c r="BG176" s="49"/>
      <c r="BH176" s="48"/>
      <c r="BI176" s="49"/>
      <c r="BJ176" s="48"/>
      <c r="BK176" s="49"/>
      <c r="BL176" s="48"/>
      <c r="BM176" s="49"/>
      <c r="BN176" s="48"/>
    </row>
    <row r="177" spans="1:66" ht="15">
      <c r="A177" s="66" t="s">
        <v>293</v>
      </c>
      <c r="B177" s="66" t="s">
        <v>296</v>
      </c>
      <c r="C177" s="67" t="s">
        <v>2113</v>
      </c>
      <c r="D177" s="68">
        <v>3</v>
      </c>
      <c r="E177" s="69" t="s">
        <v>136</v>
      </c>
      <c r="F177" s="70">
        <v>23.333333333333336</v>
      </c>
      <c r="G177" s="67"/>
      <c r="H177" s="71"/>
      <c r="I177" s="72"/>
      <c r="J177" s="72"/>
      <c r="K177" s="34" t="s">
        <v>66</v>
      </c>
      <c r="L177" s="79">
        <v>177</v>
      </c>
      <c r="M177" s="79"/>
      <c r="N177" s="74"/>
      <c r="O177" s="81" t="s">
        <v>336</v>
      </c>
      <c r="P177" s="83">
        <v>43700.12993055556</v>
      </c>
      <c r="Q177" s="81" t="s">
        <v>370</v>
      </c>
      <c r="R177" s="81"/>
      <c r="S177" s="81"/>
      <c r="T177" s="81" t="s">
        <v>440</v>
      </c>
      <c r="U177" s="81"/>
      <c r="V177" s="84" t="s">
        <v>503</v>
      </c>
      <c r="W177" s="83">
        <v>43700.12993055556</v>
      </c>
      <c r="X177" s="87">
        <v>43700</v>
      </c>
      <c r="Y177" s="89" t="s">
        <v>585</v>
      </c>
      <c r="Z177" s="84" t="s">
        <v>673</v>
      </c>
      <c r="AA177" s="81"/>
      <c r="AB177" s="81"/>
      <c r="AC177" s="89" t="s">
        <v>760</v>
      </c>
      <c r="AD177" s="81"/>
      <c r="AE177" s="81" t="b">
        <v>0</v>
      </c>
      <c r="AF177" s="81">
        <v>0</v>
      </c>
      <c r="AG177" s="89" t="s">
        <v>782</v>
      </c>
      <c r="AH177" s="81" t="b">
        <v>0</v>
      </c>
      <c r="AI177" s="81" t="s">
        <v>793</v>
      </c>
      <c r="AJ177" s="81"/>
      <c r="AK177" s="89" t="s">
        <v>782</v>
      </c>
      <c r="AL177" s="81" t="b">
        <v>0</v>
      </c>
      <c r="AM177" s="81">
        <v>3</v>
      </c>
      <c r="AN177" s="89" t="s">
        <v>759</v>
      </c>
      <c r="AO177" s="81" t="s">
        <v>802</v>
      </c>
      <c r="AP177" s="81" t="b">
        <v>0</v>
      </c>
      <c r="AQ177" s="89" t="s">
        <v>759</v>
      </c>
      <c r="AR177" s="81" t="s">
        <v>210</v>
      </c>
      <c r="AS177" s="81">
        <v>0</v>
      </c>
      <c r="AT177" s="81">
        <v>0</v>
      </c>
      <c r="AU177" s="81"/>
      <c r="AV177" s="81"/>
      <c r="AW177" s="81"/>
      <c r="AX177" s="81"/>
      <c r="AY177" s="81"/>
      <c r="AZ177" s="81"/>
      <c r="BA177" s="81"/>
      <c r="BB177" s="81"/>
      <c r="BC177">
        <v>2</v>
      </c>
      <c r="BD177" s="80" t="str">
        <f>REPLACE(INDEX(GroupVertices[Group],MATCH(Edges[[#This Row],[Vertex 1]],GroupVertices[Vertex],0)),1,1,"")</f>
        <v>1</v>
      </c>
      <c r="BE177" s="80" t="str">
        <f>REPLACE(INDEX(GroupVertices[Group],MATCH(Edges[[#This Row],[Vertex 2]],GroupVertices[Vertex],0)),1,1,"")</f>
        <v>1</v>
      </c>
      <c r="BF177" s="48">
        <v>2</v>
      </c>
      <c r="BG177" s="49">
        <v>5.555555555555555</v>
      </c>
      <c r="BH177" s="48">
        <v>1</v>
      </c>
      <c r="BI177" s="49">
        <v>2.7777777777777777</v>
      </c>
      <c r="BJ177" s="48">
        <v>0</v>
      </c>
      <c r="BK177" s="49">
        <v>0</v>
      </c>
      <c r="BL177" s="48">
        <v>33</v>
      </c>
      <c r="BM177" s="49">
        <v>91.66666666666667</v>
      </c>
      <c r="BN177" s="48">
        <v>36</v>
      </c>
    </row>
    <row r="178" spans="1:66" ht="15">
      <c r="A178" s="66" t="s">
        <v>296</v>
      </c>
      <c r="B178" s="66" t="s">
        <v>293</v>
      </c>
      <c r="C178" s="67" t="s">
        <v>2111</v>
      </c>
      <c r="D178" s="68">
        <v>3</v>
      </c>
      <c r="E178" s="69" t="s">
        <v>132</v>
      </c>
      <c r="F178" s="70">
        <v>32</v>
      </c>
      <c r="G178" s="67"/>
      <c r="H178" s="71"/>
      <c r="I178" s="72"/>
      <c r="J178" s="72"/>
      <c r="K178" s="34" t="s">
        <v>66</v>
      </c>
      <c r="L178" s="79">
        <v>178</v>
      </c>
      <c r="M178" s="79"/>
      <c r="N178" s="74"/>
      <c r="O178" s="81" t="s">
        <v>334</v>
      </c>
      <c r="P178" s="83">
        <v>43700.224907407406</v>
      </c>
      <c r="Q178" s="81" t="s">
        <v>370</v>
      </c>
      <c r="R178" s="81"/>
      <c r="S178" s="81"/>
      <c r="T178" s="81" t="s">
        <v>440</v>
      </c>
      <c r="U178" s="81"/>
      <c r="V178" s="84" t="s">
        <v>506</v>
      </c>
      <c r="W178" s="83">
        <v>43700.224907407406</v>
      </c>
      <c r="X178" s="87">
        <v>43700</v>
      </c>
      <c r="Y178" s="89" t="s">
        <v>586</v>
      </c>
      <c r="Z178" s="84" t="s">
        <v>674</v>
      </c>
      <c r="AA178" s="81"/>
      <c r="AB178" s="81"/>
      <c r="AC178" s="89" t="s">
        <v>761</v>
      </c>
      <c r="AD178" s="81"/>
      <c r="AE178" s="81" t="b">
        <v>0</v>
      </c>
      <c r="AF178" s="81">
        <v>0</v>
      </c>
      <c r="AG178" s="89" t="s">
        <v>782</v>
      </c>
      <c r="AH178" s="81" t="b">
        <v>0</v>
      </c>
      <c r="AI178" s="81" t="s">
        <v>793</v>
      </c>
      <c r="AJ178" s="81"/>
      <c r="AK178" s="89" t="s">
        <v>782</v>
      </c>
      <c r="AL178" s="81" t="b">
        <v>0</v>
      </c>
      <c r="AM178" s="81">
        <v>3</v>
      </c>
      <c r="AN178" s="89" t="s">
        <v>759</v>
      </c>
      <c r="AO178" s="81" t="s">
        <v>801</v>
      </c>
      <c r="AP178" s="81" t="b">
        <v>0</v>
      </c>
      <c r="AQ178" s="89" t="s">
        <v>759</v>
      </c>
      <c r="AR178" s="81" t="s">
        <v>210</v>
      </c>
      <c r="AS178" s="81">
        <v>0</v>
      </c>
      <c r="AT178" s="81">
        <v>0</v>
      </c>
      <c r="AU178" s="81"/>
      <c r="AV178" s="81"/>
      <c r="AW178" s="81"/>
      <c r="AX178" s="81"/>
      <c r="AY178" s="81"/>
      <c r="AZ178" s="81"/>
      <c r="BA178" s="81"/>
      <c r="BB178" s="81"/>
      <c r="BC178">
        <v>1</v>
      </c>
      <c r="BD178" s="80" t="str">
        <f>REPLACE(INDEX(GroupVertices[Group],MATCH(Edges[[#This Row],[Vertex 1]],GroupVertices[Vertex],0)),1,1,"")</f>
        <v>1</v>
      </c>
      <c r="BE178" s="80" t="str">
        <f>REPLACE(INDEX(GroupVertices[Group],MATCH(Edges[[#This Row],[Vertex 2]],GroupVertices[Vertex],0)),1,1,"")</f>
        <v>1</v>
      </c>
      <c r="BF178" s="48">
        <v>2</v>
      </c>
      <c r="BG178" s="49">
        <v>5.555555555555555</v>
      </c>
      <c r="BH178" s="48">
        <v>1</v>
      </c>
      <c r="BI178" s="49">
        <v>2.7777777777777777</v>
      </c>
      <c r="BJ178" s="48">
        <v>0</v>
      </c>
      <c r="BK178" s="49">
        <v>0</v>
      </c>
      <c r="BL178" s="48">
        <v>33</v>
      </c>
      <c r="BM178" s="49">
        <v>91.66666666666667</v>
      </c>
      <c r="BN178" s="48">
        <v>36</v>
      </c>
    </row>
    <row r="179" spans="1:66" ht="15">
      <c r="A179" s="66" t="s">
        <v>297</v>
      </c>
      <c r="B179" s="66" t="s">
        <v>293</v>
      </c>
      <c r="C179" s="67" t="s">
        <v>2111</v>
      </c>
      <c r="D179" s="68">
        <v>3</v>
      </c>
      <c r="E179" s="69" t="s">
        <v>132</v>
      </c>
      <c r="F179" s="70">
        <v>32</v>
      </c>
      <c r="G179" s="67"/>
      <c r="H179" s="71"/>
      <c r="I179" s="72"/>
      <c r="J179" s="72"/>
      <c r="K179" s="34" t="s">
        <v>65</v>
      </c>
      <c r="L179" s="79">
        <v>179</v>
      </c>
      <c r="M179" s="79"/>
      <c r="N179" s="74"/>
      <c r="O179" s="81" t="s">
        <v>334</v>
      </c>
      <c r="P179" s="83">
        <v>43700.41621527778</v>
      </c>
      <c r="Q179" s="81" t="s">
        <v>370</v>
      </c>
      <c r="R179" s="81"/>
      <c r="S179" s="81"/>
      <c r="T179" s="81" t="s">
        <v>440</v>
      </c>
      <c r="U179" s="81"/>
      <c r="V179" s="84" t="s">
        <v>507</v>
      </c>
      <c r="W179" s="83">
        <v>43700.41621527778</v>
      </c>
      <c r="X179" s="87">
        <v>43700</v>
      </c>
      <c r="Y179" s="89" t="s">
        <v>587</v>
      </c>
      <c r="Z179" s="84" t="s">
        <v>675</v>
      </c>
      <c r="AA179" s="81"/>
      <c r="AB179" s="81"/>
      <c r="AC179" s="89" t="s">
        <v>762</v>
      </c>
      <c r="AD179" s="81"/>
      <c r="AE179" s="81" t="b">
        <v>0</v>
      </c>
      <c r="AF179" s="81">
        <v>0</v>
      </c>
      <c r="AG179" s="89" t="s">
        <v>782</v>
      </c>
      <c r="AH179" s="81" t="b">
        <v>0</v>
      </c>
      <c r="AI179" s="81" t="s">
        <v>793</v>
      </c>
      <c r="AJ179" s="81"/>
      <c r="AK179" s="89" t="s">
        <v>782</v>
      </c>
      <c r="AL179" s="81" t="b">
        <v>0</v>
      </c>
      <c r="AM179" s="81">
        <v>3</v>
      </c>
      <c r="AN179" s="89" t="s">
        <v>759</v>
      </c>
      <c r="AO179" s="81" t="s">
        <v>803</v>
      </c>
      <c r="AP179" s="81" t="b">
        <v>0</v>
      </c>
      <c r="AQ179" s="89" t="s">
        <v>759</v>
      </c>
      <c r="AR179" s="81" t="s">
        <v>210</v>
      </c>
      <c r="AS179" s="81">
        <v>0</v>
      </c>
      <c r="AT179" s="81">
        <v>0</v>
      </c>
      <c r="AU179" s="81"/>
      <c r="AV179" s="81"/>
      <c r="AW179" s="81"/>
      <c r="AX179" s="81"/>
      <c r="AY179" s="81"/>
      <c r="AZ179" s="81"/>
      <c r="BA179" s="81"/>
      <c r="BB179" s="81"/>
      <c r="BC179">
        <v>1</v>
      </c>
      <c r="BD179" s="80" t="str">
        <f>REPLACE(INDEX(GroupVertices[Group],MATCH(Edges[[#This Row],[Vertex 1]],GroupVertices[Vertex],0)),1,1,"")</f>
        <v>1</v>
      </c>
      <c r="BE179" s="80" t="str">
        <f>REPLACE(INDEX(GroupVertices[Group],MATCH(Edges[[#This Row],[Vertex 2]],GroupVertices[Vertex],0)),1,1,"")</f>
        <v>1</v>
      </c>
      <c r="BF179" s="48"/>
      <c r="BG179" s="49"/>
      <c r="BH179" s="48"/>
      <c r="BI179" s="49"/>
      <c r="BJ179" s="48"/>
      <c r="BK179" s="49"/>
      <c r="BL179" s="48"/>
      <c r="BM179" s="49"/>
      <c r="BN179" s="48"/>
    </row>
    <row r="180" spans="1:66" ht="15">
      <c r="A180" s="66" t="s">
        <v>297</v>
      </c>
      <c r="B180" s="66" t="s">
        <v>296</v>
      </c>
      <c r="C180" s="67" t="s">
        <v>2111</v>
      </c>
      <c r="D180" s="68">
        <v>3</v>
      </c>
      <c r="E180" s="69" t="s">
        <v>132</v>
      </c>
      <c r="F180" s="70">
        <v>32</v>
      </c>
      <c r="G180" s="67"/>
      <c r="H180" s="71"/>
      <c r="I180" s="72"/>
      <c r="J180" s="72"/>
      <c r="K180" s="34" t="s">
        <v>65</v>
      </c>
      <c r="L180" s="79">
        <v>180</v>
      </c>
      <c r="M180" s="79"/>
      <c r="N180" s="74"/>
      <c r="O180" s="81" t="s">
        <v>336</v>
      </c>
      <c r="P180" s="83">
        <v>43700.41621527778</v>
      </c>
      <c r="Q180" s="81" t="s">
        <v>370</v>
      </c>
      <c r="R180" s="81"/>
      <c r="S180" s="81"/>
      <c r="T180" s="81" t="s">
        <v>440</v>
      </c>
      <c r="U180" s="81"/>
      <c r="V180" s="84" t="s">
        <v>507</v>
      </c>
      <c r="W180" s="83">
        <v>43700.41621527778</v>
      </c>
      <c r="X180" s="87">
        <v>43700</v>
      </c>
      <c r="Y180" s="89" t="s">
        <v>587</v>
      </c>
      <c r="Z180" s="84" t="s">
        <v>675</v>
      </c>
      <c r="AA180" s="81"/>
      <c r="AB180" s="81"/>
      <c r="AC180" s="89" t="s">
        <v>762</v>
      </c>
      <c r="AD180" s="81"/>
      <c r="AE180" s="81" t="b">
        <v>0</v>
      </c>
      <c r="AF180" s="81">
        <v>0</v>
      </c>
      <c r="AG180" s="89" t="s">
        <v>782</v>
      </c>
      <c r="AH180" s="81" t="b">
        <v>0</v>
      </c>
      <c r="AI180" s="81" t="s">
        <v>793</v>
      </c>
      <c r="AJ180" s="81"/>
      <c r="AK180" s="89" t="s">
        <v>782</v>
      </c>
      <c r="AL180" s="81" t="b">
        <v>0</v>
      </c>
      <c r="AM180" s="81">
        <v>3</v>
      </c>
      <c r="AN180" s="89" t="s">
        <v>759</v>
      </c>
      <c r="AO180" s="81" t="s">
        <v>803</v>
      </c>
      <c r="AP180" s="81" t="b">
        <v>0</v>
      </c>
      <c r="AQ180" s="89" t="s">
        <v>759</v>
      </c>
      <c r="AR180" s="81" t="s">
        <v>210</v>
      </c>
      <c r="AS180" s="81">
        <v>0</v>
      </c>
      <c r="AT180" s="81">
        <v>0</v>
      </c>
      <c r="AU180" s="81"/>
      <c r="AV180" s="81"/>
      <c r="AW180" s="81"/>
      <c r="AX180" s="81"/>
      <c r="AY180" s="81"/>
      <c r="AZ180" s="81"/>
      <c r="BA180" s="81"/>
      <c r="BB180" s="81"/>
      <c r="BC180">
        <v>1</v>
      </c>
      <c r="BD180" s="80" t="str">
        <f>REPLACE(INDEX(GroupVertices[Group],MATCH(Edges[[#This Row],[Vertex 1]],GroupVertices[Vertex],0)),1,1,"")</f>
        <v>1</v>
      </c>
      <c r="BE180" s="80" t="str">
        <f>REPLACE(INDEX(GroupVertices[Group],MATCH(Edges[[#This Row],[Vertex 2]],GroupVertices[Vertex],0)),1,1,"")</f>
        <v>1</v>
      </c>
      <c r="BF180" s="48">
        <v>2</v>
      </c>
      <c r="BG180" s="49">
        <v>5.555555555555555</v>
      </c>
      <c r="BH180" s="48">
        <v>1</v>
      </c>
      <c r="BI180" s="49">
        <v>2.7777777777777777</v>
      </c>
      <c r="BJ180" s="48">
        <v>0</v>
      </c>
      <c r="BK180" s="49">
        <v>0</v>
      </c>
      <c r="BL180" s="48">
        <v>33</v>
      </c>
      <c r="BM180" s="49">
        <v>91.66666666666667</v>
      </c>
      <c r="BN180" s="48">
        <v>36</v>
      </c>
    </row>
    <row r="181" spans="1:66" ht="15">
      <c r="A181" s="66" t="s">
        <v>298</v>
      </c>
      <c r="B181" s="66" t="s">
        <v>321</v>
      </c>
      <c r="C181" s="67" t="s">
        <v>2111</v>
      </c>
      <c r="D181" s="68">
        <v>3</v>
      </c>
      <c r="E181" s="69" t="s">
        <v>132</v>
      </c>
      <c r="F181" s="70">
        <v>32</v>
      </c>
      <c r="G181" s="67"/>
      <c r="H181" s="71"/>
      <c r="I181" s="72"/>
      <c r="J181" s="72"/>
      <c r="K181" s="34" t="s">
        <v>65</v>
      </c>
      <c r="L181" s="79">
        <v>181</v>
      </c>
      <c r="M181" s="79"/>
      <c r="N181" s="74"/>
      <c r="O181" s="81" t="s">
        <v>335</v>
      </c>
      <c r="P181" s="83">
        <v>43697.769849537035</v>
      </c>
      <c r="Q181" s="81" t="s">
        <v>371</v>
      </c>
      <c r="R181" s="81"/>
      <c r="S181" s="81"/>
      <c r="T181" s="81" t="s">
        <v>441</v>
      </c>
      <c r="U181" s="84" t="s">
        <v>461</v>
      </c>
      <c r="V181" s="84" t="s">
        <v>461</v>
      </c>
      <c r="W181" s="83">
        <v>43697.769849537035</v>
      </c>
      <c r="X181" s="87">
        <v>43697</v>
      </c>
      <c r="Y181" s="89" t="s">
        <v>588</v>
      </c>
      <c r="Z181" s="84" t="s">
        <v>392</v>
      </c>
      <c r="AA181" s="81"/>
      <c r="AB181" s="81"/>
      <c r="AC181" s="89" t="s">
        <v>763</v>
      </c>
      <c r="AD181" s="81"/>
      <c r="AE181" s="81" t="b">
        <v>0</v>
      </c>
      <c r="AF181" s="81">
        <v>8</v>
      </c>
      <c r="AG181" s="89" t="s">
        <v>782</v>
      </c>
      <c r="AH181" s="81" t="b">
        <v>0</v>
      </c>
      <c r="AI181" s="81" t="s">
        <v>793</v>
      </c>
      <c r="AJ181" s="81"/>
      <c r="AK181" s="89" t="s">
        <v>782</v>
      </c>
      <c r="AL181" s="81" t="b">
        <v>0</v>
      </c>
      <c r="AM181" s="81">
        <v>0</v>
      </c>
      <c r="AN181" s="89" t="s">
        <v>782</v>
      </c>
      <c r="AO181" s="81" t="s">
        <v>802</v>
      </c>
      <c r="AP181" s="81" t="b">
        <v>0</v>
      </c>
      <c r="AQ181" s="89" t="s">
        <v>763</v>
      </c>
      <c r="AR181" s="81" t="s">
        <v>210</v>
      </c>
      <c r="AS181" s="81">
        <v>0</v>
      </c>
      <c r="AT181" s="81">
        <v>0</v>
      </c>
      <c r="AU181" s="81"/>
      <c r="AV181" s="81"/>
      <c r="AW181" s="81"/>
      <c r="AX181" s="81"/>
      <c r="AY181" s="81"/>
      <c r="AZ181" s="81"/>
      <c r="BA181" s="81"/>
      <c r="BB181" s="81"/>
      <c r="BC181">
        <v>1</v>
      </c>
      <c r="BD181" s="80" t="str">
        <f>REPLACE(INDEX(GroupVertices[Group],MATCH(Edges[[#This Row],[Vertex 1]],GroupVertices[Vertex],0)),1,1,"")</f>
        <v>4</v>
      </c>
      <c r="BE181" s="80" t="str">
        <f>REPLACE(INDEX(GroupVertices[Group],MATCH(Edges[[#This Row],[Vertex 2]],GroupVertices[Vertex],0)),1,1,"")</f>
        <v>4</v>
      </c>
      <c r="BF181" s="48"/>
      <c r="BG181" s="49"/>
      <c r="BH181" s="48"/>
      <c r="BI181" s="49"/>
      <c r="BJ181" s="48"/>
      <c r="BK181" s="49"/>
      <c r="BL181" s="48"/>
      <c r="BM181" s="49"/>
      <c r="BN181" s="48"/>
    </row>
    <row r="182" spans="1:66" ht="15">
      <c r="A182" s="66" t="s">
        <v>298</v>
      </c>
      <c r="B182" s="66" t="s">
        <v>332</v>
      </c>
      <c r="C182" s="67" t="s">
        <v>2111</v>
      </c>
      <c r="D182" s="68">
        <v>3</v>
      </c>
      <c r="E182" s="69" t="s">
        <v>132</v>
      </c>
      <c r="F182" s="70">
        <v>32</v>
      </c>
      <c r="G182" s="67"/>
      <c r="H182" s="71"/>
      <c r="I182" s="72"/>
      <c r="J182" s="72"/>
      <c r="K182" s="34" t="s">
        <v>65</v>
      </c>
      <c r="L182" s="79">
        <v>182</v>
      </c>
      <c r="M182" s="79"/>
      <c r="N182" s="74"/>
      <c r="O182" s="81" t="s">
        <v>335</v>
      </c>
      <c r="P182" s="83">
        <v>43697.769849537035</v>
      </c>
      <c r="Q182" s="81" t="s">
        <v>371</v>
      </c>
      <c r="R182" s="81"/>
      <c r="S182" s="81"/>
      <c r="T182" s="81" t="s">
        <v>441</v>
      </c>
      <c r="U182" s="84" t="s">
        <v>461</v>
      </c>
      <c r="V182" s="84" t="s">
        <v>461</v>
      </c>
      <c r="W182" s="83">
        <v>43697.769849537035</v>
      </c>
      <c r="X182" s="87">
        <v>43697</v>
      </c>
      <c r="Y182" s="89" t="s">
        <v>588</v>
      </c>
      <c r="Z182" s="84" t="s">
        <v>392</v>
      </c>
      <c r="AA182" s="81"/>
      <c r="AB182" s="81"/>
      <c r="AC182" s="89" t="s">
        <v>763</v>
      </c>
      <c r="AD182" s="81"/>
      <c r="AE182" s="81" t="b">
        <v>0</v>
      </c>
      <c r="AF182" s="81">
        <v>8</v>
      </c>
      <c r="AG182" s="89" t="s">
        <v>782</v>
      </c>
      <c r="AH182" s="81" t="b">
        <v>0</v>
      </c>
      <c r="AI182" s="81" t="s">
        <v>793</v>
      </c>
      <c r="AJ182" s="81"/>
      <c r="AK182" s="89" t="s">
        <v>782</v>
      </c>
      <c r="AL182" s="81" t="b">
        <v>0</v>
      </c>
      <c r="AM182" s="81">
        <v>0</v>
      </c>
      <c r="AN182" s="89" t="s">
        <v>782</v>
      </c>
      <c r="AO182" s="81" t="s">
        <v>802</v>
      </c>
      <c r="AP182" s="81" t="b">
        <v>0</v>
      </c>
      <c r="AQ182" s="89" t="s">
        <v>763</v>
      </c>
      <c r="AR182" s="81" t="s">
        <v>210</v>
      </c>
      <c r="AS182" s="81">
        <v>0</v>
      </c>
      <c r="AT182" s="81">
        <v>0</v>
      </c>
      <c r="AU182" s="81"/>
      <c r="AV182" s="81"/>
      <c r="AW182" s="81"/>
      <c r="AX182" s="81"/>
      <c r="AY182" s="81"/>
      <c r="AZ182" s="81"/>
      <c r="BA182" s="81"/>
      <c r="BB182" s="81"/>
      <c r="BC182">
        <v>1</v>
      </c>
      <c r="BD182" s="80" t="str">
        <f>REPLACE(INDEX(GroupVertices[Group],MATCH(Edges[[#This Row],[Vertex 1]],GroupVertices[Vertex],0)),1,1,"")</f>
        <v>4</v>
      </c>
      <c r="BE182" s="80" t="str">
        <f>REPLACE(INDEX(GroupVertices[Group],MATCH(Edges[[#This Row],[Vertex 2]],GroupVertices[Vertex],0)),1,1,"")</f>
        <v>4</v>
      </c>
      <c r="BF182" s="48">
        <v>2</v>
      </c>
      <c r="BG182" s="49">
        <v>8.333333333333334</v>
      </c>
      <c r="BH182" s="48">
        <v>0</v>
      </c>
      <c r="BI182" s="49">
        <v>0</v>
      </c>
      <c r="BJ182" s="48">
        <v>0</v>
      </c>
      <c r="BK182" s="49">
        <v>0</v>
      </c>
      <c r="BL182" s="48">
        <v>22</v>
      </c>
      <c r="BM182" s="49">
        <v>91.66666666666667</v>
      </c>
      <c r="BN182" s="48">
        <v>24</v>
      </c>
    </row>
    <row r="183" spans="1:66" ht="15">
      <c r="A183" s="66" t="s">
        <v>284</v>
      </c>
      <c r="B183" s="66" t="s">
        <v>265</v>
      </c>
      <c r="C183" s="67" t="s">
        <v>2111</v>
      </c>
      <c r="D183" s="68">
        <v>3</v>
      </c>
      <c r="E183" s="69" t="s">
        <v>132</v>
      </c>
      <c r="F183" s="70">
        <v>32</v>
      </c>
      <c r="G183" s="67"/>
      <c r="H183" s="71"/>
      <c r="I183" s="72"/>
      <c r="J183" s="72"/>
      <c r="K183" s="34" t="s">
        <v>65</v>
      </c>
      <c r="L183" s="79">
        <v>183</v>
      </c>
      <c r="M183" s="79"/>
      <c r="N183" s="74"/>
      <c r="O183" s="81" t="s">
        <v>335</v>
      </c>
      <c r="P183" s="83">
        <v>43697.88806712963</v>
      </c>
      <c r="Q183" s="81" t="s">
        <v>372</v>
      </c>
      <c r="R183" s="84" t="s">
        <v>396</v>
      </c>
      <c r="S183" s="81" t="s">
        <v>402</v>
      </c>
      <c r="T183" s="81" t="s">
        <v>413</v>
      </c>
      <c r="U183" s="81"/>
      <c r="V183" s="84" t="s">
        <v>497</v>
      </c>
      <c r="W183" s="83">
        <v>43697.88806712963</v>
      </c>
      <c r="X183" s="87">
        <v>43697</v>
      </c>
      <c r="Y183" s="89" t="s">
        <v>589</v>
      </c>
      <c r="Z183" s="84" t="s">
        <v>676</v>
      </c>
      <c r="AA183" s="81"/>
      <c r="AB183" s="81"/>
      <c r="AC183" s="89" t="s">
        <v>764</v>
      </c>
      <c r="AD183" s="81"/>
      <c r="AE183" s="81" t="b">
        <v>0</v>
      </c>
      <c r="AF183" s="81">
        <v>2</v>
      </c>
      <c r="AG183" s="89" t="s">
        <v>782</v>
      </c>
      <c r="AH183" s="81" t="b">
        <v>1</v>
      </c>
      <c r="AI183" s="81" t="s">
        <v>793</v>
      </c>
      <c r="AJ183" s="81"/>
      <c r="AK183" s="89" t="s">
        <v>800</v>
      </c>
      <c r="AL183" s="81" t="b">
        <v>0</v>
      </c>
      <c r="AM183" s="81">
        <v>0</v>
      </c>
      <c r="AN183" s="89" t="s">
        <v>782</v>
      </c>
      <c r="AO183" s="81" t="s">
        <v>801</v>
      </c>
      <c r="AP183" s="81" t="b">
        <v>0</v>
      </c>
      <c r="AQ183" s="89" t="s">
        <v>764</v>
      </c>
      <c r="AR183" s="81" t="s">
        <v>210</v>
      </c>
      <c r="AS183" s="81">
        <v>0</v>
      </c>
      <c r="AT183" s="81">
        <v>0</v>
      </c>
      <c r="AU183" s="81"/>
      <c r="AV183" s="81"/>
      <c r="AW183" s="81"/>
      <c r="AX183" s="81"/>
      <c r="AY183" s="81"/>
      <c r="AZ183" s="81"/>
      <c r="BA183" s="81"/>
      <c r="BB183" s="81"/>
      <c r="BC183">
        <v>1</v>
      </c>
      <c r="BD183" s="80" t="str">
        <f>REPLACE(INDEX(GroupVertices[Group],MATCH(Edges[[#This Row],[Vertex 1]],GroupVertices[Vertex],0)),1,1,"")</f>
        <v>3</v>
      </c>
      <c r="BE183" s="80" t="str">
        <f>REPLACE(INDEX(GroupVertices[Group],MATCH(Edges[[#This Row],[Vertex 2]],GroupVertices[Vertex],0)),1,1,"")</f>
        <v>4</v>
      </c>
      <c r="BF183" s="48">
        <v>5</v>
      </c>
      <c r="BG183" s="49">
        <v>20</v>
      </c>
      <c r="BH183" s="48">
        <v>0</v>
      </c>
      <c r="BI183" s="49">
        <v>0</v>
      </c>
      <c r="BJ183" s="48">
        <v>0</v>
      </c>
      <c r="BK183" s="49">
        <v>0</v>
      </c>
      <c r="BL183" s="48">
        <v>20</v>
      </c>
      <c r="BM183" s="49">
        <v>80</v>
      </c>
      <c r="BN183" s="48">
        <v>25</v>
      </c>
    </row>
    <row r="184" spans="1:66" ht="15">
      <c r="A184" s="66" t="s">
        <v>298</v>
      </c>
      <c r="B184" s="66" t="s">
        <v>265</v>
      </c>
      <c r="C184" s="67" t="s">
        <v>2111</v>
      </c>
      <c r="D184" s="68">
        <v>3</v>
      </c>
      <c r="E184" s="69" t="s">
        <v>132</v>
      </c>
      <c r="F184" s="70">
        <v>32</v>
      </c>
      <c r="G184" s="67"/>
      <c r="H184" s="71"/>
      <c r="I184" s="72"/>
      <c r="J184" s="72"/>
      <c r="K184" s="34" t="s">
        <v>65</v>
      </c>
      <c r="L184" s="79">
        <v>184</v>
      </c>
      <c r="M184" s="79"/>
      <c r="N184" s="74"/>
      <c r="O184" s="81" t="s">
        <v>335</v>
      </c>
      <c r="P184" s="83">
        <v>43697.831099537034</v>
      </c>
      <c r="Q184" s="81" t="s">
        <v>373</v>
      </c>
      <c r="R184" s="84" t="s">
        <v>396</v>
      </c>
      <c r="S184" s="81" t="s">
        <v>402</v>
      </c>
      <c r="T184" s="81" t="s">
        <v>442</v>
      </c>
      <c r="U184" s="81"/>
      <c r="V184" s="84" t="s">
        <v>508</v>
      </c>
      <c r="W184" s="83">
        <v>43697.831099537034</v>
      </c>
      <c r="X184" s="87">
        <v>43697</v>
      </c>
      <c r="Y184" s="89" t="s">
        <v>590</v>
      </c>
      <c r="Z184" s="84" t="s">
        <v>677</v>
      </c>
      <c r="AA184" s="81"/>
      <c r="AB184" s="81"/>
      <c r="AC184" s="89" t="s">
        <v>765</v>
      </c>
      <c r="AD184" s="81"/>
      <c r="AE184" s="81" t="b">
        <v>0</v>
      </c>
      <c r="AF184" s="81">
        <v>16</v>
      </c>
      <c r="AG184" s="89" t="s">
        <v>782</v>
      </c>
      <c r="AH184" s="81" t="b">
        <v>1</v>
      </c>
      <c r="AI184" s="81" t="s">
        <v>793</v>
      </c>
      <c r="AJ184" s="81"/>
      <c r="AK184" s="89" t="s">
        <v>800</v>
      </c>
      <c r="AL184" s="81" t="b">
        <v>0</v>
      </c>
      <c r="AM184" s="81">
        <v>0</v>
      </c>
      <c r="AN184" s="89" t="s">
        <v>782</v>
      </c>
      <c r="AO184" s="81" t="s">
        <v>802</v>
      </c>
      <c r="AP184" s="81" t="b">
        <v>0</v>
      </c>
      <c r="AQ184" s="89" t="s">
        <v>765</v>
      </c>
      <c r="AR184" s="81" t="s">
        <v>210</v>
      </c>
      <c r="AS184" s="81">
        <v>0</v>
      </c>
      <c r="AT184" s="81">
        <v>0</v>
      </c>
      <c r="AU184" s="81"/>
      <c r="AV184" s="81"/>
      <c r="AW184" s="81"/>
      <c r="AX184" s="81"/>
      <c r="AY184" s="81"/>
      <c r="AZ184" s="81"/>
      <c r="BA184" s="81"/>
      <c r="BB184" s="81"/>
      <c r="BC184">
        <v>1</v>
      </c>
      <c r="BD184" s="80" t="str">
        <f>REPLACE(INDEX(GroupVertices[Group],MATCH(Edges[[#This Row],[Vertex 1]],GroupVertices[Vertex],0)),1,1,"")</f>
        <v>4</v>
      </c>
      <c r="BE184" s="80" t="str">
        <f>REPLACE(INDEX(GroupVertices[Group],MATCH(Edges[[#This Row],[Vertex 2]],GroupVertices[Vertex],0)),1,1,"")</f>
        <v>4</v>
      </c>
      <c r="BF184" s="48">
        <v>6</v>
      </c>
      <c r="BG184" s="49">
        <v>13.953488372093023</v>
      </c>
      <c r="BH184" s="48">
        <v>0</v>
      </c>
      <c r="BI184" s="49">
        <v>0</v>
      </c>
      <c r="BJ184" s="48">
        <v>0</v>
      </c>
      <c r="BK184" s="49">
        <v>0</v>
      </c>
      <c r="BL184" s="48">
        <v>37</v>
      </c>
      <c r="BM184" s="49">
        <v>86.04651162790698</v>
      </c>
      <c r="BN184" s="48">
        <v>43</v>
      </c>
    </row>
    <row r="185" spans="1:66" ht="15">
      <c r="A185" s="66" t="s">
        <v>298</v>
      </c>
      <c r="B185" s="66" t="s">
        <v>333</v>
      </c>
      <c r="C185" s="67" t="s">
        <v>2111</v>
      </c>
      <c r="D185" s="68">
        <v>3</v>
      </c>
      <c r="E185" s="69" t="s">
        <v>132</v>
      </c>
      <c r="F185" s="70">
        <v>32</v>
      </c>
      <c r="G185" s="67"/>
      <c r="H185" s="71"/>
      <c r="I185" s="72"/>
      <c r="J185" s="72"/>
      <c r="K185" s="34" t="s">
        <v>65</v>
      </c>
      <c r="L185" s="79">
        <v>185</v>
      </c>
      <c r="M185" s="79"/>
      <c r="N185" s="74"/>
      <c r="O185" s="81" t="s">
        <v>335</v>
      </c>
      <c r="P185" s="83">
        <v>43700.51699074074</v>
      </c>
      <c r="Q185" s="81" t="s">
        <v>374</v>
      </c>
      <c r="R185" s="81"/>
      <c r="S185" s="81"/>
      <c r="T185" s="81" t="s">
        <v>413</v>
      </c>
      <c r="U185" s="81"/>
      <c r="V185" s="84" t="s">
        <v>508</v>
      </c>
      <c r="W185" s="83">
        <v>43700.51699074074</v>
      </c>
      <c r="X185" s="87">
        <v>43700</v>
      </c>
      <c r="Y185" s="89" t="s">
        <v>591</v>
      </c>
      <c r="Z185" s="84" t="s">
        <v>678</v>
      </c>
      <c r="AA185" s="81"/>
      <c r="AB185" s="81"/>
      <c r="AC185" s="89" t="s">
        <v>766</v>
      </c>
      <c r="AD185" s="89" t="s">
        <v>781</v>
      </c>
      <c r="AE185" s="81" t="b">
        <v>0</v>
      </c>
      <c r="AF185" s="81">
        <v>2</v>
      </c>
      <c r="AG185" s="89" t="s">
        <v>792</v>
      </c>
      <c r="AH185" s="81" t="b">
        <v>0</v>
      </c>
      <c r="AI185" s="81" t="s">
        <v>793</v>
      </c>
      <c r="AJ185" s="81"/>
      <c r="AK185" s="89" t="s">
        <v>782</v>
      </c>
      <c r="AL185" s="81" t="b">
        <v>0</v>
      </c>
      <c r="AM185" s="81">
        <v>0</v>
      </c>
      <c r="AN185" s="89" t="s">
        <v>782</v>
      </c>
      <c r="AO185" s="81" t="s">
        <v>802</v>
      </c>
      <c r="AP185" s="81" t="b">
        <v>0</v>
      </c>
      <c r="AQ185" s="89" t="s">
        <v>781</v>
      </c>
      <c r="AR185" s="81" t="s">
        <v>210</v>
      </c>
      <c r="AS185" s="81">
        <v>0</v>
      </c>
      <c r="AT185" s="81">
        <v>0</v>
      </c>
      <c r="AU185" s="81"/>
      <c r="AV185" s="81"/>
      <c r="AW185" s="81"/>
      <c r="AX185" s="81"/>
      <c r="AY185" s="81"/>
      <c r="AZ185" s="81"/>
      <c r="BA185" s="81"/>
      <c r="BB185" s="81"/>
      <c r="BC185">
        <v>1</v>
      </c>
      <c r="BD185" s="80" t="str">
        <f>REPLACE(INDEX(GroupVertices[Group],MATCH(Edges[[#This Row],[Vertex 1]],GroupVertices[Vertex],0)),1,1,"")</f>
        <v>4</v>
      </c>
      <c r="BE185" s="80" t="str">
        <f>REPLACE(INDEX(GroupVertices[Group],MATCH(Edges[[#This Row],[Vertex 2]],GroupVertices[Vertex],0)),1,1,"")</f>
        <v>4</v>
      </c>
      <c r="BF185" s="48">
        <v>1</v>
      </c>
      <c r="BG185" s="49">
        <v>11.11111111111111</v>
      </c>
      <c r="BH185" s="48">
        <v>0</v>
      </c>
      <c r="BI185" s="49">
        <v>0</v>
      </c>
      <c r="BJ185" s="48">
        <v>0</v>
      </c>
      <c r="BK185" s="49">
        <v>0</v>
      </c>
      <c r="BL185" s="48">
        <v>8</v>
      </c>
      <c r="BM185" s="49">
        <v>88.88888888888889</v>
      </c>
      <c r="BN185" s="48">
        <v>9</v>
      </c>
    </row>
    <row r="186" spans="1:66" ht="15">
      <c r="A186" s="66" t="s">
        <v>298</v>
      </c>
      <c r="B186" s="66" t="s">
        <v>284</v>
      </c>
      <c r="C186" s="67" t="s">
        <v>2111</v>
      </c>
      <c r="D186" s="68">
        <v>3</v>
      </c>
      <c r="E186" s="69" t="s">
        <v>132</v>
      </c>
      <c r="F186" s="70">
        <v>32</v>
      </c>
      <c r="G186" s="67"/>
      <c r="H186" s="71"/>
      <c r="I186" s="72"/>
      <c r="J186" s="72"/>
      <c r="K186" s="34" t="s">
        <v>65</v>
      </c>
      <c r="L186" s="79">
        <v>186</v>
      </c>
      <c r="M186" s="79"/>
      <c r="N186" s="74"/>
      <c r="O186" s="81" t="s">
        <v>336</v>
      </c>
      <c r="P186" s="83">
        <v>43700.51699074074</v>
      </c>
      <c r="Q186" s="81" t="s">
        <v>374</v>
      </c>
      <c r="R186" s="81"/>
      <c r="S186" s="81"/>
      <c r="T186" s="81" t="s">
        <v>413</v>
      </c>
      <c r="U186" s="81"/>
      <c r="V186" s="84" t="s">
        <v>508</v>
      </c>
      <c r="W186" s="83">
        <v>43700.51699074074</v>
      </c>
      <c r="X186" s="87">
        <v>43700</v>
      </c>
      <c r="Y186" s="89" t="s">
        <v>591</v>
      </c>
      <c r="Z186" s="84" t="s">
        <v>678</v>
      </c>
      <c r="AA186" s="81"/>
      <c r="AB186" s="81"/>
      <c r="AC186" s="89" t="s">
        <v>766</v>
      </c>
      <c r="AD186" s="89" t="s">
        <v>781</v>
      </c>
      <c r="AE186" s="81" t="b">
        <v>0</v>
      </c>
      <c r="AF186" s="81">
        <v>2</v>
      </c>
      <c r="AG186" s="89" t="s">
        <v>792</v>
      </c>
      <c r="AH186" s="81" t="b">
        <v>0</v>
      </c>
      <c r="AI186" s="81" t="s">
        <v>793</v>
      </c>
      <c r="AJ186" s="81"/>
      <c r="AK186" s="89" t="s">
        <v>782</v>
      </c>
      <c r="AL186" s="81" t="b">
        <v>0</v>
      </c>
      <c r="AM186" s="81">
        <v>0</v>
      </c>
      <c r="AN186" s="89" t="s">
        <v>782</v>
      </c>
      <c r="AO186" s="81" t="s">
        <v>802</v>
      </c>
      <c r="AP186" s="81" t="b">
        <v>0</v>
      </c>
      <c r="AQ186" s="89" t="s">
        <v>781</v>
      </c>
      <c r="AR186" s="81" t="s">
        <v>210</v>
      </c>
      <c r="AS186" s="81">
        <v>0</v>
      </c>
      <c r="AT186" s="81">
        <v>0</v>
      </c>
      <c r="AU186" s="81"/>
      <c r="AV186" s="81"/>
      <c r="AW186" s="81"/>
      <c r="AX186" s="81"/>
      <c r="AY186" s="81"/>
      <c r="AZ186" s="81"/>
      <c r="BA186" s="81"/>
      <c r="BB186" s="81"/>
      <c r="BC186">
        <v>1</v>
      </c>
      <c r="BD186" s="80" t="str">
        <f>REPLACE(INDEX(GroupVertices[Group],MATCH(Edges[[#This Row],[Vertex 1]],GroupVertices[Vertex],0)),1,1,"")</f>
        <v>4</v>
      </c>
      <c r="BE186" s="80" t="str">
        <f>REPLACE(INDEX(GroupVertices[Group],MATCH(Edges[[#This Row],[Vertex 2]],GroupVertices[Vertex],0)),1,1,"")</f>
        <v>3</v>
      </c>
      <c r="BF186" s="48"/>
      <c r="BG186" s="49"/>
      <c r="BH186" s="48"/>
      <c r="BI186" s="49"/>
      <c r="BJ186" s="48"/>
      <c r="BK186" s="49"/>
      <c r="BL186" s="48"/>
      <c r="BM186" s="49"/>
      <c r="BN186" s="48"/>
    </row>
    <row r="187" spans="1:66" ht="15">
      <c r="A187" s="66" t="s">
        <v>299</v>
      </c>
      <c r="B187" s="66" t="s">
        <v>299</v>
      </c>
      <c r="C187" s="67" t="s">
        <v>2111</v>
      </c>
      <c r="D187" s="68">
        <v>3</v>
      </c>
      <c r="E187" s="69" t="s">
        <v>132</v>
      </c>
      <c r="F187" s="70">
        <v>32</v>
      </c>
      <c r="G187" s="67"/>
      <c r="H187" s="71"/>
      <c r="I187" s="72"/>
      <c r="J187" s="72"/>
      <c r="K187" s="34" t="s">
        <v>65</v>
      </c>
      <c r="L187" s="79">
        <v>187</v>
      </c>
      <c r="M187" s="79"/>
      <c r="N187" s="74"/>
      <c r="O187" s="81" t="s">
        <v>210</v>
      </c>
      <c r="P187" s="83">
        <v>43700.900405092594</v>
      </c>
      <c r="Q187" s="81" t="s">
        <v>375</v>
      </c>
      <c r="R187" s="81"/>
      <c r="S187" s="81"/>
      <c r="T187" s="81" t="s">
        <v>443</v>
      </c>
      <c r="U187" s="84" t="s">
        <v>462</v>
      </c>
      <c r="V187" s="84" t="s">
        <v>462</v>
      </c>
      <c r="W187" s="83">
        <v>43700.900405092594</v>
      </c>
      <c r="X187" s="87">
        <v>43700</v>
      </c>
      <c r="Y187" s="89" t="s">
        <v>592</v>
      </c>
      <c r="Z187" s="84" t="s">
        <v>679</v>
      </c>
      <c r="AA187" s="81"/>
      <c r="AB187" s="81"/>
      <c r="AC187" s="89" t="s">
        <v>767</v>
      </c>
      <c r="AD187" s="81"/>
      <c r="AE187" s="81" t="b">
        <v>0</v>
      </c>
      <c r="AF187" s="81">
        <v>4</v>
      </c>
      <c r="AG187" s="89" t="s">
        <v>782</v>
      </c>
      <c r="AH187" s="81" t="b">
        <v>0</v>
      </c>
      <c r="AI187" s="81" t="s">
        <v>793</v>
      </c>
      <c r="AJ187" s="81"/>
      <c r="AK187" s="89" t="s">
        <v>782</v>
      </c>
      <c r="AL187" s="81" t="b">
        <v>0</v>
      </c>
      <c r="AM187" s="81">
        <v>0</v>
      </c>
      <c r="AN187" s="89" t="s">
        <v>782</v>
      </c>
      <c r="AO187" s="81" t="s">
        <v>803</v>
      </c>
      <c r="AP187" s="81" t="b">
        <v>0</v>
      </c>
      <c r="AQ187" s="89" t="s">
        <v>767</v>
      </c>
      <c r="AR187" s="81" t="s">
        <v>210</v>
      </c>
      <c r="AS187" s="81">
        <v>0</v>
      </c>
      <c r="AT187" s="81">
        <v>0</v>
      </c>
      <c r="AU187" s="81"/>
      <c r="AV187" s="81"/>
      <c r="AW187" s="81"/>
      <c r="AX187" s="81"/>
      <c r="AY187" s="81"/>
      <c r="AZ187" s="81"/>
      <c r="BA187" s="81"/>
      <c r="BB187" s="81"/>
      <c r="BC187">
        <v>1</v>
      </c>
      <c r="BD187" s="80" t="str">
        <f>REPLACE(INDEX(GroupVertices[Group],MATCH(Edges[[#This Row],[Vertex 1]],GroupVertices[Vertex],0)),1,1,"")</f>
        <v>8</v>
      </c>
      <c r="BE187" s="80" t="str">
        <f>REPLACE(INDEX(GroupVertices[Group],MATCH(Edges[[#This Row],[Vertex 2]],GroupVertices[Vertex],0)),1,1,"")</f>
        <v>8</v>
      </c>
      <c r="BF187" s="48">
        <v>1</v>
      </c>
      <c r="BG187" s="49">
        <v>3.7037037037037037</v>
      </c>
      <c r="BH187" s="48">
        <v>0</v>
      </c>
      <c r="BI187" s="49">
        <v>0</v>
      </c>
      <c r="BJ187" s="48">
        <v>0</v>
      </c>
      <c r="BK187" s="49">
        <v>0</v>
      </c>
      <c r="BL187" s="48">
        <v>26</v>
      </c>
      <c r="BM187" s="49">
        <v>96.29629629629629</v>
      </c>
      <c r="BN187" s="48">
        <v>27</v>
      </c>
    </row>
    <row r="188" spans="1:66" ht="15">
      <c r="A188" s="66" t="s">
        <v>300</v>
      </c>
      <c r="B188" s="66" t="s">
        <v>300</v>
      </c>
      <c r="C188" s="67" t="s">
        <v>2111</v>
      </c>
      <c r="D188" s="68">
        <v>3</v>
      </c>
      <c r="E188" s="69" t="s">
        <v>132</v>
      </c>
      <c r="F188" s="70">
        <v>32</v>
      </c>
      <c r="G188" s="67"/>
      <c r="H188" s="71"/>
      <c r="I188" s="72"/>
      <c r="J188" s="72"/>
      <c r="K188" s="34" t="s">
        <v>65</v>
      </c>
      <c r="L188" s="79">
        <v>188</v>
      </c>
      <c r="M188" s="79"/>
      <c r="N188" s="74"/>
      <c r="O188" s="81" t="s">
        <v>210</v>
      </c>
      <c r="P188" s="83">
        <v>43700.38491898148</v>
      </c>
      <c r="Q188" s="81" t="s">
        <v>376</v>
      </c>
      <c r="R188" s="81"/>
      <c r="S188" s="81"/>
      <c r="T188" s="81" t="s">
        <v>444</v>
      </c>
      <c r="U188" s="84" t="s">
        <v>463</v>
      </c>
      <c r="V188" s="84" t="s">
        <v>463</v>
      </c>
      <c r="W188" s="83">
        <v>43700.38491898148</v>
      </c>
      <c r="X188" s="87">
        <v>43700</v>
      </c>
      <c r="Y188" s="89" t="s">
        <v>593</v>
      </c>
      <c r="Z188" s="84" t="s">
        <v>680</v>
      </c>
      <c r="AA188" s="81"/>
      <c r="AB188" s="81"/>
      <c r="AC188" s="89" t="s">
        <v>768</v>
      </c>
      <c r="AD188" s="81"/>
      <c r="AE188" s="81" t="b">
        <v>0</v>
      </c>
      <c r="AF188" s="81">
        <v>10</v>
      </c>
      <c r="AG188" s="89" t="s">
        <v>782</v>
      </c>
      <c r="AH188" s="81" t="b">
        <v>0</v>
      </c>
      <c r="AI188" s="81" t="s">
        <v>795</v>
      </c>
      <c r="AJ188" s="81"/>
      <c r="AK188" s="89" t="s">
        <v>782</v>
      </c>
      <c r="AL188" s="81" t="b">
        <v>0</v>
      </c>
      <c r="AM188" s="81">
        <v>1</v>
      </c>
      <c r="AN188" s="89" t="s">
        <v>782</v>
      </c>
      <c r="AO188" s="81" t="s">
        <v>809</v>
      </c>
      <c r="AP188" s="81" t="b">
        <v>0</v>
      </c>
      <c r="AQ188" s="89" t="s">
        <v>768</v>
      </c>
      <c r="AR188" s="81" t="s">
        <v>210</v>
      </c>
      <c r="AS188" s="81">
        <v>0</v>
      </c>
      <c r="AT188" s="81">
        <v>0</v>
      </c>
      <c r="AU188" s="81"/>
      <c r="AV188" s="81"/>
      <c r="AW188" s="81"/>
      <c r="AX188" s="81"/>
      <c r="AY188" s="81"/>
      <c r="AZ188" s="81"/>
      <c r="BA188" s="81"/>
      <c r="BB188" s="81"/>
      <c r="BC188">
        <v>1</v>
      </c>
      <c r="BD188" s="80" t="str">
        <f>REPLACE(INDEX(GroupVertices[Group],MATCH(Edges[[#This Row],[Vertex 1]],GroupVertices[Vertex],0)),1,1,"")</f>
        <v>10</v>
      </c>
      <c r="BE188" s="80" t="str">
        <f>REPLACE(INDEX(GroupVertices[Group],MATCH(Edges[[#This Row],[Vertex 2]],GroupVertices[Vertex],0)),1,1,"")</f>
        <v>10</v>
      </c>
      <c r="BF188" s="48">
        <v>0</v>
      </c>
      <c r="BG188" s="49">
        <v>0</v>
      </c>
      <c r="BH188" s="48">
        <v>0</v>
      </c>
      <c r="BI188" s="49">
        <v>0</v>
      </c>
      <c r="BJ188" s="48">
        <v>0</v>
      </c>
      <c r="BK188" s="49">
        <v>0</v>
      </c>
      <c r="BL188" s="48">
        <v>5</v>
      </c>
      <c r="BM188" s="49">
        <v>100</v>
      </c>
      <c r="BN188" s="48">
        <v>5</v>
      </c>
    </row>
    <row r="189" spans="1:66" ht="15">
      <c r="A189" s="66" t="s">
        <v>301</v>
      </c>
      <c r="B189" s="66" t="s">
        <v>300</v>
      </c>
      <c r="C189" s="67" t="s">
        <v>2111</v>
      </c>
      <c r="D189" s="68">
        <v>3</v>
      </c>
      <c r="E189" s="69" t="s">
        <v>132</v>
      </c>
      <c r="F189" s="70">
        <v>32</v>
      </c>
      <c r="G189" s="67"/>
      <c r="H189" s="71"/>
      <c r="I189" s="72"/>
      <c r="J189" s="72"/>
      <c r="K189" s="34" t="s">
        <v>65</v>
      </c>
      <c r="L189" s="79">
        <v>189</v>
      </c>
      <c r="M189" s="79"/>
      <c r="N189" s="74"/>
      <c r="O189" s="81" t="s">
        <v>334</v>
      </c>
      <c r="P189" s="83">
        <v>43700.95034722222</v>
      </c>
      <c r="Q189" s="81" t="s">
        <v>376</v>
      </c>
      <c r="R189" s="81"/>
      <c r="S189" s="81"/>
      <c r="T189" s="81" t="s">
        <v>444</v>
      </c>
      <c r="U189" s="84" t="s">
        <v>463</v>
      </c>
      <c r="V189" s="84" t="s">
        <v>463</v>
      </c>
      <c r="W189" s="83">
        <v>43700.95034722222</v>
      </c>
      <c r="X189" s="87">
        <v>43700</v>
      </c>
      <c r="Y189" s="89" t="s">
        <v>594</v>
      </c>
      <c r="Z189" s="84" t="s">
        <v>681</v>
      </c>
      <c r="AA189" s="81"/>
      <c r="AB189" s="81"/>
      <c r="AC189" s="89" t="s">
        <v>769</v>
      </c>
      <c r="AD189" s="81"/>
      <c r="AE189" s="81" t="b">
        <v>0</v>
      </c>
      <c r="AF189" s="81">
        <v>0</v>
      </c>
      <c r="AG189" s="89" t="s">
        <v>782</v>
      </c>
      <c r="AH189" s="81" t="b">
        <v>0</v>
      </c>
      <c r="AI189" s="81" t="s">
        <v>795</v>
      </c>
      <c r="AJ189" s="81"/>
      <c r="AK189" s="89" t="s">
        <v>782</v>
      </c>
      <c r="AL189" s="81" t="b">
        <v>0</v>
      </c>
      <c r="AM189" s="81">
        <v>1</v>
      </c>
      <c r="AN189" s="89" t="s">
        <v>768</v>
      </c>
      <c r="AO189" s="81" t="s">
        <v>803</v>
      </c>
      <c r="AP189" s="81" t="b">
        <v>0</v>
      </c>
      <c r="AQ189" s="89" t="s">
        <v>768</v>
      </c>
      <c r="AR189" s="81" t="s">
        <v>210</v>
      </c>
      <c r="AS189" s="81">
        <v>0</v>
      </c>
      <c r="AT189" s="81">
        <v>0</v>
      </c>
      <c r="AU189" s="81"/>
      <c r="AV189" s="81"/>
      <c r="AW189" s="81"/>
      <c r="AX189" s="81"/>
      <c r="AY189" s="81"/>
      <c r="AZ189" s="81"/>
      <c r="BA189" s="81"/>
      <c r="BB189" s="81"/>
      <c r="BC189">
        <v>1</v>
      </c>
      <c r="BD189" s="80" t="str">
        <f>REPLACE(INDEX(GroupVertices[Group],MATCH(Edges[[#This Row],[Vertex 1]],GroupVertices[Vertex],0)),1,1,"")</f>
        <v>10</v>
      </c>
      <c r="BE189" s="80" t="str">
        <f>REPLACE(INDEX(GroupVertices[Group],MATCH(Edges[[#This Row],[Vertex 2]],GroupVertices[Vertex],0)),1,1,"")</f>
        <v>10</v>
      </c>
      <c r="BF189" s="48">
        <v>0</v>
      </c>
      <c r="BG189" s="49">
        <v>0</v>
      </c>
      <c r="BH189" s="48">
        <v>0</v>
      </c>
      <c r="BI189" s="49">
        <v>0</v>
      </c>
      <c r="BJ189" s="48">
        <v>0</v>
      </c>
      <c r="BK189" s="49">
        <v>0</v>
      </c>
      <c r="BL189" s="48">
        <v>5</v>
      </c>
      <c r="BM189" s="49">
        <v>100</v>
      </c>
      <c r="BN189" s="48">
        <v>5</v>
      </c>
    </row>
    <row r="190" spans="1:66" ht="15">
      <c r="A190" s="66" t="s">
        <v>302</v>
      </c>
      <c r="B190" s="66" t="s">
        <v>307</v>
      </c>
      <c r="C190" s="67" t="s">
        <v>2111</v>
      </c>
      <c r="D190" s="68">
        <v>3</v>
      </c>
      <c r="E190" s="69" t="s">
        <v>132</v>
      </c>
      <c r="F190" s="70">
        <v>32</v>
      </c>
      <c r="G190" s="67"/>
      <c r="H190" s="71"/>
      <c r="I190" s="72"/>
      <c r="J190" s="72"/>
      <c r="K190" s="34" t="s">
        <v>65</v>
      </c>
      <c r="L190" s="79">
        <v>190</v>
      </c>
      <c r="M190" s="79"/>
      <c r="N190" s="74"/>
      <c r="O190" s="81" t="s">
        <v>335</v>
      </c>
      <c r="P190" s="83">
        <v>43697.804074074076</v>
      </c>
      <c r="Q190" s="81" t="s">
        <v>344</v>
      </c>
      <c r="R190" s="81"/>
      <c r="S190" s="81"/>
      <c r="T190" s="81" t="s">
        <v>445</v>
      </c>
      <c r="U190" s="84" t="s">
        <v>464</v>
      </c>
      <c r="V190" s="84" t="s">
        <v>464</v>
      </c>
      <c r="W190" s="83">
        <v>43697.804074074076</v>
      </c>
      <c r="X190" s="87">
        <v>43697</v>
      </c>
      <c r="Y190" s="89" t="s">
        <v>595</v>
      </c>
      <c r="Z190" s="84" t="s">
        <v>682</v>
      </c>
      <c r="AA190" s="81"/>
      <c r="AB190" s="81"/>
      <c r="AC190" s="89" t="s">
        <v>770</v>
      </c>
      <c r="AD190" s="81"/>
      <c r="AE190" s="81" t="b">
        <v>0</v>
      </c>
      <c r="AF190" s="81">
        <v>11</v>
      </c>
      <c r="AG190" s="89" t="s">
        <v>782</v>
      </c>
      <c r="AH190" s="81" t="b">
        <v>0</v>
      </c>
      <c r="AI190" s="81" t="s">
        <v>793</v>
      </c>
      <c r="AJ190" s="81"/>
      <c r="AK190" s="89" t="s">
        <v>782</v>
      </c>
      <c r="AL190" s="81" t="b">
        <v>0</v>
      </c>
      <c r="AM190" s="81">
        <v>2</v>
      </c>
      <c r="AN190" s="89" t="s">
        <v>782</v>
      </c>
      <c r="AO190" s="81" t="s">
        <v>803</v>
      </c>
      <c r="AP190" s="81" t="b">
        <v>0</v>
      </c>
      <c r="AQ190" s="89" t="s">
        <v>770</v>
      </c>
      <c r="AR190" s="81" t="s">
        <v>210</v>
      </c>
      <c r="AS190" s="81">
        <v>0</v>
      </c>
      <c r="AT190" s="81">
        <v>0</v>
      </c>
      <c r="AU190" s="81" t="s">
        <v>813</v>
      </c>
      <c r="AV190" s="81" t="s">
        <v>814</v>
      </c>
      <c r="AW190" s="81" t="s">
        <v>816</v>
      </c>
      <c r="AX190" s="81" t="s">
        <v>821</v>
      </c>
      <c r="AY190" s="81" t="s">
        <v>825</v>
      </c>
      <c r="AZ190" s="81" t="s">
        <v>829</v>
      </c>
      <c r="BA190" s="81" t="s">
        <v>830</v>
      </c>
      <c r="BB190" s="84" t="s">
        <v>834</v>
      </c>
      <c r="BC190">
        <v>1</v>
      </c>
      <c r="BD190" s="80" t="str">
        <f>REPLACE(INDEX(GroupVertices[Group],MATCH(Edges[[#This Row],[Vertex 1]],GroupVertices[Vertex],0)),1,1,"")</f>
        <v>6</v>
      </c>
      <c r="BE190" s="80" t="str">
        <f>REPLACE(INDEX(GroupVertices[Group],MATCH(Edges[[#This Row],[Vertex 2]],GroupVertices[Vertex],0)),1,1,"")</f>
        <v>6</v>
      </c>
      <c r="BF190" s="48"/>
      <c r="BG190" s="49"/>
      <c r="BH190" s="48"/>
      <c r="BI190" s="49"/>
      <c r="BJ190" s="48"/>
      <c r="BK190" s="49"/>
      <c r="BL190" s="48"/>
      <c r="BM190" s="49"/>
      <c r="BN190" s="48"/>
    </row>
    <row r="191" spans="1:66" ht="15">
      <c r="A191" s="66" t="s">
        <v>302</v>
      </c>
      <c r="B191" s="66" t="s">
        <v>308</v>
      </c>
      <c r="C191" s="67" t="s">
        <v>2111</v>
      </c>
      <c r="D191" s="68">
        <v>3</v>
      </c>
      <c r="E191" s="69" t="s">
        <v>132</v>
      </c>
      <c r="F191" s="70">
        <v>32</v>
      </c>
      <c r="G191" s="67"/>
      <c r="H191" s="71"/>
      <c r="I191" s="72"/>
      <c r="J191" s="72"/>
      <c r="K191" s="34" t="s">
        <v>65</v>
      </c>
      <c r="L191" s="79">
        <v>191</v>
      </c>
      <c r="M191" s="79"/>
      <c r="N191" s="74"/>
      <c r="O191" s="81" t="s">
        <v>335</v>
      </c>
      <c r="P191" s="83">
        <v>43697.804074074076</v>
      </c>
      <c r="Q191" s="81" t="s">
        <v>344</v>
      </c>
      <c r="R191" s="81"/>
      <c r="S191" s="81"/>
      <c r="T191" s="81" t="s">
        <v>445</v>
      </c>
      <c r="U191" s="84" t="s">
        <v>464</v>
      </c>
      <c r="V191" s="84" t="s">
        <v>464</v>
      </c>
      <c r="W191" s="83">
        <v>43697.804074074076</v>
      </c>
      <c r="X191" s="87">
        <v>43697</v>
      </c>
      <c r="Y191" s="89" t="s">
        <v>595</v>
      </c>
      <c r="Z191" s="84" t="s">
        <v>682</v>
      </c>
      <c r="AA191" s="81"/>
      <c r="AB191" s="81"/>
      <c r="AC191" s="89" t="s">
        <v>770</v>
      </c>
      <c r="AD191" s="81"/>
      <c r="AE191" s="81" t="b">
        <v>0</v>
      </c>
      <c r="AF191" s="81">
        <v>11</v>
      </c>
      <c r="AG191" s="89" t="s">
        <v>782</v>
      </c>
      <c r="AH191" s="81" t="b">
        <v>0</v>
      </c>
      <c r="AI191" s="81" t="s">
        <v>793</v>
      </c>
      <c r="AJ191" s="81"/>
      <c r="AK191" s="89" t="s">
        <v>782</v>
      </c>
      <c r="AL191" s="81" t="b">
        <v>0</v>
      </c>
      <c r="AM191" s="81">
        <v>2</v>
      </c>
      <c r="AN191" s="89" t="s">
        <v>782</v>
      </c>
      <c r="AO191" s="81" t="s">
        <v>803</v>
      </c>
      <c r="AP191" s="81" t="b">
        <v>0</v>
      </c>
      <c r="AQ191" s="89" t="s">
        <v>770</v>
      </c>
      <c r="AR191" s="81" t="s">
        <v>210</v>
      </c>
      <c r="AS191" s="81">
        <v>0</v>
      </c>
      <c r="AT191" s="81">
        <v>0</v>
      </c>
      <c r="AU191" s="81" t="s">
        <v>813</v>
      </c>
      <c r="AV191" s="81" t="s">
        <v>814</v>
      </c>
      <c r="AW191" s="81" t="s">
        <v>816</v>
      </c>
      <c r="AX191" s="81" t="s">
        <v>821</v>
      </c>
      <c r="AY191" s="81" t="s">
        <v>825</v>
      </c>
      <c r="AZ191" s="81" t="s">
        <v>829</v>
      </c>
      <c r="BA191" s="81" t="s">
        <v>830</v>
      </c>
      <c r="BB191" s="84" t="s">
        <v>834</v>
      </c>
      <c r="BC191">
        <v>1</v>
      </c>
      <c r="BD191" s="80" t="str">
        <f>REPLACE(INDEX(GroupVertices[Group],MATCH(Edges[[#This Row],[Vertex 1]],GroupVertices[Vertex],0)),1,1,"")</f>
        <v>6</v>
      </c>
      <c r="BE191" s="80" t="str">
        <f>REPLACE(INDEX(GroupVertices[Group],MATCH(Edges[[#This Row],[Vertex 2]],GroupVertices[Vertex],0)),1,1,"")</f>
        <v>6</v>
      </c>
      <c r="BF191" s="48">
        <v>1</v>
      </c>
      <c r="BG191" s="49">
        <v>3.8461538461538463</v>
      </c>
      <c r="BH191" s="48">
        <v>0</v>
      </c>
      <c r="BI191" s="49">
        <v>0</v>
      </c>
      <c r="BJ191" s="48">
        <v>0</v>
      </c>
      <c r="BK191" s="49">
        <v>0</v>
      </c>
      <c r="BL191" s="48">
        <v>25</v>
      </c>
      <c r="BM191" s="49">
        <v>96.15384615384616</v>
      </c>
      <c r="BN191" s="48">
        <v>26</v>
      </c>
    </row>
    <row r="192" spans="1:66" ht="15">
      <c r="A192" s="66" t="s">
        <v>303</v>
      </c>
      <c r="B192" s="66" t="s">
        <v>302</v>
      </c>
      <c r="C192" s="67" t="s">
        <v>2111</v>
      </c>
      <c r="D192" s="68">
        <v>3</v>
      </c>
      <c r="E192" s="69" t="s">
        <v>132</v>
      </c>
      <c r="F192" s="70">
        <v>32</v>
      </c>
      <c r="G192" s="67"/>
      <c r="H192" s="71"/>
      <c r="I192" s="72"/>
      <c r="J192" s="72"/>
      <c r="K192" s="34" t="s">
        <v>65</v>
      </c>
      <c r="L192" s="79">
        <v>192</v>
      </c>
      <c r="M192" s="79"/>
      <c r="N192" s="74"/>
      <c r="O192" s="81" t="s">
        <v>334</v>
      </c>
      <c r="P192" s="83">
        <v>43701.563252314816</v>
      </c>
      <c r="Q192" s="81" t="s">
        <v>344</v>
      </c>
      <c r="R192" s="81"/>
      <c r="S192" s="81"/>
      <c r="T192" s="81"/>
      <c r="U192" s="81"/>
      <c r="V192" s="84" t="s">
        <v>509</v>
      </c>
      <c r="W192" s="83">
        <v>43701.563252314816</v>
      </c>
      <c r="X192" s="87">
        <v>43701</v>
      </c>
      <c r="Y192" s="89" t="s">
        <v>596</v>
      </c>
      <c r="Z192" s="84" t="s">
        <v>683</v>
      </c>
      <c r="AA192" s="81"/>
      <c r="AB192" s="81"/>
      <c r="AC192" s="89" t="s">
        <v>771</v>
      </c>
      <c r="AD192" s="81"/>
      <c r="AE192" s="81" t="b">
        <v>0</v>
      </c>
      <c r="AF192" s="81">
        <v>0</v>
      </c>
      <c r="AG192" s="89" t="s">
        <v>782</v>
      </c>
      <c r="AH192" s="81" t="b">
        <v>0</v>
      </c>
      <c r="AI192" s="81" t="s">
        <v>793</v>
      </c>
      <c r="AJ192" s="81"/>
      <c r="AK192" s="89" t="s">
        <v>782</v>
      </c>
      <c r="AL192" s="81" t="b">
        <v>0</v>
      </c>
      <c r="AM192" s="81">
        <v>2</v>
      </c>
      <c r="AN192" s="89" t="s">
        <v>770</v>
      </c>
      <c r="AO192" s="81" t="s">
        <v>807</v>
      </c>
      <c r="AP192" s="81" t="b">
        <v>0</v>
      </c>
      <c r="AQ192" s="89" t="s">
        <v>770</v>
      </c>
      <c r="AR192" s="81" t="s">
        <v>210</v>
      </c>
      <c r="AS192" s="81">
        <v>0</v>
      </c>
      <c r="AT192" s="81">
        <v>0</v>
      </c>
      <c r="AU192" s="81"/>
      <c r="AV192" s="81"/>
      <c r="AW192" s="81"/>
      <c r="AX192" s="81"/>
      <c r="AY192" s="81"/>
      <c r="AZ192" s="81"/>
      <c r="BA192" s="81"/>
      <c r="BB192" s="81"/>
      <c r="BC192">
        <v>1</v>
      </c>
      <c r="BD192" s="80" t="str">
        <f>REPLACE(INDEX(GroupVertices[Group],MATCH(Edges[[#This Row],[Vertex 1]],GroupVertices[Vertex],0)),1,1,"")</f>
        <v>6</v>
      </c>
      <c r="BE192" s="80" t="str">
        <f>REPLACE(INDEX(GroupVertices[Group],MATCH(Edges[[#This Row],[Vertex 2]],GroupVertices[Vertex],0)),1,1,"")</f>
        <v>6</v>
      </c>
      <c r="BF192" s="48"/>
      <c r="BG192" s="49"/>
      <c r="BH192" s="48"/>
      <c r="BI192" s="49"/>
      <c r="BJ192" s="48"/>
      <c r="BK192" s="49"/>
      <c r="BL192" s="48"/>
      <c r="BM192" s="49"/>
      <c r="BN192" s="48"/>
    </row>
    <row r="193" spans="1:66" ht="15">
      <c r="A193" s="66" t="s">
        <v>303</v>
      </c>
      <c r="B193" s="66" t="s">
        <v>307</v>
      </c>
      <c r="C193" s="67" t="s">
        <v>2111</v>
      </c>
      <c r="D193" s="68">
        <v>3</v>
      </c>
      <c r="E193" s="69" t="s">
        <v>132</v>
      </c>
      <c r="F193" s="70">
        <v>32</v>
      </c>
      <c r="G193" s="67"/>
      <c r="H193" s="71"/>
      <c r="I193" s="72"/>
      <c r="J193" s="72"/>
      <c r="K193" s="34" t="s">
        <v>65</v>
      </c>
      <c r="L193" s="79">
        <v>193</v>
      </c>
      <c r="M193" s="79"/>
      <c r="N193" s="74"/>
      <c r="O193" s="81" t="s">
        <v>335</v>
      </c>
      <c r="P193" s="83">
        <v>43701.563252314816</v>
      </c>
      <c r="Q193" s="81" t="s">
        <v>344</v>
      </c>
      <c r="R193" s="81"/>
      <c r="S193" s="81"/>
      <c r="T193" s="81"/>
      <c r="U193" s="81"/>
      <c r="V193" s="84" t="s">
        <v>509</v>
      </c>
      <c r="W193" s="83">
        <v>43701.563252314816</v>
      </c>
      <c r="X193" s="87">
        <v>43701</v>
      </c>
      <c r="Y193" s="89" t="s">
        <v>596</v>
      </c>
      <c r="Z193" s="84" t="s">
        <v>683</v>
      </c>
      <c r="AA193" s="81"/>
      <c r="AB193" s="81"/>
      <c r="AC193" s="89" t="s">
        <v>771</v>
      </c>
      <c r="AD193" s="81"/>
      <c r="AE193" s="81" t="b">
        <v>0</v>
      </c>
      <c r="AF193" s="81">
        <v>0</v>
      </c>
      <c r="AG193" s="89" t="s">
        <v>782</v>
      </c>
      <c r="AH193" s="81" t="b">
        <v>0</v>
      </c>
      <c r="AI193" s="81" t="s">
        <v>793</v>
      </c>
      <c r="AJ193" s="81"/>
      <c r="AK193" s="89" t="s">
        <v>782</v>
      </c>
      <c r="AL193" s="81" t="b">
        <v>0</v>
      </c>
      <c r="AM193" s="81">
        <v>2</v>
      </c>
      <c r="AN193" s="89" t="s">
        <v>770</v>
      </c>
      <c r="AO193" s="81" t="s">
        <v>807</v>
      </c>
      <c r="AP193" s="81" t="b">
        <v>0</v>
      </c>
      <c r="AQ193" s="89" t="s">
        <v>770</v>
      </c>
      <c r="AR193" s="81" t="s">
        <v>210</v>
      </c>
      <c r="AS193" s="81">
        <v>0</v>
      </c>
      <c r="AT193" s="81">
        <v>0</v>
      </c>
      <c r="AU193" s="81"/>
      <c r="AV193" s="81"/>
      <c r="AW193" s="81"/>
      <c r="AX193" s="81"/>
      <c r="AY193" s="81"/>
      <c r="AZ193" s="81"/>
      <c r="BA193" s="81"/>
      <c r="BB193" s="81"/>
      <c r="BC193">
        <v>1</v>
      </c>
      <c r="BD193" s="80" t="str">
        <f>REPLACE(INDEX(GroupVertices[Group],MATCH(Edges[[#This Row],[Vertex 1]],GroupVertices[Vertex],0)),1,1,"")</f>
        <v>6</v>
      </c>
      <c r="BE193" s="80" t="str">
        <f>REPLACE(INDEX(GroupVertices[Group],MATCH(Edges[[#This Row],[Vertex 2]],GroupVertices[Vertex],0)),1,1,"")</f>
        <v>6</v>
      </c>
      <c r="BF193" s="48"/>
      <c r="BG193" s="49"/>
      <c r="BH193" s="48"/>
      <c r="BI193" s="49"/>
      <c r="BJ193" s="48"/>
      <c r="BK193" s="49"/>
      <c r="BL193" s="48"/>
      <c r="BM193" s="49"/>
      <c r="BN193" s="48"/>
    </row>
    <row r="194" spans="1:66" ht="15">
      <c r="A194" s="66" t="s">
        <v>303</v>
      </c>
      <c r="B194" s="66" t="s">
        <v>308</v>
      </c>
      <c r="C194" s="67" t="s">
        <v>2111</v>
      </c>
      <c r="D194" s="68">
        <v>3</v>
      </c>
      <c r="E194" s="69" t="s">
        <v>132</v>
      </c>
      <c r="F194" s="70">
        <v>32</v>
      </c>
      <c r="G194" s="67"/>
      <c r="H194" s="71"/>
      <c r="I194" s="72"/>
      <c r="J194" s="72"/>
      <c r="K194" s="34" t="s">
        <v>65</v>
      </c>
      <c r="L194" s="79">
        <v>194</v>
      </c>
      <c r="M194" s="79"/>
      <c r="N194" s="74"/>
      <c r="O194" s="81" t="s">
        <v>335</v>
      </c>
      <c r="P194" s="83">
        <v>43701.563252314816</v>
      </c>
      <c r="Q194" s="81" t="s">
        <v>344</v>
      </c>
      <c r="R194" s="81"/>
      <c r="S194" s="81"/>
      <c r="T194" s="81"/>
      <c r="U194" s="81"/>
      <c r="V194" s="84" t="s">
        <v>509</v>
      </c>
      <c r="W194" s="83">
        <v>43701.563252314816</v>
      </c>
      <c r="X194" s="87">
        <v>43701</v>
      </c>
      <c r="Y194" s="89" t="s">
        <v>596</v>
      </c>
      <c r="Z194" s="84" t="s">
        <v>683</v>
      </c>
      <c r="AA194" s="81"/>
      <c r="AB194" s="81"/>
      <c r="AC194" s="89" t="s">
        <v>771</v>
      </c>
      <c r="AD194" s="81"/>
      <c r="AE194" s="81" t="b">
        <v>0</v>
      </c>
      <c r="AF194" s="81">
        <v>0</v>
      </c>
      <c r="AG194" s="89" t="s">
        <v>782</v>
      </c>
      <c r="AH194" s="81" t="b">
        <v>0</v>
      </c>
      <c r="AI194" s="81" t="s">
        <v>793</v>
      </c>
      <c r="AJ194" s="81"/>
      <c r="AK194" s="89" t="s">
        <v>782</v>
      </c>
      <c r="AL194" s="81" t="b">
        <v>0</v>
      </c>
      <c r="AM194" s="81">
        <v>2</v>
      </c>
      <c r="AN194" s="89" t="s">
        <v>770</v>
      </c>
      <c r="AO194" s="81" t="s">
        <v>807</v>
      </c>
      <c r="AP194" s="81" t="b">
        <v>0</v>
      </c>
      <c r="AQ194" s="89" t="s">
        <v>770</v>
      </c>
      <c r="AR194" s="81" t="s">
        <v>210</v>
      </c>
      <c r="AS194" s="81">
        <v>0</v>
      </c>
      <c r="AT194" s="81">
        <v>0</v>
      </c>
      <c r="AU194" s="81"/>
      <c r="AV194" s="81"/>
      <c r="AW194" s="81"/>
      <c r="AX194" s="81"/>
      <c r="AY194" s="81"/>
      <c r="AZ194" s="81"/>
      <c r="BA194" s="81"/>
      <c r="BB194" s="81"/>
      <c r="BC194">
        <v>1</v>
      </c>
      <c r="BD194" s="80" t="str">
        <f>REPLACE(INDEX(GroupVertices[Group],MATCH(Edges[[#This Row],[Vertex 1]],GroupVertices[Vertex],0)),1,1,"")</f>
        <v>6</v>
      </c>
      <c r="BE194" s="80" t="str">
        <f>REPLACE(INDEX(GroupVertices[Group],MATCH(Edges[[#This Row],[Vertex 2]],GroupVertices[Vertex],0)),1,1,"")</f>
        <v>6</v>
      </c>
      <c r="BF194" s="48">
        <v>1</v>
      </c>
      <c r="BG194" s="49">
        <v>3.8461538461538463</v>
      </c>
      <c r="BH194" s="48">
        <v>0</v>
      </c>
      <c r="BI194" s="49">
        <v>0</v>
      </c>
      <c r="BJ194" s="48">
        <v>0</v>
      </c>
      <c r="BK194" s="49">
        <v>0</v>
      </c>
      <c r="BL194" s="48">
        <v>25</v>
      </c>
      <c r="BM194" s="49">
        <v>96.15384615384616</v>
      </c>
      <c r="BN194" s="48">
        <v>26</v>
      </c>
    </row>
    <row r="195" spans="1:66" ht="15">
      <c r="A195" s="66" t="s">
        <v>304</v>
      </c>
      <c r="B195" s="66" t="s">
        <v>304</v>
      </c>
      <c r="C195" s="67" t="s">
        <v>2111</v>
      </c>
      <c r="D195" s="68">
        <v>3</v>
      </c>
      <c r="E195" s="69" t="s">
        <v>132</v>
      </c>
      <c r="F195" s="70">
        <v>32</v>
      </c>
      <c r="G195" s="67"/>
      <c r="H195" s="71"/>
      <c r="I195" s="72"/>
      <c r="J195" s="72"/>
      <c r="K195" s="34" t="s">
        <v>65</v>
      </c>
      <c r="L195" s="79">
        <v>195</v>
      </c>
      <c r="M195" s="79"/>
      <c r="N195" s="74"/>
      <c r="O195" s="81" t="s">
        <v>210</v>
      </c>
      <c r="P195" s="83">
        <v>43701.7275</v>
      </c>
      <c r="Q195" s="81" t="s">
        <v>377</v>
      </c>
      <c r="R195" s="81"/>
      <c r="S195" s="81"/>
      <c r="T195" s="81" t="s">
        <v>446</v>
      </c>
      <c r="U195" s="84" t="s">
        <v>465</v>
      </c>
      <c r="V195" s="84" t="s">
        <v>465</v>
      </c>
      <c r="W195" s="83">
        <v>43701.7275</v>
      </c>
      <c r="X195" s="87">
        <v>43701</v>
      </c>
      <c r="Y195" s="89" t="s">
        <v>597</v>
      </c>
      <c r="Z195" s="84" t="s">
        <v>684</v>
      </c>
      <c r="AA195" s="81"/>
      <c r="AB195" s="81"/>
      <c r="AC195" s="89" t="s">
        <v>772</v>
      </c>
      <c r="AD195" s="81"/>
      <c r="AE195" s="81" t="b">
        <v>0</v>
      </c>
      <c r="AF195" s="81">
        <v>4</v>
      </c>
      <c r="AG195" s="89" t="s">
        <v>782</v>
      </c>
      <c r="AH195" s="81" t="b">
        <v>0</v>
      </c>
      <c r="AI195" s="81" t="s">
        <v>793</v>
      </c>
      <c r="AJ195" s="81"/>
      <c r="AK195" s="89" t="s">
        <v>782</v>
      </c>
      <c r="AL195" s="81" t="b">
        <v>0</v>
      </c>
      <c r="AM195" s="81">
        <v>0</v>
      </c>
      <c r="AN195" s="89" t="s">
        <v>782</v>
      </c>
      <c r="AO195" s="81" t="s">
        <v>803</v>
      </c>
      <c r="AP195" s="81" t="b">
        <v>0</v>
      </c>
      <c r="AQ195" s="89" t="s">
        <v>772</v>
      </c>
      <c r="AR195" s="81" t="s">
        <v>210</v>
      </c>
      <c r="AS195" s="81">
        <v>0</v>
      </c>
      <c r="AT195" s="81">
        <v>0</v>
      </c>
      <c r="AU195" s="81"/>
      <c r="AV195" s="81"/>
      <c r="AW195" s="81"/>
      <c r="AX195" s="81"/>
      <c r="AY195" s="81"/>
      <c r="AZ195" s="81"/>
      <c r="BA195" s="81"/>
      <c r="BB195" s="81"/>
      <c r="BC195">
        <v>1</v>
      </c>
      <c r="BD195" s="80" t="str">
        <f>REPLACE(INDEX(GroupVertices[Group],MATCH(Edges[[#This Row],[Vertex 1]],GroupVertices[Vertex],0)),1,1,"")</f>
        <v>8</v>
      </c>
      <c r="BE195" s="80" t="str">
        <f>REPLACE(INDEX(GroupVertices[Group],MATCH(Edges[[#This Row],[Vertex 2]],GroupVertices[Vertex],0)),1,1,"")</f>
        <v>8</v>
      </c>
      <c r="BF195" s="48">
        <v>1</v>
      </c>
      <c r="BG195" s="49">
        <v>6.25</v>
      </c>
      <c r="BH195" s="48">
        <v>0</v>
      </c>
      <c r="BI195" s="49">
        <v>0</v>
      </c>
      <c r="BJ195" s="48">
        <v>0</v>
      </c>
      <c r="BK195" s="49">
        <v>0</v>
      </c>
      <c r="BL195" s="48">
        <v>15</v>
      </c>
      <c r="BM195" s="49">
        <v>93.75</v>
      </c>
      <c r="BN195" s="48">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5"/>
    <dataValidation allowBlank="1" showErrorMessage="1" sqref="N2:N1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5"/>
    <dataValidation allowBlank="1" showInputMessage="1" promptTitle="Edge Color" prompt="To select an optional edge color, right-click and select Select Color on the right-click menu." sqref="C3:C195"/>
    <dataValidation allowBlank="1" showInputMessage="1" promptTitle="Edge Width" prompt="Enter an optional edge width between 1 and 10." errorTitle="Invalid Edge Width" error="The optional edge width must be a whole number between 1 and 10." sqref="D3:D195"/>
    <dataValidation allowBlank="1" showInputMessage="1" promptTitle="Edge Opacity" prompt="Enter an optional edge opacity between 0 (transparent) and 100 (opaque)." errorTitle="Invalid Edge Opacity" error="The optional edge opacity must be a whole number between 0 and 10." sqref="F3:F1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5">
      <formula1>ValidEdgeVisibilities</formula1>
    </dataValidation>
    <dataValidation allowBlank="1" showInputMessage="1" showErrorMessage="1" promptTitle="Vertex 1 Name" prompt="Enter the name of the edge's first vertex." sqref="A3:A195"/>
    <dataValidation allowBlank="1" showInputMessage="1" showErrorMessage="1" promptTitle="Vertex 2 Name" prompt="Enter the name of the edge's second vertex." sqref="B3:B195"/>
    <dataValidation allowBlank="1" showInputMessage="1" showErrorMessage="1" promptTitle="Edge Label" prompt="Enter an optional edge label." errorTitle="Invalid Edge Visibility" error="You have entered an unrecognized edge visibility.  Try selecting from the drop-down list instead." sqref="H3:H1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5"/>
  </dataValidations>
  <hyperlinks>
    <hyperlink ref="R20" r:id="rId1" display="https://link.medium.com/nsVI1oIheZ"/>
    <hyperlink ref="R30" r:id="rId2" display="https://github.com/aws/chalice"/>
    <hyperlink ref="R45" r:id="rId3" display="https://www.linkedin.com/slink?code=gVrpEJQ"/>
    <hyperlink ref="R49" r:id="rId4" display="https://twitter.com/WomenOfCisco/status/1163926206217146370"/>
    <hyperlink ref="R52" r:id="rId5" display="https://developer.cisco.com/user/settings/?utm_campaign=profile20&amp;utm_source=social&amp;utm_medium=otwitter-au-silvia"/>
    <hyperlink ref="R53" r:id="rId6" display="https://developer.cisco.com/user/settings/?utm_campaign=profile20&amp;utm_source=social&amp;utm_medium=otwitter-au-silvia"/>
    <hyperlink ref="R54" r:id="rId7" display="https://developer.cisco.com/user/settings/?utm_campaign=profile20&amp;utm_source=social&amp;utm_medium=otwitter-au-silvia"/>
    <hyperlink ref="R55" r:id="rId8" display="https://developer.cisco.com/user/settings/?utm_campaign=profile20&amp;utm_source=social&amp;utm_medium=otwitter-au-silvia"/>
    <hyperlink ref="R56" r:id="rId9" display="https://developer.cisco.com/user/settings/?utm_campaign=profile20&amp;utm_source=social&amp;utm_medium=otwitter-au-silvia"/>
    <hyperlink ref="R57" r:id="rId10" display="https://developer.cisco.com/user/settings/?utm_campaign=profile20&amp;utm_source=social&amp;utm_medium=otwitter-au-silvia"/>
    <hyperlink ref="R58" r:id="rId11" display="https://developer.cisco.com/user/settings/?utm_campaign=profile20&amp;utm_source=social&amp;utm_medium=otwitter-au-silvia"/>
    <hyperlink ref="R59" r:id="rId12" display="https://developer.cisco.com/user/settings/?utm_campaign=profile20&amp;utm_source=social&amp;utm_medium=otwitter-au-silvia"/>
    <hyperlink ref="R60" r:id="rId13" display="https://developer.cisco.com/user/settings/?utm_campaign=profile20&amp;utm_source=social&amp;utm_medium=otwitter-au-silvia"/>
    <hyperlink ref="R61" r:id="rId14" display="https://developer.cisco.com/user/settings/?utm_campaign=profile20&amp;utm_source=social&amp;utm_medium=otwitter-au-silvia"/>
    <hyperlink ref="R62" r:id="rId15" display="https://developer.cisco.com/user/settings/?utm_campaign=profile20&amp;utm_source=social&amp;utm_medium=otwitter-au-silvia"/>
    <hyperlink ref="R63" r:id="rId16" display="https://developer.cisco.com/user/settings/?utm_campaign=profile20&amp;utm_source=social&amp;utm_medium=otwitter-au-silvia"/>
    <hyperlink ref="R64" r:id="rId17" display="https://developer.cisco.com/user/settings/?utm_campaign=profile20&amp;utm_source=social&amp;utm_medium=otwitter-au-silvia"/>
    <hyperlink ref="R65" r:id="rId18" display="https://developer.cisco.com/user/settings/?utm_campaign=profile20&amp;utm_source=social&amp;utm_medium=otwitter-au-silvia"/>
    <hyperlink ref="R67" r:id="rId19" display="https://developer.cisco.com/user/settings/?utm_campaign=profile20&amp;utm_source=social&amp;utm_medium=otwitter-au-silvia"/>
    <hyperlink ref="R68" r:id="rId20" display="https://developer.cisco.com/user/settings/?utm_campaign=profile20&amp;utm_source=social&amp;utm_medium=otwitter-au-silvia"/>
    <hyperlink ref="R69" r:id="rId21" display="https://developer.cisco.com/user/settings/?utm_campaign=profile20&amp;utm_source=social&amp;utm_medium=otwitter-au-silvia"/>
    <hyperlink ref="R70" r:id="rId22" display="https://developer.cisco.com/user/settings/?utm_campaign=profile20&amp;utm_source=social&amp;utm_medium=otwitter-au-silvia"/>
    <hyperlink ref="R71" r:id="rId23" display="https://developer.cisco.com/user/settings/?utm_campaign=profile20&amp;utm_source=social&amp;utm_medium=otwitter-se-annika"/>
    <hyperlink ref="R72" r:id="rId24" display="https://developer.cisco.com/user/settings/?utm_campaign=profile20&amp;utm_source=social&amp;utm_medium=otwitter-se-annika"/>
    <hyperlink ref="R73" r:id="rId25" display="https://developer.cisco.com/user/settings/?utm_campaign=profile20&amp;utm_source=social&amp;utm_medium=otwitter-se-annika"/>
    <hyperlink ref="R83" r:id="rId26" display="https://twitter.com/WomenOfCisco/status/1163911109285482496"/>
    <hyperlink ref="R91" r:id="rId27" display="https://twitter.com/silviakspiva/status/1162134594411302912"/>
    <hyperlink ref="R92" r:id="rId28" display="https://twitter.com/silviakspiva/status/1162134594411302912"/>
    <hyperlink ref="R100" r:id="rId29" display="https://developer.cisco.com/user/settings/?utm_campaign=profile20&amp;utm_source=social&amp;utm_medium=otwitter-au-silvia"/>
    <hyperlink ref="R101" r:id="rId30" display="https://developer.cisco.com/user/settings/?utm_campaign=profile20&amp;utm_source=social&amp;utm_medium=otwitter-au-silvia"/>
    <hyperlink ref="R102" r:id="rId31" display="https://developer.cisco.com/user/settings/?utm_campaign=profile20&amp;utm_source=social&amp;utm_medium=otwitter-au-silvia"/>
    <hyperlink ref="R103" r:id="rId32" display="https://developer.cisco.com/user/settings/?utm_campaign=profile20&amp;utm_source=social&amp;utm_medium=otwitter-au-silvia"/>
    <hyperlink ref="R104" r:id="rId33" display="https://developer.cisco.com/user/settings/?utm_campaign=profile20&amp;utm_source=social&amp;utm_medium=otwitter-au-silvia"/>
    <hyperlink ref="R105" r:id="rId34" display="https://developer.cisco.com/user/settings/?utm_campaign=profile20&amp;utm_source=social&amp;utm_medium=otwitter-au-silvia"/>
    <hyperlink ref="R106" r:id="rId35" display="https://developer.cisco.com/user/settings/?utm_campaign=profile20&amp;utm_source=social&amp;utm_medium=otwitter-au-silvia"/>
    <hyperlink ref="R111" r:id="rId36" display="https://blogs.cisco.com/developer/diving-deeper-into-wi-fi-6"/>
    <hyperlink ref="R112" r:id="rId37" display="https://developer.cisco.com/codeexchange/github/repo/robertcsapo/cisco-dnacaap-assurance-aws-sns"/>
    <hyperlink ref="R113" r:id="rId38" display="https://developer.cisco.com/codeexchange/github/repo/robertcsapo/cisco-dnacaap-assurance-aws-sns"/>
    <hyperlink ref="R114" r:id="rId39" display="https://developer.cisco.com/codeexchange/github/repo/robertcsapo/cisco-dnacaap-assurance-aws-sns"/>
    <hyperlink ref="R115" r:id="rId40" display="https://developer.cisco.com/codeexchange/github/repo/robertcsapo/cisco-dnacaap-assurance-aws-sns"/>
    <hyperlink ref="R116" r:id="rId41" display="https://developer.cisco.com/codeexchange/github/repo/robertcsapo/cisco-dnacaap-assurance-aws-sns"/>
    <hyperlink ref="R117" r:id="rId42" display="https://developer.cisco.com/codeexchange/github/repo/robertcsapo/cisco-dnacaap-assurance-aws-sns"/>
    <hyperlink ref="R118" r:id="rId43" display="https://developer.cisco.com/codeexchange/github/repo/robertcsapo/cisco-dnacaap-assurance-aws-sns"/>
    <hyperlink ref="R119" r:id="rId44" display="https://developer.cisco.com/codeexchange/github/repo/robertcsapo/cisco-dnacaap-assurance-aws-sns"/>
    <hyperlink ref="R120" r:id="rId45" display="https://developer.cisco.com/codeexchange/github/repo/robertcsapo/cisco-dnacaap-assurance-aws-sns"/>
    <hyperlink ref="R121" r:id="rId46" display="https://developer.cisco.com/codeexchange/github/repo/robertcsapo/cisco-dnacaap-assurance-aws-sns"/>
    <hyperlink ref="R122" r:id="rId47" display="https://developer.cisco.com/codeexchange/github/repo/robertcsapo/cisco-dnacaap-assurance-aws-sns"/>
    <hyperlink ref="R123" r:id="rId48" display="https://twitter.com/WomenOfCisco/status/1163914869667745794"/>
    <hyperlink ref="R124" r:id="rId49" display="https://twitter.com/WomenOfCisco/status/1163914869667745794"/>
    <hyperlink ref="R133" r:id="rId50" display="https://twitter.com/gennacaroline27/status/1163880523422474245"/>
    <hyperlink ref="R134" r:id="rId51" display="https://developer.cisco.com/user/settings/?utm_campaign=profile20&amp;utm_source=social&amp;utm_medium=otwitter-au-silvia"/>
    <hyperlink ref="R139" r:id="rId52" display="https://developer.cisco.com/codeexchange/github/repo/robertcsapo/cisco-dnacaap-assurance-aws-sns"/>
    <hyperlink ref="R140" r:id="rId53" display="https://developer.cisco.com/codeexchange/github/repo/robertcsapo/cisco-dnacaap-assurance-aws-sns"/>
    <hyperlink ref="R144" r:id="rId54" display="https://developer.cisco.com/user/settings/?utm_campaign=profile20&amp;utm_source=social&amp;utm_medium=otwitter-au-silvia"/>
    <hyperlink ref="R145" r:id="rId55" display="https://developer.cisco.com/user/settings/?utm_campaign=profile20&amp;utm_source=social&amp;utm_medium=otwitter-au-silvia"/>
    <hyperlink ref="R146" r:id="rId56" display="https://developer.cisco.com/user/settings/?utm_campaign=profile20&amp;utm_source=social&amp;utm_medium=otwitter-au-silvia"/>
    <hyperlink ref="R147" r:id="rId57" display="https://developer.cisco.com/user/settings/?utm_campaign=profile20&amp;utm_source=social&amp;utm_medium=otwitter-au-silvia"/>
    <hyperlink ref="R148" r:id="rId58" display="https://developer.cisco.com/user/settings/?utm_campaign=profile20&amp;utm_source=social&amp;utm_medium=otwitter-se-annika"/>
    <hyperlink ref="R151" r:id="rId59" display="https://developer.cisco.com/user/settings/?utm_campaign=profile20&amp;utm_source=social&amp;utm_medium=otwitter-se-annika"/>
    <hyperlink ref="R155" r:id="rId60" display="https://blogs.cisco.com/developer/diving-deeper-into-wi-fi-6"/>
    <hyperlink ref="R156" r:id="rId61" display="https://developer.cisco.com/codeexchange/github/repo/robertcsapo/cisco-dnacaap-assurance-aws-sns"/>
    <hyperlink ref="R158" r:id="rId62" display="https://blogs.cisco.com/developer/diving-deeper-into-wi-fi-6"/>
    <hyperlink ref="R162" r:id="rId63" display="https://developer.cisco.com/user/settings?utm_campaign=profile&amp;utm_source=email&amp;utm_medium=email01-nz-scott"/>
    <hyperlink ref="R167" r:id="rId64" display="https://developer.cisco.com/user/settings?utm_campaign=profile&amp;utm_source=email&amp;utm_medium=email01-nz-scott"/>
    <hyperlink ref="R172" r:id="rId65" display="https://blogs.cisco.com/developer/network-configuration-template"/>
    <hyperlink ref="R175" r:id="rId66" display="https://www.cisco.com/go/engagenz"/>
    <hyperlink ref="R183" r:id="rId67" display="https://twitter.com/WomenOfCisco/status/1163880914700701696"/>
    <hyperlink ref="R184" r:id="rId68" display="https://twitter.com/WomenOfCisco/status/1163880914700701696"/>
    <hyperlink ref="U23" r:id="rId69" display="https://pbs.twimg.com/media/ECP5KSSXYAUWo9M.jpg"/>
    <hyperlink ref="U26" r:id="rId70" display="https://pbs.twimg.com/media/ECWs9ACXsAATxh3.png"/>
    <hyperlink ref="U27" r:id="rId71" display="https://pbs.twimg.com/media/ECXuKMNX4AAv3Vg.jpg"/>
    <hyperlink ref="U53" r:id="rId72" display="https://pbs.twimg.com/ext_tw_video_thumb/1162414569039339520/pu/img/2WswQN-I3uPDTB-R.jpg"/>
    <hyperlink ref="U56" r:id="rId73" display="https://pbs.twimg.com/ext_tw_video_thumb/1162414569039339520/pu/img/2WswQN-I3uPDTB-R.jpg"/>
    <hyperlink ref="U66" r:id="rId74" display="https://pbs.twimg.com/media/DHuyzvvUwAA1_0A.jpg"/>
    <hyperlink ref="U67" r:id="rId75" display="https://pbs.twimg.com/ext_tw_video_thumb/1162414569039339520/pu/img/2WswQN-I3uPDTB-R.jpg"/>
    <hyperlink ref="U69" r:id="rId76" display="https://pbs.twimg.com/ext_tw_video_thumb/1162414569039339520/pu/img/2WswQN-I3uPDTB-R.jpg"/>
    <hyperlink ref="U96" r:id="rId77" display="https://pbs.twimg.com/media/ECbGbqOWwAEohqR.png"/>
    <hyperlink ref="U100" r:id="rId78" display="https://pbs.twimg.com/ext_tw_video_thumb/1162414569039339520/pu/img/2WswQN-I3uPDTB-R.jpg"/>
    <hyperlink ref="U111" r:id="rId79" display="https://pbs.twimg.com/media/ECiLQcaU4AAjRSr.jpg"/>
    <hyperlink ref="U112" r:id="rId80" display="https://pbs.twimg.com/tweet_video_thumb/ECl_DprW4AIzkjr.jpg"/>
    <hyperlink ref="U113" r:id="rId81" display="https://pbs.twimg.com/tweet_video_thumb/ECl_DprW4AIzkjr.jpg"/>
    <hyperlink ref="U114" r:id="rId82" display="https://pbs.twimg.com/tweet_video_thumb/ECl_DprW4AIzkjr.jpg"/>
    <hyperlink ref="U128" r:id="rId83" display="https://pbs.twimg.com/media/DHuyzvvUwAA1_0A.jpg"/>
    <hyperlink ref="U129" r:id="rId84" display="https://pbs.twimg.com/media/ECKSLjUXUAAX_Ar.jpg"/>
    <hyperlink ref="U131" r:id="rId85" display="https://pbs.twimg.com/ext_tw_video_thumb/1164486199693778944/pu/img/IY0mi5UmU9N-Iewl.jpg"/>
    <hyperlink ref="U134" r:id="rId86" display="https://pbs.twimg.com/ext_tw_video_thumb/1162414569039339520/pu/img/2WswQN-I3uPDTB-R.jpg"/>
    <hyperlink ref="U144" r:id="rId87" display="https://pbs.twimg.com/ext_tw_video_thumb/1162414569039339520/pu/img/2WswQN-I3uPDTB-R.jpg"/>
    <hyperlink ref="U145" r:id="rId88" display="https://pbs.twimg.com/ext_tw_video_thumb/1162414569039339520/pu/img/2WswQN-I3uPDTB-R.jpg"/>
    <hyperlink ref="U146" r:id="rId89" display="https://pbs.twimg.com/ext_tw_video_thumb/1162414569039339520/pu/img/2WswQN-I3uPDTB-R.jpg"/>
    <hyperlink ref="U147" r:id="rId90" display="https://pbs.twimg.com/ext_tw_video_thumb/1162414569039339520/pu/img/2WswQN-I3uPDTB-R.jpg"/>
    <hyperlink ref="U148" r:id="rId91" display="https://pbs.twimg.com/media/ECiDiahVUAAHA4r.jpg"/>
    <hyperlink ref="U155" r:id="rId92" display="https://pbs.twimg.com/media/EChqAVXVUAAVTwv.jpg"/>
    <hyperlink ref="U158" r:id="rId93" display="https://pbs.twimg.com/media/EChqAVXVUAAVTwv.jpg"/>
    <hyperlink ref="U162" r:id="rId94" display="https://pbs.twimg.com/media/ECeAl83UYAAIzow.jpg"/>
    <hyperlink ref="U167" r:id="rId95" display="https://pbs.twimg.com/media/ECeAl83UYAAIzow.jpg"/>
    <hyperlink ref="U175" r:id="rId96" display="https://pbs.twimg.com/media/ECn4-AdU0AAXrUh.jpg"/>
    <hyperlink ref="U181" r:id="rId97" display="https://pbs.twimg.com/tweet_video_thumb/ECbvKcDX4AEOGgk.jpg"/>
    <hyperlink ref="U182" r:id="rId98" display="https://pbs.twimg.com/tweet_video_thumb/ECbvKcDX4AEOGgk.jpg"/>
    <hyperlink ref="U187" r:id="rId99" display="https://pbs.twimg.com/media/ECr29p-XkAURa5h.jpg"/>
    <hyperlink ref="U188" r:id="rId100" display="https://pbs.twimg.com/media/ECpND9tUEAMpt7o.jpg"/>
    <hyperlink ref="U189" r:id="rId101" display="https://pbs.twimg.com/media/ECpND9tUEAMpt7o.jpg"/>
    <hyperlink ref="U190" r:id="rId102" display="https://pbs.twimg.com/media/ECb6cGTW4AMOzlA.jpg"/>
    <hyperlink ref="U191" r:id="rId103" display="https://pbs.twimg.com/media/ECb6cGTW4AMOzlA.jpg"/>
    <hyperlink ref="U195" r:id="rId104" display="https://pbs.twimg.com/media/ECwHkI_U0AAzgb6.jpg"/>
    <hyperlink ref="V3" r:id="rId105" display="http://pbs.twimg.com/profile_images/378800000847664152/8b04a0a3fdb03cc866455818e6da8c67_normal.jpeg"/>
    <hyperlink ref="V4" r:id="rId106" display="http://pbs.twimg.com/profile_images/378800000847664152/8b04a0a3fdb03cc866455818e6da8c67_normal.jpeg"/>
    <hyperlink ref="V5" r:id="rId107" display="http://pbs.twimg.com/profile_images/378800000847664152/8b04a0a3fdb03cc866455818e6da8c67_normal.jpeg"/>
    <hyperlink ref="V6" r:id="rId108" display="http://pbs.twimg.com/profile_images/1151921659332440067/aQJ7Dz8V_normal.png"/>
    <hyperlink ref="V7" r:id="rId109" display="http://pbs.twimg.com/profile_images/1151921659332440067/aQJ7Dz8V_normal.png"/>
    <hyperlink ref="V8" r:id="rId110" display="http://pbs.twimg.com/profile_images/1151921659332440067/aQJ7Dz8V_normal.png"/>
    <hyperlink ref="V9" r:id="rId111" display="http://pbs.twimg.com/profile_images/378800000236604717/a6b0433f03a478050bff8ed296216492_normal.jpeg"/>
    <hyperlink ref="V10" r:id="rId112" display="http://pbs.twimg.com/profile_images/378800000236604717/a6b0433f03a478050bff8ed296216492_normal.jpeg"/>
    <hyperlink ref="V11" r:id="rId113" display="http://pbs.twimg.com/profile_images/378800000236604717/a6b0433f03a478050bff8ed296216492_normal.jpeg"/>
    <hyperlink ref="V12" r:id="rId114" display="http://pbs.twimg.com/profile_images/1143564174632472576/827VbPxo_normal.jpg"/>
    <hyperlink ref="V13" r:id="rId115" display="http://pbs.twimg.com/profile_images/1143564174632472576/827VbPxo_normal.jpg"/>
    <hyperlink ref="V14" r:id="rId116" display="http://pbs.twimg.com/profile_images/1143564174632472576/827VbPxo_normal.jpg"/>
    <hyperlink ref="V15" r:id="rId117" display="http://abs.twimg.com/sticky/default_profile_images/default_profile_normal.png"/>
    <hyperlink ref="V16" r:id="rId118" display="http://abs.twimg.com/sticky/default_profile_images/default_profile_normal.png"/>
    <hyperlink ref="V17" r:id="rId119" display="http://abs.twimg.com/sticky/default_profile_images/default_profile_normal.png"/>
    <hyperlink ref="V18" r:id="rId120" display="http://pbs.twimg.com/profile_images/1081609158812676097/wM5GBTQT_normal.jpg"/>
    <hyperlink ref="V19" r:id="rId121" display="http://pbs.twimg.com/profile_images/1081609158812676097/wM5GBTQT_normal.jpg"/>
    <hyperlink ref="V20" r:id="rId122" display="http://pbs.twimg.com/profile_images/1081609158812676097/wM5GBTQT_normal.jpg"/>
    <hyperlink ref="V21" r:id="rId123" display="http://pbs.twimg.com/profile_images/1122728239884115970/TbmXm-eX_normal.jpg"/>
    <hyperlink ref="V22" r:id="rId124" display="http://pbs.twimg.com/profile_images/1122728239884115970/TbmXm-eX_normal.jpg"/>
    <hyperlink ref="V23" r:id="rId125" display="https://pbs.twimg.com/media/ECP5KSSXYAUWo9M.jpg"/>
    <hyperlink ref="V24" r:id="rId126" display="http://pbs.twimg.com/profile_images/757658002530963457/aUUVHVfV_normal.jpg"/>
    <hyperlink ref="V25" r:id="rId127" display="http://pbs.twimg.com/profile_images/757658002530963457/aUUVHVfV_normal.jpg"/>
    <hyperlink ref="V26" r:id="rId128" display="https://pbs.twimg.com/media/ECWs9ACXsAATxh3.png"/>
    <hyperlink ref="V27" r:id="rId129" display="https://pbs.twimg.com/media/ECXuKMNX4AAv3Vg.jpg"/>
    <hyperlink ref="V28" r:id="rId130" display="http://pbs.twimg.com/profile_images/1160221025331793920/qe0mxyUt_normal.jpg"/>
    <hyperlink ref="V29" r:id="rId131" display="http://pbs.twimg.com/profile_images/1025809596659773440/MecTqUyo_normal.jpg"/>
    <hyperlink ref="V30" r:id="rId132" display="http://pbs.twimg.com/profile_images/773234569432731653/lIvn_tvq_normal.jpg"/>
    <hyperlink ref="V31" r:id="rId133" display="http://pbs.twimg.com/profile_images/771079142137851909/FCqHx1f-_normal.jpg"/>
    <hyperlink ref="V32" r:id="rId134" display="http://pbs.twimg.com/profile_images/1152241261/sandals_normal.jpg"/>
    <hyperlink ref="V33" r:id="rId135" display="http://pbs.twimg.com/profile_images/1152241261/sandals_normal.jpg"/>
    <hyperlink ref="V34" r:id="rId136" display="http://pbs.twimg.com/profile_images/1152241261/sandals_normal.jpg"/>
    <hyperlink ref="V35" r:id="rId137" display="http://pbs.twimg.com/profile_images/849325998772539394/FxeogMPm_normal.jpg"/>
    <hyperlink ref="V36" r:id="rId138" display="http://pbs.twimg.com/profile_images/849325998772539394/FxeogMPm_normal.jpg"/>
    <hyperlink ref="V37" r:id="rId139" display="http://pbs.twimg.com/profile_images/849325998772539394/FxeogMPm_normal.jpg"/>
    <hyperlink ref="V38" r:id="rId140" display="http://pbs.twimg.com/profile_images/849325998772539394/FxeogMPm_normal.jpg"/>
    <hyperlink ref="V39" r:id="rId141" display="http://pbs.twimg.com/profile_images/849325998772539394/FxeogMPm_normal.jpg"/>
    <hyperlink ref="V40" r:id="rId142" display="http://pbs.twimg.com/profile_images/727514344901111808/-zgipnMn_normal.jpg"/>
    <hyperlink ref="V41" r:id="rId143" display="http://pbs.twimg.com/profile_images/593803027737387008/RLmHoyff_normal.png"/>
    <hyperlink ref="V42" r:id="rId144" display="http://pbs.twimg.com/profile_images/593803027737387008/RLmHoyff_normal.png"/>
    <hyperlink ref="V43" r:id="rId145" display="http://pbs.twimg.com/profile_images/593803027737387008/RLmHoyff_normal.png"/>
    <hyperlink ref="V44" r:id="rId146" display="http://pbs.twimg.com/profile_images/1017751238602035202/oN0c_RUr_normal.jpg"/>
    <hyperlink ref="V45" r:id="rId147" display="http://pbs.twimg.com/profile_images/1017751238602035202/oN0c_RUr_normal.jpg"/>
    <hyperlink ref="V46" r:id="rId148" display="http://pbs.twimg.com/profile_images/1017751238602035202/oN0c_RUr_normal.jpg"/>
    <hyperlink ref="V47" r:id="rId149" display="http://pbs.twimg.com/profile_images/1017751238602035202/oN0c_RUr_normal.jpg"/>
    <hyperlink ref="V48" r:id="rId150" display="http://pbs.twimg.com/profile_images/699986538650849282/z_Rhhvtv_normal.jpg"/>
    <hyperlink ref="V49" r:id="rId151" display="http://pbs.twimg.com/profile_images/699986538650849282/z_Rhhvtv_normal.jpg"/>
    <hyperlink ref="V50" r:id="rId152" display="http://pbs.twimg.com/profile_images/1030261804801249281/G1ZAMGxV_normal.jpg"/>
    <hyperlink ref="V51" r:id="rId153" display="http://pbs.twimg.com/profile_images/1030261804801249281/G1ZAMGxV_normal.jpg"/>
    <hyperlink ref="V52" r:id="rId154" display="http://pbs.twimg.com/profile_images/901134980432236544/BKT_5N36_normal.jpg"/>
    <hyperlink ref="V53" r:id="rId155" display="https://pbs.twimg.com/ext_tw_video_thumb/1162414569039339520/pu/img/2WswQN-I3uPDTB-R.jpg"/>
    <hyperlink ref="V54" r:id="rId156" display="http://pbs.twimg.com/profile_images/1027432432901873665/nF2qS993_normal.jpg"/>
    <hyperlink ref="V55" r:id="rId157" display="http://pbs.twimg.com/profile_images/901134980432236544/BKT_5N36_normal.jpg"/>
    <hyperlink ref="V56" r:id="rId158" display="https://pbs.twimg.com/ext_tw_video_thumb/1162414569039339520/pu/img/2WswQN-I3uPDTB-R.jpg"/>
    <hyperlink ref="V57" r:id="rId159" display="http://pbs.twimg.com/profile_images/1027432432901873665/nF2qS993_normal.jpg"/>
    <hyperlink ref="V58" r:id="rId160" display="http://pbs.twimg.com/profile_images/901134980432236544/BKT_5N36_normal.jpg"/>
    <hyperlink ref="V59" r:id="rId161" display="http://pbs.twimg.com/profile_images/901134980432236544/BKT_5N36_normal.jpg"/>
    <hyperlink ref="V60" r:id="rId162" display="http://pbs.twimg.com/profile_images/901134980432236544/BKT_5N36_normal.jpg"/>
    <hyperlink ref="V61" r:id="rId163" display="http://pbs.twimg.com/profile_images/901134980432236544/BKT_5N36_normal.jpg"/>
    <hyperlink ref="V62" r:id="rId164" display="http://pbs.twimg.com/profile_images/901134980432236544/BKT_5N36_normal.jpg"/>
    <hyperlink ref="V63" r:id="rId165" display="http://pbs.twimg.com/profile_images/901134980432236544/BKT_5N36_normal.jpg"/>
    <hyperlink ref="V64" r:id="rId166" display="http://pbs.twimg.com/profile_images/901134980432236544/BKT_5N36_normal.jpg"/>
    <hyperlink ref="V65" r:id="rId167" display="http://pbs.twimg.com/profile_images/901134980432236544/BKT_5N36_normal.jpg"/>
    <hyperlink ref="V66" r:id="rId168" display="https://pbs.twimg.com/media/DHuyzvvUwAA1_0A.jpg"/>
    <hyperlink ref="V67" r:id="rId169" display="https://pbs.twimg.com/ext_tw_video_thumb/1162414569039339520/pu/img/2WswQN-I3uPDTB-R.jpg"/>
    <hyperlink ref="V68" r:id="rId170" display="http://pbs.twimg.com/profile_images/1027432432901873665/nF2qS993_normal.jpg"/>
    <hyperlink ref="V69" r:id="rId171" display="https://pbs.twimg.com/ext_tw_video_thumb/1162414569039339520/pu/img/2WswQN-I3uPDTB-R.jpg"/>
    <hyperlink ref="V70" r:id="rId172" display="http://pbs.twimg.com/profile_images/1027432432901873665/nF2qS993_normal.jpg"/>
    <hyperlink ref="V71" r:id="rId173" display="http://pbs.twimg.com/profile_images/1116409814433681408/z_mCh3U4_normal.jpg"/>
    <hyperlink ref="V72" r:id="rId174" display="http://abs.twimg.com/sticky/default_profile_images/default_profile_normal.png"/>
    <hyperlink ref="V73" r:id="rId175" display="http://pbs.twimg.com/profile_images/1522563747/A10A73D4_normal.jpg"/>
    <hyperlink ref="V74" r:id="rId176" display="http://pbs.twimg.com/profile_images/516653316374147072/MEtsL5R4_normal.jpeg"/>
    <hyperlink ref="V75" r:id="rId177" display="http://pbs.twimg.com/profile_images/516653316374147072/MEtsL5R4_normal.jpeg"/>
    <hyperlink ref="V76" r:id="rId178" display="http://pbs.twimg.com/profile_images/926339781881188352/QA7osnJ7_normal.jpg"/>
    <hyperlink ref="V77" r:id="rId179" display="http://pbs.twimg.com/profile_images/926339781881188352/QA7osnJ7_normal.jpg"/>
    <hyperlink ref="V78" r:id="rId180" display="http://pbs.twimg.com/profile_images/1149984120484847618/V51sGJnX_normal.jpg"/>
    <hyperlink ref="V79" r:id="rId181" display="http://pbs.twimg.com/profile_images/1149984120484847618/V51sGJnX_normal.jpg"/>
    <hyperlink ref="V80" r:id="rId182" display="http://pbs.twimg.com/profile_images/1149984120484847618/V51sGJnX_normal.jpg"/>
    <hyperlink ref="V81" r:id="rId183" display="http://pbs.twimg.com/profile_images/693104308292829184/2sZgP7pk_normal.jpg"/>
    <hyperlink ref="V82" r:id="rId184" display="http://pbs.twimg.com/profile_images/693104308292829184/2sZgP7pk_normal.jpg"/>
    <hyperlink ref="V83" r:id="rId185" display="http://pbs.twimg.com/profile_images/693104308292829184/2sZgP7pk_normal.jpg"/>
    <hyperlink ref="V84" r:id="rId186" display="http://pbs.twimg.com/profile_images/693104308292829184/2sZgP7pk_normal.jpg"/>
    <hyperlink ref="V85" r:id="rId187" display="http://pbs.twimg.com/profile_images/1164591284834713600/4rNqBO10_normal.jpg"/>
    <hyperlink ref="V86" r:id="rId188" display="http://pbs.twimg.com/profile_images/1164591284834713600/4rNqBO10_normal.jpg"/>
    <hyperlink ref="V87" r:id="rId189" display="http://pbs.twimg.com/profile_images/729643737278615552/y0nnsQW3_normal.jpg"/>
    <hyperlink ref="V88" r:id="rId190" display="http://pbs.twimg.com/profile_images/729643737278615552/y0nnsQW3_normal.jpg"/>
    <hyperlink ref="V89" r:id="rId191" display="http://pbs.twimg.com/profile_images/729643737278615552/y0nnsQW3_normal.jpg"/>
    <hyperlink ref="V90" r:id="rId192" display="http://pbs.twimg.com/profile_images/831938838935203840/eGVNy9b7_normal.jpg"/>
    <hyperlink ref="V91" r:id="rId193" display="http://pbs.twimg.com/profile_images/633279583551401984/p1Tof5Mv_normal.jpg"/>
    <hyperlink ref="V92" r:id="rId194" display="http://pbs.twimg.com/profile_images/633279583551401984/p1Tof5Mv_normal.jpg"/>
    <hyperlink ref="V93" r:id="rId195" display="http://pbs.twimg.com/profile_images/1257165522/267991457_normal.jpg"/>
    <hyperlink ref="V94" r:id="rId196" display="http://pbs.twimg.com/profile_images/831938838935203840/eGVNy9b7_normal.jpg"/>
    <hyperlink ref="V95" r:id="rId197" display="http://pbs.twimg.com/profile_images/831938838935203840/eGVNy9b7_normal.jpg"/>
    <hyperlink ref="V96" r:id="rId198" display="https://pbs.twimg.com/media/ECbGbqOWwAEohqR.png"/>
    <hyperlink ref="V97" r:id="rId199" display="http://pbs.twimg.com/profile_images/1140646171800690689/0mocXiOy_normal.png"/>
    <hyperlink ref="V98" r:id="rId200" display="http://pbs.twimg.com/profile_images/831938838935203840/eGVNy9b7_normal.jpg"/>
    <hyperlink ref="V99" r:id="rId201" display="http://pbs.twimg.com/profile_images/831938838935203840/eGVNy9b7_normal.jpg"/>
    <hyperlink ref="V100" r:id="rId202" display="https://pbs.twimg.com/ext_tw_video_thumb/1162414569039339520/pu/img/2WswQN-I3uPDTB-R.jpg"/>
    <hyperlink ref="V101" r:id="rId203" display="http://pbs.twimg.com/profile_images/1027432432901873665/nF2qS993_normal.jpg"/>
    <hyperlink ref="V102" r:id="rId204" display="http://pbs.twimg.com/profile_images/1027432432901873665/nF2qS993_normal.jpg"/>
    <hyperlink ref="V103" r:id="rId205" display="http://pbs.twimg.com/profile_images/1027432432901873665/nF2qS993_normal.jpg"/>
    <hyperlink ref="V104" r:id="rId206" display="http://pbs.twimg.com/profile_images/1027432432901873665/nF2qS993_normal.jpg"/>
    <hyperlink ref="V105" r:id="rId207" display="http://pbs.twimg.com/profile_images/1027432432901873665/nF2qS993_normal.jpg"/>
    <hyperlink ref="V106" r:id="rId208" display="http://pbs.twimg.com/profile_images/1027432432901873665/nF2qS993_normal.jpg"/>
    <hyperlink ref="V107" r:id="rId209" display="http://pbs.twimg.com/profile_images/1027432432901873665/nF2qS993_normal.jpg"/>
    <hyperlink ref="V108" r:id="rId210" display="http://pbs.twimg.com/profile_images/1027432432901873665/nF2qS993_normal.jpg"/>
    <hyperlink ref="V109" r:id="rId211" display="http://pbs.twimg.com/profile_images/1027432432901873665/nF2qS993_normal.jpg"/>
    <hyperlink ref="V110" r:id="rId212" display="http://pbs.twimg.com/profile_images/1027432432901873665/nF2qS993_normal.jpg"/>
    <hyperlink ref="V111" r:id="rId213" display="https://pbs.twimg.com/media/ECiLQcaU4AAjRSr.jpg"/>
    <hyperlink ref="V112" r:id="rId214" display="https://pbs.twimg.com/tweet_video_thumb/ECl_DprW4AIzkjr.jpg"/>
    <hyperlink ref="V113" r:id="rId215" display="https://pbs.twimg.com/tweet_video_thumb/ECl_DprW4AIzkjr.jpg"/>
    <hyperlink ref="V114" r:id="rId216" display="https://pbs.twimg.com/tweet_video_thumb/ECl_DprW4AIzkjr.jpg"/>
    <hyperlink ref="V115" r:id="rId217" display="http://pbs.twimg.com/profile_images/831938838935203840/eGVNy9b7_normal.jpg"/>
    <hyperlink ref="V116" r:id="rId218" display="http://pbs.twimg.com/profile_images/1016757279415197697/4DgZATIC_normal.jpg"/>
    <hyperlink ref="V117" r:id="rId219" display="http://pbs.twimg.com/profile_images/1141047903110258689/g6TswzyQ_normal.jpg"/>
    <hyperlink ref="V118" r:id="rId220" display="http://pbs.twimg.com/profile_images/831938838935203840/eGVNy9b7_normal.jpg"/>
    <hyperlink ref="V119" r:id="rId221" display="http://pbs.twimg.com/profile_images/1016757279415197697/4DgZATIC_normal.jpg"/>
    <hyperlink ref="V120" r:id="rId222" display="http://pbs.twimg.com/profile_images/1141047903110258689/g6TswzyQ_normal.jpg"/>
    <hyperlink ref="V121" r:id="rId223" display="http://pbs.twimg.com/profile_images/1141047903110258689/g6TswzyQ_normal.jpg"/>
    <hyperlink ref="V122" r:id="rId224" display="http://pbs.twimg.com/profile_images/1141047903110258689/g6TswzyQ_normal.jpg"/>
    <hyperlink ref="V123" r:id="rId225" display="http://pbs.twimg.com/profile_images/841709656779157505/oLb9BAq2_normal.jpg"/>
    <hyperlink ref="V124" r:id="rId226" display="http://pbs.twimg.com/profile_images/841709656779157505/oLb9BAq2_normal.jpg"/>
    <hyperlink ref="V125" r:id="rId227" display="http://pbs.twimg.com/profile_images/918460631413432322/XabUq8aH_normal.jpg"/>
    <hyperlink ref="V126" r:id="rId228" display="http://pbs.twimg.com/profile_images/727514344901111808/-zgipnMn_normal.jpg"/>
    <hyperlink ref="V127" r:id="rId229" display="http://pbs.twimg.com/profile_images/918460631413432322/XabUq8aH_normal.jpg"/>
    <hyperlink ref="V128" r:id="rId230" display="https://pbs.twimg.com/media/DHuyzvvUwAA1_0A.jpg"/>
    <hyperlink ref="V129" r:id="rId231" display="https://pbs.twimg.com/media/ECKSLjUXUAAX_Ar.jpg"/>
    <hyperlink ref="V130" r:id="rId232" display="http://pbs.twimg.com/profile_images/918460631413432322/XabUq8aH_normal.jpg"/>
    <hyperlink ref="V131" r:id="rId233" display="https://pbs.twimg.com/ext_tw_video_thumb/1164486199693778944/pu/img/IY0mi5UmU9N-Iewl.jpg"/>
    <hyperlink ref="V132" r:id="rId234" display="http://pbs.twimg.com/profile_images/918460631413432322/XabUq8aH_normal.jpg"/>
    <hyperlink ref="V133" r:id="rId235" display="http://pbs.twimg.com/profile_images/727514344901111808/-zgipnMn_normal.jpg"/>
    <hyperlink ref="V134" r:id="rId236" display="https://pbs.twimg.com/ext_tw_video_thumb/1162414569039339520/pu/img/2WswQN-I3uPDTB-R.jpg"/>
    <hyperlink ref="V135" r:id="rId237" display="http://pbs.twimg.com/profile_images/1158558178428112896/KC8ULtUL_normal.jpg"/>
    <hyperlink ref="V136" r:id="rId238" display="http://pbs.twimg.com/profile_images/1158558178428112896/KC8ULtUL_normal.jpg"/>
    <hyperlink ref="V137" r:id="rId239" display="http://pbs.twimg.com/profile_images/1158558178428112896/KC8ULtUL_normal.jpg"/>
    <hyperlink ref="V138" r:id="rId240" display="http://pbs.twimg.com/profile_images/1158558178428112896/KC8ULtUL_normal.jpg"/>
    <hyperlink ref="V139" r:id="rId241" display="http://pbs.twimg.com/profile_images/1016757279415197697/4DgZATIC_normal.jpg"/>
    <hyperlink ref="V140" r:id="rId242" display="http://pbs.twimg.com/profile_images/1016757279415197697/4DgZATIC_normal.jpg"/>
    <hyperlink ref="V141" r:id="rId243" display="http://pbs.twimg.com/profile_images/1158558178428112896/KC8ULtUL_normal.jpg"/>
    <hyperlink ref="V142" r:id="rId244" display="http://pbs.twimg.com/profile_images/1158558178428112896/KC8ULtUL_normal.jpg"/>
    <hyperlink ref="V143" r:id="rId245" display="http://pbs.twimg.com/profile_images/1257165522/267991457_normal.jpg"/>
    <hyperlink ref="V144" r:id="rId246" display="https://pbs.twimg.com/ext_tw_video_thumb/1162414569039339520/pu/img/2WswQN-I3uPDTB-R.jpg"/>
    <hyperlink ref="V145" r:id="rId247" display="https://pbs.twimg.com/ext_tw_video_thumb/1162414569039339520/pu/img/2WswQN-I3uPDTB-R.jpg"/>
    <hyperlink ref="V146" r:id="rId248" display="https://pbs.twimg.com/ext_tw_video_thumb/1162414569039339520/pu/img/2WswQN-I3uPDTB-R.jpg"/>
    <hyperlink ref="V147" r:id="rId249" display="https://pbs.twimg.com/ext_tw_video_thumb/1162414569039339520/pu/img/2WswQN-I3uPDTB-R.jpg"/>
    <hyperlink ref="V148" r:id="rId250" display="https://pbs.twimg.com/media/ECiDiahVUAAHA4r.jpg"/>
    <hyperlink ref="V149" r:id="rId251" display="http://pbs.twimg.com/profile_images/831938838935203840/eGVNy9b7_normal.jpg"/>
    <hyperlink ref="V150" r:id="rId252" display="http://pbs.twimg.com/profile_images/831938838935203840/eGVNy9b7_normal.jpg"/>
    <hyperlink ref="V151" r:id="rId253" display="http://pbs.twimg.com/profile_images/831938838935203840/eGVNy9b7_normal.jpg"/>
    <hyperlink ref="V152" r:id="rId254" display="http://pbs.twimg.com/profile_images/1158558178428112896/KC8ULtUL_normal.jpg"/>
    <hyperlink ref="V153" r:id="rId255" display="http://pbs.twimg.com/profile_images/1158558178428112896/KC8ULtUL_normal.jpg"/>
    <hyperlink ref="V154" r:id="rId256" display="http://pbs.twimg.com/profile_images/1158558178428112896/KC8ULtUL_normal.jpg"/>
    <hyperlink ref="V155" r:id="rId257" display="https://pbs.twimg.com/media/EChqAVXVUAAVTwv.jpg"/>
    <hyperlink ref="V156" r:id="rId258" display="http://pbs.twimg.com/profile_images/831938838935203840/eGVNy9b7_normal.jpg"/>
    <hyperlink ref="V157" r:id="rId259" display="http://pbs.twimg.com/profile_images/1158558178428112896/KC8ULtUL_normal.jpg"/>
    <hyperlink ref="V158" r:id="rId260" display="https://pbs.twimg.com/media/EChqAVXVUAAVTwv.jpg"/>
    <hyperlink ref="V159" r:id="rId261" display="http://pbs.twimg.com/profile_images/1158558178428112896/KC8ULtUL_normal.jpg"/>
    <hyperlink ref="V160" r:id="rId262" display="http://pbs.twimg.com/profile_images/831938838935203840/eGVNy9b7_normal.jpg"/>
    <hyperlink ref="V161" r:id="rId263" display="http://pbs.twimg.com/profile_images/1158558178428112896/KC8ULtUL_normal.jpg"/>
    <hyperlink ref="V162" r:id="rId264" display="https://pbs.twimg.com/media/ECeAl83UYAAIzow.jpg"/>
    <hyperlink ref="V163" r:id="rId265" display="http://pbs.twimg.com/profile_images/1158558178428112896/KC8ULtUL_normal.jpg"/>
    <hyperlink ref="V164" r:id="rId266" display="http://pbs.twimg.com/profile_images/1257165522/267991457_normal.jpg"/>
    <hyperlink ref="V165" r:id="rId267" display="http://pbs.twimg.com/profile_images/831938838935203840/eGVNy9b7_normal.jpg"/>
    <hyperlink ref="V166" r:id="rId268" display="http://pbs.twimg.com/profile_images/1158558178428112896/KC8ULtUL_normal.jpg"/>
    <hyperlink ref="V167" r:id="rId269" display="https://pbs.twimg.com/media/ECeAl83UYAAIzow.jpg"/>
    <hyperlink ref="V168" r:id="rId270" display="http://pbs.twimg.com/profile_images/1158558178428112896/KC8ULtUL_normal.jpg"/>
    <hyperlink ref="V169" r:id="rId271" display="http://pbs.twimg.com/profile_images/1158558178428112896/KC8ULtUL_normal.jpg"/>
    <hyperlink ref="V170" r:id="rId272" display="http://pbs.twimg.com/profile_images/1158558178428112896/KC8ULtUL_normal.jpg"/>
    <hyperlink ref="V171" r:id="rId273" display="http://pbs.twimg.com/profile_images/1158558178428112896/KC8ULtUL_normal.jpg"/>
    <hyperlink ref="V172" r:id="rId274" display="http://pbs.twimg.com/profile_images/1090113905521610752/O9q_YweN_normal.jpg"/>
    <hyperlink ref="V173" r:id="rId275" display="http://pbs.twimg.com/profile_images/1052662178111741952/1BirSsr0_normal.jpg"/>
    <hyperlink ref="V174" r:id="rId276" display="http://pbs.twimg.com/profile_images/1158558178428112896/KC8ULtUL_normal.jpg"/>
    <hyperlink ref="V175" r:id="rId277" display="https://pbs.twimg.com/media/ECn4-AdU0AAXrUh.jpg"/>
    <hyperlink ref="V176" r:id="rId278" display="http://pbs.twimg.com/profile_images/1158558178428112896/KC8ULtUL_normal.jpg"/>
    <hyperlink ref="V177" r:id="rId279" display="http://pbs.twimg.com/profile_images/1158558178428112896/KC8ULtUL_normal.jpg"/>
    <hyperlink ref="V178" r:id="rId280" display="http://pbs.twimg.com/profile_images/1112525549979656193/gZBKsesE_normal.png"/>
    <hyperlink ref="V179" r:id="rId281" display="http://pbs.twimg.com/profile_images/1001428335098970112/hoNmCRRj_normal.jpg"/>
    <hyperlink ref="V180" r:id="rId282" display="http://pbs.twimg.com/profile_images/1001428335098970112/hoNmCRRj_normal.jpg"/>
    <hyperlink ref="V181" r:id="rId283" display="https://pbs.twimg.com/tweet_video_thumb/ECbvKcDX4AEOGgk.jpg"/>
    <hyperlink ref="V182" r:id="rId284" display="https://pbs.twimg.com/tweet_video_thumb/ECbvKcDX4AEOGgk.jpg"/>
    <hyperlink ref="V183" r:id="rId285" display="http://pbs.twimg.com/profile_images/1257165522/267991457_normal.jpg"/>
    <hyperlink ref="V184" r:id="rId286" display="http://pbs.twimg.com/profile_images/1086318869730480128/0pXFB_uq_normal.jpg"/>
    <hyperlink ref="V185" r:id="rId287" display="http://pbs.twimg.com/profile_images/1086318869730480128/0pXFB_uq_normal.jpg"/>
    <hyperlink ref="V186" r:id="rId288" display="http://pbs.twimg.com/profile_images/1086318869730480128/0pXFB_uq_normal.jpg"/>
    <hyperlink ref="V187" r:id="rId289" display="https://pbs.twimg.com/media/ECr29p-XkAURa5h.jpg"/>
    <hyperlink ref="V188" r:id="rId290" display="https://pbs.twimg.com/media/ECpND9tUEAMpt7o.jpg"/>
    <hyperlink ref="V189" r:id="rId291" display="https://pbs.twimg.com/media/ECpND9tUEAMpt7o.jpg"/>
    <hyperlink ref="V190" r:id="rId292" display="https://pbs.twimg.com/media/ECb6cGTW4AMOzlA.jpg"/>
    <hyperlink ref="V191" r:id="rId293" display="https://pbs.twimg.com/media/ECb6cGTW4AMOzlA.jpg"/>
    <hyperlink ref="V192" r:id="rId294" display="http://pbs.twimg.com/profile_images/850425606944636928/Abb4g2Jw_normal.jpg"/>
    <hyperlink ref="V193" r:id="rId295" display="http://pbs.twimg.com/profile_images/850425606944636928/Abb4g2Jw_normal.jpg"/>
    <hyperlink ref="V194" r:id="rId296" display="http://pbs.twimg.com/profile_images/850425606944636928/Abb4g2Jw_normal.jpg"/>
    <hyperlink ref="V195" r:id="rId297" display="https://pbs.twimg.com/media/ECwHkI_U0AAzgb6.jpg"/>
    <hyperlink ref="Z3" r:id="rId298" display="https://twitter.com/yiannisbak/status/1162321011787931648"/>
    <hyperlink ref="Z4" r:id="rId299" display="https://twitter.com/yiannisbak/status/1162321011787931648"/>
    <hyperlink ref="Z5" r:id="rId300" display="https://twitter.com/yiannisbak/status/1162321011787931648"/>
    <hyperlink ref="Z6" r:id="rId301" display="https://twitter.com/mythryll/status/1162402059368435713"/>
    <hyperlink ref="Z7" r:id="rId302" display="https://twitter.com/mythryll/status/1162402059368435713"/>
    <hyperlink ref="Z8" r:id="rId303" display="https://twitter.com/mythryll/status/1162402059368435713"/>
    <hyperlink ref="Z9" r:id="rId304" display="https://twitter.com/askaccde/status/1162427048356241408"/>
    <hyperlink ref="Z10" r:id="rId305" display="https://twitter.com/askaccde/status/1162427048356241408"/>
    <hyperlink ref="Z11" r:id="rId306" display="https://twitter.com/askaccde/status/1162427048356241408"/>
    <hyperlink ref="Z12" r:id="rId307" display="https://twitter.com/citylifematt/status/1162461832021286912"/>
    <hyperlink ref="Z13" r:id="rId308" display="https://twitter.com/citylifematt/status/1162461832021286912"/>
    <hyperlink ref="Z14" r:id="rId309" display="https://twitter.com/citylifematt/status/1162461832021286912"/>
    <hyperlink ref="Z15" r:id="rId310" display="https://twitter.com/neilmo_/status/1162632805312016384"/>
    <hyperlink ref="Z16" r:id="rId311" display="https://twitter.com/neilmo_/status/1162632805312016384"/>
    <hyperlink ref="Z17" r:id="rId312" display="https://twitter.com/neilmo_/status/1162632805312016384"/>
    <hyperlink ref="Z18" r:id="rId313" display="https://twitter.com/joelwsprague/status/1162459214415110145"/>
    <hyperlink ref="Z19" r:id="rId314" display="https://twitter.com/joelwsprague/status/1162459214415110145"/>
    <hyperlink ref="Z20" r:id="rId315" display="https://twitter.com/joelwsprague/status/1162744839311699968"/>
    <hyperlink ref="Z21" r:id="rId316" display="https://twitter.com/gamblermty/status/1163117407013146624"/>
    <hyperlink ref="Z22" r:id="rId317" display="https://twitter.com/gamblermty/status/1163117407013146624"/>
    <hyperlink ref="Z23" r:id="rId318" display="https://twitter.com/chrisbogdog/status/1163047088663539712"/>
    <hyperlink ref="Z24" r:id="rId319" display="https://twitter.com/jeffharrington5/status/1163452516266401792"/>
    <hyperlink ref="Z25" r:id="rId320" display="https://twitter.com/jeffharrington5/status/1163452516266401792"/>
    <hyperlink ref="Z26" r:id="rId321" display="https://twitter.com/0x2142com/status/1163526246111821824"/>
    <hyperlink ref="Z27" r:id="rId322" display="https://twitter.com/ivvi_gln/status/1163597944907599875"/>
    <hyperlink ref="Z28" r:id="rId323" display="https://twitter.com/ellerbyben/status/1163810878715678720"/>
    <hyperlink ref="Z29" r:id="rId324" display="https://twitter.com/aviadmor/status/1163867163628883969"/>
    <hyperlink ref="Z30" r:id="rId325" display="https://twitter.com/cmlccie/status/1163809436294508544"/>
    <hyperlink ref="Z31" r:id="rId326" display="https://twitter.com/maxthoon/status/1163898673157353474"/>
    <hyperlink ref="Z32" r:id="rId327" display="https://twitter.com/thekevinhbrown/status/1163917046255669252"/>
    <hyperlink ref="Z33" r:id="rId328" display="https://twitter.com/thekevinhbrown/status/1163917046255669252"/>
    <hyperlink ref="Z34" r:id="rId329" display="https://twitter.com/thekevinhbrown/status/1163917046255669252"/>
    <hyperlink ref="Z35" r:id="rId330" display="https://twitter.com/chris_gabriel1/status/1163532268775911425"/>
    <hyperlink ref="Z36" r:id="rId331" display="https://twitter.com/chris_gabriel1/status/1163532268775911425"/>
    <hyperlink ref="Z37" r:id="rId332" display="https://twitter.com/chris_gabriel1/status/1163532268775911425"/>
    <hyperlink ref="Z38" r:id="rId333" display="https://twitter.com/chris_gabriel1/status/1163933511788707840"/>
    <hyperlink ref="Z39" r:id="rId334" display="https://twitter.com/chris_gabriel1/status/1163933511788707840"/>
    <hyperlink ref="Z40" r:id="rId335" display="https://twitter.com/tech_nicole/status/1163872357766848519"/>
    <hyperlink ref="Z41" r:id="rId336" display="https://twitter.com/santchiweb/status/1164081480361893889"/>
    <hyperlink ref="Z42" r:id="rId337" display="https://twitter.com/santchiweb/status/1164081480361893889"/>
    <hyperlink ref="Z43" r:id="rId338" display="https://twitter.com/santchiweb/status/1164081480361893889"/>
    <hyperlink ref="Z44" r:id="rId339" display="https://twitter.com/h_klaassen/status/1162348281197821954"/>
    <hyperlink ref="Z45" r:id="rId340" display="https://twitter.com/h_klaassen/status/1163442995430998018"/>
    <hyperlink ref="Z46" r:id="rId341" display="https://twitter.com/h_klaassen/status/1163775184421048322"/>
    <hyperlink ref="Z47" r:id="rId342" display="https://twitter.com/h_klaassen/status/1164092274961031168"/>
    <hyperlink ref="Z48" r:id="rId343" display="https://twitter.com/vlinder_nl/status/1163837917997015042"/>
    <hyperlink ref="Z49" r:id="rId344" display="https://twitter.com/vlinder_nl/status/1164103990054989825"/>
    <hyperlink ref="Z50" r:id="rId345" display="https://twitter.com/kfalconspb/status/1164107213113192448"/>
    <hyperlink ref="Z51" r:id="rId346" display="https://twitter.com/kfalconspb/status/1164107213113192448"/>
    <hyperlink ref="Z52" r:id="rId347" display="https://twitter.com/jason_gooley/status/1162415944817418240"/>
    <hyperlink ref="Z53" r:id="rId348" display="https://twitter.com/silviakspiva/status/1162414612077137921"/>
    <hyperlink ref="Z54" r:id="rId349" display="https://twitter.com/stephen__cooper/status/1162473716153929728"/>
    <hyperlink ref="Z55" r:id="rId350" display="https://twitter.com/jason_gooley/status/1162415944817418240"/>
    <hyperlink ref="Z56" r:id="rId351" display="https://twitter.com/silviakspiva/status/1162414612077137921"/>
    <hyperlink ref="Z57" r:id="rId352" display="https://twitter.com/stephen__cooper/status/1162473716153929728"/>
    <hyperlink ref="Z58" r:id="rId353" display="https://twitter.com/jason_gooley/status/1162415944817418240"/>
    <hyperlink ref="Z59" r:id="rId354" display="https://twitter.com/jason_gooley/status/1162415944817418240"/>
    <hyperlink ref="Z60" r:id="rId355" display="https://twitter.com/jason_gooley/status/1162415944817418240"/>
    <hyperlink ref="Z61" r:id="rId356" display="https://twitter.com/jason_gooley/status/1162415944817418240"/>
    <hyperlink ref="Z62" r:id="rId357" display="https://twitter.com/jason_gooley/status/1162415944817418240"/>
    <hyperlink ref="Z63" r:id="rId358" display="https://twitter.com/jason_gooley/status/1162415944817418240"/>
    <hyperlink ref="Z64" r:id="rId359" display="https://twitter.com/jason_gooley/status/1162415944817418240"/>
    <hyperlink ref="Z65" r:id="rId360" display="https://twitter.com/jason_gooley/status/1162415944817418240"/>
    <hyperlink ref="Z66" r:id="rId361" display="https://twitter.com/jason_gooley/status/1162938376330330117"/>
    <hyperlink ref="Z67" r:id="rId362" display="https://twitter.com/silviakspiva/status/1162414612077137921"/>
    <hyperlink ref="Z68" r:id="rId363" display="https://twitter.com/stephen__cooper/status/1162473716153929728"/>
    <hyperlink ref="Z69" r:id="rId364" display="https://twitter.com/silviakspiva/status/1162414612077137921"/>
    <hyperlink ref="Z70" r:id="rId365" display="https://twitter.com/stephen__cooper/status/1162473716153929728"/>
    <hyperlink ref="Z71" r:id="rId366" display="https://twitter.com/moabdel/status/1164351689198981121"/>
    <hyperlink ref="Z72" r:id="rId367" display="https://twitter.com/rishabh50631460/status/1164379301384294402"/>
    <hyperlink ref="Z73" r:id="rId368" display="https://twitter.com/varkey123/status/1164392271417991168"/>
    <hyperlink ref="Z74" r:id="rId369" display="https://twitter.com/yogeshbang/status/1164395850157711361"/>
    <hyperlink ref="Z75" r:id="rId370" display="https://twitter.com/yogeshbang/status/1164395850157711361"/>
    <hyperlink ref="Z76" r:id="rId371" display="https://twitter.com/c0deiii/status/1164495567533355010"/>
    <hyperlink ref="Z77" r:id="rId372" display="https://twitter.com/c0deiii/status/1164495567533355010"/>
    <hyperlink ref="Z78" r:id="rId373" display="https://twitter.com/alirezataj48/status/1164541343332483077"/>
    <hyperlink ref="Z79" r:id="rId374" display="https://twitter.com/alirezataj48/status/1164541343332483077"/>
    <hyperlink ref="Z80" r:id="rId375" display="https://twitter.com/alirezataj48/status/1164541343332483077"/>
    <hyperlink ref="Z81" r:id="rId376" display="https://twitter.com/anne_steinhardt/status/1164544005964795905"/>
    <hyperlink ref="Z82" r:id="rId377" display="https://twitter.com/anne_steinhardt/status/1164544005964795905"/>
    <hyperlink ref="Z83" r:id="rId378" display="https://twitter.com/anne_steinhardt/status/1163915069618577408"/>
    <hyperlink ref="Z84" r:id="rId379" display="https://twitter.com/anne_steinhardt/status/1164544005964795905"/>
    <hyperlink ref="Z85" r:id="rId380" display="https://twitter.com/intelligentpo/status/1164600522525106177"/>
    <hyperlink ref="Z86" r:id="rId381" display="https://twitter.com/intelligentpo/status/1164600522525106177"/>
    <hyperlink ref="Z87" r:id="rId382" display="https://twitter.com/koonscisco/status/1162477886240100353"/>
    <hyperlink ref="Z88" r:id="rId383" display="https://twitter.com/koonscisco/status/1162477886240100353"/>
    <hyperlink ref="Z89" r:id="rId384" display="https://twitter.com/koonscisco/status/1162477886240100353"/>
    <hyperlink ref="Z90" r:id="rId385" display="https://twitter.com/ciscodevnet/status/1163251536799027201"/>
    <hyperlink ref="Z91" r:id="rId386" display="https://twitter.com/chara_kontaxi/status/1162238385676644352"/>
    <hyperlink ref="Z92" r:id="rId387" display="https://twitter.com/chara_kontaxi/status/1162238385676644352"/>
    <hyperlink ref="Z93" r:id="rId388" display="https://twitter.com/fjgotopo/status/1162417520327962626"/>
    <hyperlink ref="Z94" r:id="rId389" display="https://twitter.com/ciscodevnet/status/1163251527445692416"/>
    <hyperlink ref="Z95" r:id="rId390" display="https://twitter.com/ciscodevnet/status/1163251536799027201"/>
    <hyperlink ref="Z96" r:id="rId391" display="https://twitter.com/bryan25607/status/1163835738955354121"/>
    <hyperlink ref="Z97" r:id="rId392" display="https://twitter.com/hfpreston/status/1163842250327109632"/>
    <hyperlink ref="Z98" r:id="rId393" display="https://twitter.com/ciscodevnet/status/1163854692092276736"/>
    <hyperlink ref="Z99" r:id="rId394" display="https://twitter.com/ciscodevnet/status/1163854692092276736"/>
    <hyperlink ref="Z100" r:id="rId395" display="https://twitter.com/silviakspiva/status/1162414612077137921"/>
    <hyperlink ref="Z101" r:id="rId396" display="https://twitter.com/stephen__cooper/status/1162473716153929728"/>
    <hyperlink ref="Z102" r:id="rId397" display="https://twitter.com/stephen__cooper/status/1162473716153929728"/>
    <hyperlink ref="Z103" r:id="rId398" display="https://twitter.com/stephen__cooper/status/1162473716153929728"/>
    <hyperlink ref="Z104" r:id="rId399" display="https://twitter.com/stephen__cooper/status/1162473716153929728"/>
    <hyperlink ref="Z105" r:id="rId400" display="https://twitter.com/stephen__cooper/status/1162473716153929728"/>
    <hyperlink ref="Z106" r:id="rId401" display="https://twitter.com/stephen__cooper/status/1162473716153929728"/>
    <hyperlink ref="Z107" r:id="rId402" display="https://twitter.com/stephen__cooper/status/1164300576848404480"/>
    <hyperlink ref="Z108" r:id="rId403" display="https://twitter.com/stephen__cooper/status/1164300576848404480"/>
    <hyperlink ref="Z109" r:id="rId404" display="https://twitter.com/stephen__cooper/status/1164300576848404480"/>
    <hyperlink ref="Z110" r:id="rId405" display="https://twitter.com/stephen__cooper/status/1164333836739547136"/>
    <hyperlink ref="Z111" r:id="rId406" display="https://twitter.com/ciscodevnet/status/1164333630895714305"/>
    <hyperlink ref="Z112" r:id="rId407" display="https://twitter.com/robertcsapo/status/1164601686624784385"/>
    <hyperlink ref="Z113" r:id="rId408" display="https://twitter.com/robertcsapo/status/1164601686624784385"/>
    <hyperlink ref="Z114" r:id="rId409" display="https://twitter.com/robertcsapo/status/1164601686624784385"/>
    <hyperlink ref="Z115" r:id="rId410" display="https://twitter.com/ciscodevnet/status/1164602093102964736"/>
    <hyperlink ref="Z116" r:id="rId411" display="https://twitter.com/prodoom/status/1164605055598645248"/>
    <hyperlink ref="Z117" r:id="rId412" display="https://twitter.com/eckelcu/status/1164623828011479040"/>
    <hyperlink ref="Z118" r:id="rId413" display="https://twitter.com/ciscodevnet/status/1164602093102964736"/>
    <hyperlink ref="Z119" r:id="rId414" display="https://twitter.com/prodoom/status/1164605055598645248"/>
    <hyperlink ref="Z120" r:id="rId415" display="https://twitter.com/eckelcu/status/1164623828011479040"/>
    <hyperlink ref="Z121" r:id="rId416" display="https://twitter.com/eckelcu/status/1164623828011479040"/>
    <hyperlink ref="Z122" r:id="rId417" display="https://twitter.com/eckelcu/status/1164623828011479040"/>
    <hyperlink ref="Z123" r:id="rId418" display="https://twitter.com/ciscodcloud/status/1164539820812767232"/>
    <hyperlink ref="Z124" r:id="rId419" display="https://twitter.com/ciscodcloud/status/1164539820812767232"/>
    <hyperlink ref="Z125" r:id="rId420" display="https://twitter.com/lizbblum/status/1164542953072861189"/>
    <hyperlink ref="Z126" r:id="rId421" display="https://twitter.com/tech_nicole/status/1163872357766848519"/>
    <hyperlink ref="Z127" r:id="rId422" display="https://twitter.com/lizbblum/status/1164542953072861189"/>
    <hyperlink ref="Z128" r:id="rId423" display="https://twitter.com/vlinder_nl/status/899509174681325568"/>
    <hyperlink ref="Z129" r:id="rId424" display="https://twitter.com/vlinder_nl/status/1162652386793611264"/>
    <hyperlink ref="Z130" r:id="rId425" display="https://twitter.com/lizbblum/status/1164542953072861189"/>
    <hyperlink ref="Z131" r:id="rId426" display="https://twitter.com/purplehayesuk/status/1164486235760529408"/>
    <hyperlink ref="Z132" r:id="rId427" display="https://twitter.com/lizbblum/status/1164653340984262656"/>
    <hyperlink ref="Z133" r:id="rId428" display="https://twitter.com/tech_nicole/status/1163961223572008961"/>
    <hyperlink ref="Z134" r:id="rId429" display="https://twitter.com/silviakspiva/status/1162414612077137921"/>
    <hyperlink ref="Z135" r:id="rId430" display="https://twitter.com/ciscokiwi/status/1163643468461170688"/>
    <hyperlink ref="Z136" r:id="rId431" display="https://twitter.com/ciscokiwi/status/1163643468461170688"/>
    <hyperlink ref="Z137" r:id="rId432" display="https://twitter.com/ciscokiwi/status/1163643468461170688"/>
    <hyperlink ref="Z138" r:id="rId433" display="https://twitter.com/ciscokiwi/status/1163643468461170688"/>
    <hyperlink ref="Z139" r:id="rId434" display="https://twitter.com/prodoom/status/1164605055598645248"/>
    <hyperlink ref="Z140" r:id="rId435" display="https://twitter.com/prodoom/status/1164605055598645248"/>
    <hyperlink ref="Z141" r:id="rId436" display="https://twitter.com/ciscokiwi/status/1163643468461170688"/>
    <hyperlink ref="Z142" r:id="rId437" display="https://twitter.com/ciscokiwi/status/1163643468461170688"/>
    <hyperlink ref="Z143" r:id="rId438" display="https://twitter.com/fjgotopo/status/1162417520327962626"/>
    <hyperlink ref="Z144" r:id="rId439" display="https://twitter.com/silviakspiva/status/1162414612077137921"/>
    <hyperlink ref="Z145" r:id="rId440" display="https://twitter.com/silviakspiva/status/1162414612077137921"/>
    <hyperlink ref="Z146" r:id="rId441" display="https://twitter.com/silviakspiva/status/1162414612077137921"/>
    <hyperlink ref="Z147" r:id="rId442" display="https://twitter.com/silviakspiva/status/1162414612077137921"/>
    <hyperlink ref="Z148" r:id="rId443" display="https://twitter.com/silviakspiva/status/1164325134187937797"/>
    <hyperlink ref="Z149" r:id="rId444" display="https://twitter.com/ciscodevnet/status/1163251527445692416"/>
    <hyperlink ref="Z150" r:id="rId445" display="https://twitter.com/ciscodevnet/status/1163251536799027201"/>
    <hyperlink ref="Z151" r:id="rId446" display="https://twitter.com/ciscodevnet/status/1164327501545402368"/>
    <hyperlink ref="Z152" r:id="rId447" display="https://twitter.com/ciscokiwi/status/1163643468461170688"/>
    <hyperlink ref="Z153" r:id="rId448" display="https://twitter.com/ciscokiwi/status/1163643468461170688"/>
    <hyperlink ref="Z154" r:id="rId449" display="https://twitter.com/ciscokiwi/status/1163643468461170688"/>
    <hyperlink ref="Z155" r:id="rId450" display="https://twitter.com/ciscodevnet/status/1164297068485074944"/>
    <hyperlink ref="Z156" r:id="rId451" display="https://twitter.com/ciscodevnet/status/1164602093102964736"/>
    <hyperlink ref="Z157" r:id="rId452" display="https://twitter.com/ciscokiwi/status/1164307341652553729"/>
    <hyperlink ref="Z158" r:id="rId453" display="https://twitter.com/ciscodevnet/status/1164297068485074944"/>
    <hyperlink ref="Z159" r:id="rId454" display="https://twitter.com/ciscokiwi/status/1164307341652553729"/>
    <hyperlink ref="Z160" r:id="rId455" display="https://twitter.com/ciscodevnet/status/1164052776269205506"/>
    <hyperlink ref="Z161" r:id="rId456" display="https://twitter.com/ciscokiwi/status/1163643468461170688"/>
    <hyperlink ref="Z162" r:id="rId457" display="https://twitter.com/ciscokiwi/status/1164040424509435904"/>
    <hyperlink ref="Z163" r:id="rId458" display="https://twitter.com/ciscokiwi/status/1164333367334039553"/>
    <hyperlink ref="Z164" r:id="rId459" display="https://twitter.com/fjgotopo/status/1162417520327962626"/>
    <hyperlink ref="Z165" r:id="rId460" display="https://twitter.com/ciscodevnet/status/1164052776269205506"/>
    <hyperlink ref="Z166" r:id="rId461" display="https://twitter.com/ciscokiwi/status/1163643468461170688"/>
    <hyperlink ref="Z167" r:id="rId462" display="https://twitter.com/ciscokiwi/status/1164040424509435904"/>
    <hyperlink ref="Z168" r:id="rId463" display="https://twitter.com/ciscokiwi/status/1164307341652553729"/>
    <hyperlink ref="Z169" r:id="rId464" display="https://twitter.com/ciscokiwi/status/1164333367334039553"/>
    <hyperlink ref="Z170" r:id="rId465" display="https://twitter.com/ciscokiwi/status/1164756779307110406"/>
    <hyperlink ref="Z171" r:id="rId466" display="https://twitter.com/ciscokiwi/status/1164756779307110406"/>
    <hyperlink ref="Z172" r:id="rId467" display="https://twitter.com/rjohnston6/status/1164733287304089600"/>
    <hyperlink ref="Z173" r:id="rId468" display="https://twitter.com/bigevilbeard/status/1164811221377282050"/>
    <hyperlink ref="Z174" r:id="rId469" display="https://twitter.com/ciscokiwi/status/1164333367334039553"/>
    <hyperlink ref="Z175" r:id="rId470" display="https://twitter.com/ciscokiwi/status/1164735728313499648"/>
    <hyperlink ref="Z176" r:id="rId471" display="https://twitter.com/ciscokiwi/status/1164735788921151489"/>
    <hyperlink ref="Z177" r:id="rId472" display="https://twitter.com/ciscokiwi/status/1164735788921151489"/>
    <hyperlink ref="Z178" r:id="rId473" display="https://twitter.com/ciscolivemel/status/1164770206750654465"/>
    <hyperlink ref="Z179" r:id="rId474" display="https://twitter.com/ruwanieb/status/1164839535437438977"/>
    <hyperlink ref="Z180" r:id="rId475" display="https://twitter.com/ruwanieb/status/1164839535437438977"/>
    <hyperlink ref="Z181" r:id="rId476" display="https://twitter.com/gennacaroline27/status/1163880523422474245"/>
    <hyperlink ref="Z182" r:id="rId477" display="https://twitter.com/gennacaroline27/status/1163880523422474245"/>
    <hyperlink ref="Z183" r:id="rId478" display="https://twitter.com/fjgotopo/status/1163923363888291841"/>
    <hyperlink ref="Z184" r:id="rId479" display="https://twitter.com/gennacaroline27/status/1163902720891400198"/>
    <hyperlink ref="Z185" r:id="rId480" display="https://twitter.com/gennacaroline27/status/1164876054231695360"/>
    <hyperlink ref="Z186" r:id="rId481" display="https://twitter.com/gennacaroline27/status/1164876054231695360"/>
    <hyperlink ref="Z187" r:id="rId482" display="https://twitter.com/palmerccie/status/1165014998512537610"/>
    <hyperlink ref="Z188" r:id="rId483" display="https://twitter.com/kazumasaikuta/status/1164828191891963904"/>
    <hyperlink ref="Z189" r:id="rId484" display="https://twitter.com/genkggorosuke/status/1165033096351293440"/>
    <hyperlink ref="Z190" r:id="rId485" display="https://twitter.com/rlagmanpmp/status/1163892925442535424"/>
    <hyperlink ref="Z191" r:id="rId486" display="https://twitter.com/rlagmanpmp/status/1163892925442535424"/>
    <hyperlink ref="Z192" r:id="rId487" display="https://twitter.com/tomeiste/status/1165255209309728770"/>
    <hyperlink ref="Z193" r:id="rId488" display="https://twitter.com/tomeiste/status/1165255209309728770"/>
    <hyperlink ref="Z194" r:id="rId489" display="https://twitter.com/tomeiste/status/1165255209309728770"/>
    <hyperlink ref="Z195" r:id="rId490" display="https://twitter.com/olilaurentse/status/1165314727242678273"/>
    <hyperlink ref="BB40" r:id="rId491" display="https://api.twitter.com/1.1/geo/id/77b8f2664985738a.json"/>
    <hyperlink ref="BB48" r:id="rId492" display="https://api.twitter.com/1.1/geo/id/3ed7d28fdd8c7cd9.json"/>
    <hyperlink ref="BB126" r:id="rId493" display="https://api.twitter.com/1.1/geo/id/77b8f2664985738a.json"/>
    <hyperlink ref="BB128" r:id="rId494" display="https://api.twitter.com/1.1/geo/id/8fa6d7a33b83ef26.json"/>
    <hyperlink ref="BB190" r:id="rId495" display="https://api.twitter.com/1.1/geo/id/0991d757989cef56.json"/>
    <hyperlink ref="BB191" r:id="rId496" display="https://api.twitter.com/1.1/geo/id/0991d757989cef56.json"/>
  </hyperlinks>
  <printOptions/>
  <pageMargins left="0.7" right="0.7" top="0.75" bottom="0.75" header="0.3" footer="0.3"/>
  <pageSetup horizontalDpi="600" verticalDpi="600" orientation="portrait" r:id="rId500"/>
  <legacyDrawing r:id="rId498"/>
  <tableParts>
    <tablePart r:id="rId49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6"/>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2071</v>
      </c>
      <c r="B1" s="13" t="s">
        <v>2072</v>
      </c>
      <c r="C1" s="13" t="s">
        <v>2065</v>
      </c>
      <c r="D1" s="13" t="s">
        <v>2066</v>
      </c>
      <c r="E1" s="13" t="s">
        <v>2073</v>
      </c>
      <c r="F1" s="13" t="s">
        <v>144</v>
      </c>
      <c r="G1" s="13" t="s">
        <v>2074</v>
      </c>
      <c r="H1" s="13" t="s">
        <v>2075</v>
      </c>
      <c r="I1" s="13" t="s">
        <v>2076</v>
      </c>
      <c r="J1" s="13" t="s">
        <v>2077</v>
      </c>
      <c r="K1" s="13" t="s">
        <v>2078</v>
      </c>
      <c r="L1" s="13" t="s">
        <v>2079</v>
      </c>
    </row>
    <row r="2" spans="1:12" ht="15">
      <c r="A2" s="88" t="s">
        <v>1571</v>
      </c>
      <c r="B2" s="88" t="s">
        <v>1586</v>
      </c>
      <c r="C2" s="88">
        <v>12</v>
      </c>
      <c r="D2" s="122">
        <v>0.007702980054325316</v>
      </c>
      <c r="E2" s="122">
        <v>1.4282726871818454</v>
      </c>
      <c r="F2" s="88" t="s">
        <v>2067</v>
      </c>
      <c r="G2" s="88" t="b">
        <v>0</v>
      </c>
      <c r="H2" s="88" t="b">
        <v>0</v>
      </c>
      <c r="I2" s="88" t="b">
        <v>0</v>
      </c>
      <c r="J2" s="88" t="b">
        <v>0</v>
      </c>
      <c r="K2" s="88" t="b">
        <v>0</v>
      </c>
      <c r="L2" s="88" t="b">
        <v>0</v>
      </c>
    </row>
    <row r="3" spans="1:12" ht="15">
      <c r="A3" s="88" t="s">
        <v>1586</v>
      </c>
      <c r="B3" s="88" t="s">
        <v>1572</v>
      </c>
      <c r="C3" s="88">
        <v>12</v>
      </c>
      <c r="D3" s="122">
        <v>0.007702980054325316</v>
      </c>
      <c r="E3" s="122">
        <v>1.4191293077419755</v>
      </c>
      <c r="F3" s="88" t="s">
        <v>2067</v>
      </c>
      <c r="G3" s="88" t="b">
        <v>0</v>
      </c>
      <c r="H3" s="88" t="b">
        <v>0</v>
      </c>
      <c r="I3" s="88" t="b">
        <v>0</v>
      </c>
      <c r="J3" s="88" t="b">
        <v>0</v>
      </c>
      <c r="K3" s="88" t="b">
        <v>0</v>
      </c>
      <c r="L3" s="88" t="b">
        <v>0</v>
      </c>
    </row>
    <row r="4" spans="1:12" ht="15">
      <c r="A4" s="88" t="s">
        <v>1584</v>
      </c>
      <c r="B4" s="88" t="s">
        <v>1573</v>
      </c>
      <c r="C4" s="88">
        <v>11</v>
      </c>
      <c r="D4" s="122">
        <v>0.0073694286772339615</v>
      </c>
      <c r="E4" s="122">
        <v>1.532168821050568</v>
      </c>
      <c r="F4" s="88" t="s">
        <v>2067</v>
      </c>
      <c r="G4" s="88" t="b">
        <v>0</v>
      </c>
      <c r="H4" s="88" t="b">
        <v>0</v>
      </c>
      <c r="I4" s="88" t="b">
        <v>0</v>
      </c>
      <c r="J4" s="88" t="b">
        <v>0</v>
      </c>
      <c r="K4" s="88" t="b">
        <v>0</v>
      </c>
      <c r="L4" s="88" t="b">
        <v>0</v>
      </c>
    </row>
    <row r="5" spans="1:12" ht="15">
      <c r="A5" s="88" t="s">
        <v>1572</v>
      </c>
      <c r="B5" s="88" t="s">
        <v>1571</v>
      </c>
      <c r="C5" s="88">
        <v>8</v>
      </c>
      <c r="D5" s="122">
        <v>0.006180372018743176</v>
      </c>
      <c r="E5" s="122">
        <v>0.48811663902112556</v>
      </c>
      <c r="F5" s="88" t="s">
        <v>2067</v>
      </c>
      <c r="G5" s="88" t="b">
        <v>0</v>
      </c>
      <c r="H5" s="88" t="b">
        <v>0</v>
      </c>
      <c r="I5" s="88" t="b">
        <v>0</v>
      </c>
      <c r="J5" s="88" t="b">
        <v>0</v>
      </c>
      <c r="K5" s="88" t="b">
        <v>0</v>
      </c>
      <c r="L5" s="88" t="b">
        <v>0</v>
      </c>
    </row>
    <row r="6" spans="1:12" ht="15">
      <c r="A6" s="88" t="s">
        <v>1573</v>
      </c>
      <c r="B6" s="88" t="s">
        <v>1571</v>
      </c>
      <c r="C6" s="88">
        <v>8</v>
      </c>
      <c r="D6" s="122">
        <v>0.006180372018743176</v>
      </c>
      <c r="E6" s="122">
        <v>0.5928519895411386</v>
      </c>
      <c r="F6" s="88" t="s">
        <v>2067</v>
      </c>
      <c r="G6" s="88" t="b">
        <v>0</v>
      </c>
      <c r="H6" s="88" t="b">
        <v>0</v>
      </c>
      <c r="I6" s="88" t="b">
        <v>0</v>
      </c>
      <c r="J6" s="88" t="b">
        <v>0</v>
      </c>
      <c r="K6" s="88" t="b">
        <v>0</v>
      </c>
      <c r="L6" s="88" t="b">
        <v>0</v>
      </c>
    </row>
    <row r="7" spans="1:12" ht="15">
      <c r="A7" s="88" t="s">
        <v>1581</v>
      </c>
      <c r="B7" s="88" t="s">
        <v>1582</v>
      </c>
      <c r="C7" s="88">
        <v>8</v>
      </c>
      <c r="D7" s="122">
        <v>0.007966900182921104</v>
      </c>
      <c r="E7" s="122">
        <v>2.197280558125619</v>
      </c>
      <c r="F7" s="88" t="s">
        <v>2067</v>
      </c>
      <c r="G7" s="88" t="b">
        <v>0</v>
      </c>
      <c r="H7" s="88" t="b">
        <v>0</v>
      </c>
      <c r="I7" s="88" t="b">
        <v>0</v>
      </c>
      <c r="J7" s="88" t="b">
        <v>0</v>
      </c>
      <c r="K7" s="88" t="b">
        <v>0</v>
      </c>
      <c r="L7" s="88" t="b">
        <v>0</v>
      </c>
    </row>
    <row r="8" spans="1:12" ht="15">
      <c r="A8" s="88" t="s">
        <v>1582</v>
      </c>
      <c r="B8" s="88" t="s">
        <v>1521</v>
      </c>
      <c r="C8" s="88">
        <v>8</v>
      </c>
      <c r="D8" s="122">
        <v>0.007966900182921104</v>
      </c>
      <c r="E8" s="122">
        <v>2.197280558125619</v>
      </c>
      <c r="F8" s="88" t="s">
        <v>2067</v>
      </c>
      <c r="G8" s="88" t="b">
        <v>0</v>
      </c>
      <c r="H8" s="88" t="b">
        <v>0</v>
      </c>
      <c r="I8" s="88" t="b">
        <v>0</v>
      </c>
      <c r="J8" s="88" t="b">
        <v>0</v>
      </c>
      <c r="K8" s="88" t="b">
        <v>0</v>
      </c>
      <c r="L8" s="88" t="b">
        <v>0</v>
      </c>
    </row>
    <row r="9" spans="1:12" ht="15">
      <c r="A9" s="88" t="s">
        <v>1572</v>
      </c>
      <c r="B9" s="88" t="s">
        <v>1588</v>
      </c>
      <c r="C9" s="88">
        <v>7</v>
      </c>
      <c r="D9" s="122">
        <v>0.005708970641655328</v>
      </c>
      <c r="E9" s="122">
        <v>1.4771212547196624</v>
      </c>
      <c r="F9" s="88" t="s">
        <v>2067</v>
      </c>
      <c r="G9" s="88" t="b">
        <v>0</v>
      </c>
      <c r="H9" s="88" t="b">
        <v>0</v>
      </c>
      <c r="I9" s="88" t="b">
        <v>0</v>
      </c>
      <c r="J9" s="88" t="b">
        <v>0</v>
      </c>
      <c r="K9" s="88" t="b">
        <v>0</v>
      </c>
      <c r="L9" s="88" t="b">
        <v>0</v>
      </c>
    </row>
    <row r="10" spans="1:12" ht="15">
      <c r="A10" s="88" t="s">
        <v>1588</v>
      </c>
      <c r="B10" s="88" t="s">
        <v>1584</v>
      </c>
      <c r="C10" s="88">
        <v>7</v>
      </c>
      <c r="D10" s="122">
        <v>0.005708970641655328</v>
      </c>
      <c r="E10" s="122">
        <v>2.255272505103306</v>
      </c>
      <c r="F10" s="88" t="s">
        <v>2067</v>
      </c>
      <c r="G10" s="88" t="b">
        <v>0</v>
      </c>
      <c r="H10" s="88" t="b">
        <v>0</v>
      </c>
      <c r="I10" s="88" t="b">
        <v>0</v>
      </c>
      <c r="J10" s="88" t="b">
        <v>0</v>
      </c>
      <c r="K10" s="88" t="b">
        <v>0</v>
      </c>
      <c r="L10" s="88" t="b">
        <v>0</v>
      </c>
    </row>
    <row r="11" spans="1:12" ht="15">
      <c r="A11" s="88" t="s">
        <v>1573</v>
      </c>
      <c r="B11" s="88" t="s">
        <v>1589</v>
      </c>
      <c r="C11" s="88">
        <v>7</v>
      </c>
      <c r="D11" s="122">
        <v>0.005708970641655328</v>
      </c>
      <c r="E11" s="122">
        <v>1.5818566052396754</v>
      </c>
      <c r="F11" s="88" t="s">
        <v>2067</v>
      </c>
      <c r="G11" s="88" t="b">
        <v>0</v>
      </c>
      <c r="H11" s="88" t="b">
        <v>0</v>
      </c>
      <c r="I11" s="88" t="b">
        <v>0</v>
      </c>
      <c r="J11" s="88" t="b">
        <v>0</v>
      </c>
      <c r="K11" s="88" t="b">
        <v>0</v>
      </c>
      <c r="L11" s="88" t="b">
        <v>0</v>
      </c>
    </row>
    <row r="12" spans="1:12" ht="15">
      <c r="A12" s="88" t="s">
        <v>1589</v>
      </c>
      <c r="B12" s="88" t="s">
        <v>1587</v>
      </c>
      <c r="C12" s="88">
        <v>7</v>
      </c>
      <c r="D12" s="122">
        <v>0.005708970641655328</v>
      </c>
      <c r="E12" s="122">
        <v>2.197280558125619</v>
      </c>
      <c r="F12" s="88" t="s">
        <v>2067</v>
      </c>
      <c r="G12" s="88" t="b">
        <v>0</v>
      </c>
      <c r="H12" s="88" t="b">
        <v>0</v>
      </c>
      <c r="I12" s="88" t="b">
        <v>0</v>
      </c>
      <c r="J12" s="88" t="b">
        <v>0</v>
      </c>
      <c r="K12" s="88" t="b">
        <v>0</v>
      </c>
      <c r="L12" s="88" t="b">
        <v>0</v>
      </c>
    </row>
    <row r="13" spans="1:12" ht="15">
      <c r="A13" s="88" t="s">
        <v>1587</v>
      </c>
      <c r="B13" s="88" t="s">
        <v>1923</v>
      </c>
      <c r="C13" s="88">
        <v>7</v>
      </c>
      <c r="D13" s="122">
        <v>0.005708970641655328</v>
      </c>
      <c r="E13" s="122">
        <v>2.1392886111479323</v>
      </c>
      <c r="F13" s="88" t="s">
        <v>2067</v>
      </c>
      <c r="G13" s="88" t="b">
        <v>0</v>
      </c>
      <c r="H13" s="88" t="b">
        <v>0</v>
      </c>
      <c r="I13" s="88" t="b">
        <v>0</v>
      </c>
      <c r="J13" s="88" t="b">
        <v>0</v>
      </c>
      <c r="K13" s="88" t="b">
        <v>0</v>
      </c>
      <c r="L13" s="88" t="b">
        <v>0</v>
      </c>
    </row>
    <row r="14" spans="1:12" ht="15">
      <c r="A14" s="88" t="s">
        <v>1923</v>
      </c>
      <c r="B14" s="88" t="s">
        <v>1928</v>
      </c>
      <c r="C14" s="88">
        <v>7</v>
      </c>
      <c r="D14" s="122">
        <v>0.005708970641655328</v>
      </c>
      <c r="E14" s="122">
        <v>2.197280558125619</v>
      </c>
      <c r="F14" s="88" t="s">
        <v>2067</v>
      </c>
      <c r="G14" s="88" t="b">
        <v>0</v>
      </c>
      <c r="H14" s="88" t="b">
        <v>0</v>
      </c>
      <c r="I14" s="88" t="b">
        <v>0</v>
      </c>
      <c r="J14" s="88" t="b">
        <v>0</v>
      </c>
      <c r="K14" s="88" t="b">
        <v>1</v>
      </c>
      <c r="L14" s="88" t="b">
        <v>0</v>
      </c>
    </row>
    <row r="15" spans="1:12" ht="15">
      <c r="A15" s="88" t="s">
        <v>1928</v>
      </c>
      <c r="B15" s="88" t="s">
        <v>1929</v>
      </c>
      <c r="C15" s="88">
        <v>7</v>
      </c>
      <c r="D15" s="122">
        <v>0.005708970641655328</v>
      </c>
      <c r="E15" s="122">
        <v>2.255272505103306</v>
      </c>
      <c r="F15" s="88" t="s">
        <v>2067</v>
      </c>
      <c r="G15" s="88" t="b">
        <v>0</v>
      </c>
      <c r="H15" s="88" t="b">
        <v>1</v>
      </c>
      <c r="I15" s="88" t="b">
        <v>0</v>
      </c>
      <c r="J15" s="88" t="b">
        <v>0</v>
      </c>
      <c r="K15" s="88" t="b">
        <v>0</v>
      </c>
      <c r="L15" s="88" t="b">
        <v>0</v>
      </c>
    </row>
    <row r="16" spans="1:12" ht="15">
      <c r="A16" s="88" t="s">
        <v>1929</v>
      </c>
      <c r="B16" s="88" t="s">
        <v>1930</v>
      </c>
      <c r="C16" s="88">
        <v>7</v>
      </c>
      <c r="D16" s="122">
        <v>0.005708970641655328</v>
      </c>
      <c r="E16" s="122">
        <v>2.255272505103306</v>
      </c>
      <c r="F16" s="88" t="s">
        <v>2067</v>
      </c>
      <c r="G16" s="88" t="b">
        <v>0</v>
      </c>
      <c r="H16" s="88" t="b">
        <v>0</v>
      </c>
      <c r="I16" s="88" t="b">
        <v>0</v>
      </c>
      <c r="J16" s="88" t="b">
        <v>0</v>
      </c>
      <c r="K16" s="88" t="b">
        <v>0</v>
      </c>
      <c r="L16" s="88" t="b">
        <v>0</v>
      </c>
    </row>
    <row r="17" spans="1:12" ht="15">
      <c r="A17" s="88" t="s">
        <v>1930</v>
      </c>
      <c r="B17" s="88" t="s">
        <v>1572</v>
      </c>
      <c r="C17" s="88">
        <v>7</v>
      </c>
      <c r="D17" s="122">
        <v>0.005708970641655328</v>
      </c>
      <c r="E17" s="122">
        <v>1.4191293077419755</v>
      </c>
      <c r="F17" s="88" t="s">
        <v>2067</v>
      </c>
      <c r="G17" s="88" t="b">
        <v>0</v>
      </c>
      <c r="H17" s="88" t="b">
        <v>0</v>
      </c>
      <c r="I17" s="88" t="b">
        <v>0</v>
      </c>
      <c r="J17" s="88" t="b">
        <v>0</v>
      </c>
      <c r="K17" s="88" t="b">
        <v>0</v>
      </c>
      <c r="L17" s="88" t="b">
        <v>0</v>
      </c>
    </row>
    <row r="18" spans="1:12" ht="15">
      <c r="A18" s="88" t="s">
        <v>1572</v>
      </c>
      <c r="B18" s="88" t="s">
        <v>1924</v>
      </c>
      <c r="C18" s="88">
        <v>7</v>
      </c>
      <c r="D18" s="122">
        <v>0.005708970641655328</v>
      </c>
      <c r="E18" s="122">
        <v>1.4191293077419758</v>
      </c>
      <c r="F18" s="88" t="s">
        <v>2067</v>
      </c>
      <c r="G18" s="88" t="b">
        <v>0</v>
      </c>
      <c r="H18" s="88" t="b">
        <v>0</v>
      </c>
      <c r="I18" s="88" t="b">
        <v>0</v>
      </c>
      <c r="J18" s="88" t="b">
        <v>0</v>
      </c>
      <c r="K18" s="88" t="b">
        <v>0</v>
      </c>
      <c r="L18" s="88" t="b">
        <v>0</v>
      </c>
    </row>
    <row r="19" spans="1:12" ht="15">
      <c r="A19" s="88" t="s">
        <v>1924</v>
      </c>
      <c r="B19" s="88" t="s">
        <v>1574</v>
      </c>
      <c r="C19" s="88">
        <v>7</v>
      </c>
      <c r="D19" s="122">
        <v>0.005708970641655328</v>
      </c>
      <c r="E19" s="122">
        <v>2.042378598139876</v>
      </c>
      <c r="F19" s="88" t="s">
        <v>2067</v>
      </c>
      <c r="G19" s="88" t="b">
        <v>0</v>
      </c>
      <c r="H19" s="88" t="b">
        <v>0</v>
      </c>
      <c r="I19" s="88" t="b">
        <v>0</v>
      </c>
      <c r="J19" s="88" t="b">
        <v>1</v>
      </c>
      <c r="K19" s="88" t="b">
        <v>0</v>
      </c>
      <c r="L19" s="88" t="b">
        <v>0</v>
      </c>
    </row>
    <row r="20" spans="1:12" ht="15">
      <c r="A20" s="88" t="s">
        <v>1574</v>
      </c>
      <c r="B20" s="88" t="s">
        <v>271</v>
      </c>
      <c r="C20" s="88">
        <v>7</v>
      </c>
      <c r="D20" s="122">
        <v>0.005708970641655328</v>
      </c>
      <c r="E20" s="122">
        <v>1.831525232824983</v>
      </c>
      <c r="F20" s="88" t="s">
        <v>2067</v>
      </c>
      <c r="G20" s="88" t="b">
        <v>1</v>
      </c>
      <c r="H20" s="88" t="b">
        <v>0</v>
      </c>
      <c r="I20" s="88" t="b">
        <v>0</v>
      </c>
      <c r="J20" s="88" t="b">
        <v>0</v>
      </c>
      <c r="K20" s="88" t="b">
        <v>0</v>
      </c>
      <c r="L20" s="88" t="b">
        <v>0</v>
      </c>
    </row>
    <row r="21" spans="1:12" ht="15">
      <c r="A21" s="88" t="s">
        <v>271</v>
      </c>
      <c r="B21" s="88" t="s">
        <v>1931</v>
      </c>
      <c r="C21" s="88">
        <v>7</v>
      </c>
      <c r="D21" s="122">
        <v>0.005708970641655328</v>
      </c>
      <c r="E21" s="122">
        <v>2.100370545117563</v>
      </c>
      <c r="F21" s="88" t="s">
        <v>2067</v>
      </c>
      <c r="G21" s="88" t="b">
        <v>0</v>
      </c>
      <c r="H21" s="88" t="b">
        <v>0</v>
      </c>
      <c r="I21" s="88" t="b">
        <v>0</v>
      </c>
      <c r="J21" s="88" t="b">
        <v>1</v>
      </c>
      <c r="K21" s="88" t="b">
        <v>0</v>
      </c>
      <c r="L21" s="88" t="b">
        <v>0</v>
      </c>
    </row>
    <row r="22" spans="1:12" ht="15">
      <c r="A22" s="88" t="s">
        <v>1931</v>
      </c>
      <c r="B22" s="88" t="s">
        <v>282</v>
      </c>
      <c r="C22" s="88">
        <v>7</v>
      </c>
      <c r="D22" s="122">
        <v>0.005708970641655328</v>
      </c>
      <c r="E22" s="122">
        <v>1.7781512503836436</v>
      </c>
      <c r="F22" s="88" t="s">
        <v>2067</v>
      </c>
      <c r="G22" s="88" t="b">
        <v>1</v>
      </c>
      <c r="H22" s="88" t="b">
        <v>0</v>
      </c>
      <c r="I22" s="88" t="b">
        <v>0</v>
      </c>
      <c r="J22" s="88" t="b">
        <v>0</v>
      </c>
      <c r="K22" s="88" t="b">
        <v>0</v>
      </c>
      <c r="L22" s="88" t="b">
        <v>0</v>
      </c>
    </row>
    <row r="23" spans="1:12" ht="15">
      <c r="A23" s="88" t="s">
        <v>282</v>
      </c>
      <c r="B23" s="88" t="s">
        <v>1592</v>
      </c>
      <c r="C23" s="88">
        <v>7</v>
      </c>
      <c r="D23" s="122">
        <v>0.005708970641655328</v>
      </c>
      <c r="E23" s="122">
        <v>1.5652573434202137</v>
      </c>
      <c r="F23" s="88" t="s">
        <v>2067</v>
      </c>
      <c r="G23" s="88" t="b">
        <v>0</v>
      </c>
      <c r="H23" s="88" t="b">
        <v>0</v>
      </c>
      <c r="I23" s="88" t="b">
        <v>0</v>
      </c>
      <c r="J23" s="88" t="b">
        <v>0</v>
      </c>
      <c r="K23" s="88" t="b">
        <v>0</v>
      </c>
      <c r="L23" s="88" t="b">
        <v>0</v>
      </c>
    </row>
    <row r="24" spans="1:12" ht="15">
      <c r="A24" s="88" t="s">
        <v>1615</v>
      </c>
      <c r="B24" s="88" t="s">
        <v>1571</v>
      </c>
      <c r="C24" s="88">
        <v>7</v>
      </c>
      <c r="D24" s="122">
        <v>0.005708970641655328</v>
      </c>
      <c r="E24" s="122">
        <v>1.2082759424270826</v>
      </c>
      <c r="F24" s="88" t="s">
        <v>2067</v>
      </c>
      <c r="G24" s="88" t="b">
        <v>0</v>
      </c>
      <c r="H24" s="88" t="b">
        <v>0</v>
      </c>
      <c r="I24" s="88" t="b">
        <v>0</v>
      </c>
      <c r="J24" s="88" t="b">
        <v>0</v>
      </c>
      <c r="K24" s="88" t="b">
        <v>0</v>
      </c>
      <c r="L24" s="88" t="b">
        <v>0</v>
      </c>
    </row>
    <row r="25" spans="1:12" ht="15">
      <c r="A25" s="88" t="s">
        <v>1602</v>
      </c>
      <c r="B25" s="88" t="s">
        <v>1571</v>
      </c>
      <c r="C25" s="88">
        <v>6</v>
      </c>
      <c r="D25" s="122">
        <v>0.0051913861502961055</v>
      </c>
      <c r="E25" s="122">
        <v>1.0833372058187827</v>
      </c>
      <c r="F25" s="88" t="s">
        <v>2067</v>
      </c>
      <c r="G25" s="88" t="b">
        <v>0</v>
      </c>
      <c r="H25" s="88" t="b">
        <v>0</v>
      </c>
      <c r="I25" s="88" t="b">
        <v>0</v>
      </c>
      <c r="J25" s="88" t="b">
        <v>0</v>
      </c>
      <c r="K25" s="88" t="b">
        <v>0</v>
      </c>
      <c r="L25" s="88" t="b">
        <v>0</v>
      </c>
    </row>
    <row r="26" spans="1:12" ht="15">
      <c r="A26" s="88" t="s">
        <v>1598</v>
      </c>
      <c r="B26" s="88" t="s">
        <v>1599</v>
      </c>
      <c r="C26" s="88">
        <v>6</v>
      </c>
      <c r="D26" s="122">
        <v>0.006531282273429553</v>
      </c>
      <c r="E26" s="122">
        <v>2.322219294733919</v>
      </c>
      <c r="F26" s="88" t="s">
        <v>2067</v>
      </c>
      <c r="G26" s="88" t="b">
        <v>0</v>
      </c>
      <c r="H26" s="88" t="b">
        <v>0</v>
      </c>
      <c r="I26" s="88" t="b">
        <v>0</v>
      </c>
      <c r="J26" s="88" t="b">
        <v>0</v>
      </c>
      <c r="K26" s="88" t="b">
        <v>0</v>
      </c>
      <c r="L26" s="88" t="b">
        <v>0</v>
      </c>
    </row>
    <row r="27" spans="1:12" ht="15">
      <c r="A27" s="88" t="s">
        <v>1935</v>
      </c>
      <c r="B27" s="88" t="s">
        <v>1932</v>
      </c>
      <c r="C27" s="88">
        <v>5</v>
      </c>
      <c r="D27" s="122">
        <v>0.00461985410910293</v>
      </c>
      <c r="E27" s="122">
        <v>2.322219294733919</v>
      </c>
      <c r="F27" s="88" t="s">
        <v>2067</v>
      </c>
      <c r="G27" s="88" t="b">
        <v>0</v>
      </c>
      <c r="H27" s="88" t="b">
        <v>0</v>
      </c>
      <c r="I27" s="88" t="b">
        <v>0</v>
      </c>
      <c r="J27" s="88" t="b">
        <v>0</v>
      </c>
      <c r="K27" s="88" t="b">
        <v>0</v>
      </c>
      <c r="L27" s="88" t="b">
        <v>0</v>
      </c>
    </row>
    <row r="28" spans="1:12" ht="15">
      <c r="A28" s="88" t="s">
        <v>1571</v>
      </c>
      <c r="B28" s="88" t="s">
        <v>1572</v>
      </c>
      <c r="C28" s="88">
        <v>5</v>
      </c>
      <c r="D28" s="122">
        <v>0.00461985410910293</v>
      </c>
      <c r="E28" s="122">
        <v>0.44600145414227693</v>
      </c>
      <c r="F28" s="88" t="s">
        <v>2067</v>
      </c>
      <c r="G28" s="88" t="b">
        <v>0</v>
      </c>
      <c r="H28" s="88" t="b">
        <v>0</v>
      </c>
      <c r="I28" s="88" t="b">
        <v>0</v>
      </c>
      <c r="J28" s="88" t="b">
        <v>0</v>
      </c>
      <c r="K28" s="88" t="b">
        <v>0</v>
      </c>
      <c r="L28" s="88" t="b">
        <v>0</v>
      </c>
    </row>
    <row r="29" spans="1:12" ht="15">
      <c r="A29" s="88" t="s">
        <v>1939</v>
      </c>
      <c r="B29" s="88" t="s">
        <v>1940</v>
      </c>
      <c r="C29" s="88">
        <v>5</v>
      </c>
      <c r="D29" s="122">
        <v>0.00461985410910293</v>
      </c>
      <c r="E29" s="122">
        <v>2.401400540781544</v>
      </c>
      <c r="F29" s="88" t="s">
        <v>2067</v>
      </c>
      <c r="G29" s="88" t="b">
        <v>0</v>
      </c>
      <c r="H29" s="88" t="b">
        <v>0</v>
      </c>
      <c r="I29" s="88" t="b">
        <v>0</v>
      </c>
      <c r="J29" s="88" t="b">
        <v>0</v>
      </c>
      <c r="K29" s="88" t="b">
        <v>0</v>
      </c>
      <c r="L29" s="88" t="b">
        <v>0</v>
      </c>
    </row>
    <row r="30" spans="1:12" ht="15">
      <c r="A30" s="88" t="s">
        <v>1940</v>
      </c>
      <c r="B30" s="88" t="s">
        <v>1921</v>
      </c>
      <c r="C30" s="88">
        <v>5</v>
      </c>
      <c r="D30" s="122">
        <v>0.00461985410910293</v>
      </c>
      <c r="E30" s="122">
        <v>2.058977859959338</v>
      </c>
      <c r="F30" s="88" t="s">
        <v>2067</v>
      </c>
      <c r="G30" s="88" t="b">
        <v>0</v>
      </c>
      <c r="H30" s="88" t="b">
        <v>0</v>
      </c>
      <c r="I30" s="88" t="b">
        <v>0</v>
      </c>
      <c r="J30" s="88" t="b">
        <v>0</v>
      </c>
      <c r="K30" s="88" t="b">
        <v>0</v>
      </c>
      <c r="L30" s="88" t="b">
        <v>0</v>
      </c>
    </row>
    <row r="31" spans="1:12" ht="15">
      <c r="A31" s="88" t="s">
        <v>1921</v>
      </c>
      <c r="B31" s="88" t="s">
        <v>1941</v>
      </c>
      <c r="C31" s="88">
        <v>5</v>
      </c>
      <c r="D31" s="122">
        <v>0.00461985410910293</v>
      </c>
      <c r="E31" s="122">
        <v>2.058977859959338</v>
      </c>
      <c r="F31" s="88" t="s">
        <v>2067</v>
      </c>
      <c r="G31" s="88" t="b">
        <v>0</v>
      </c>
      <c r="H31" s="88" t="b">
        <v>0</v>
      </c>
      <c r="I31" s="88" t="b">
        <v>0</v>
      </c>
      <c r="J31" s="88" t="b">
        <v>0</v>
      </c>
      <c r="K31" s="88" t="b">
        <v>0</v>
      </c>
      <c r="L31" s="88" t="b">
        <v>0</v>
      </c>
    </row>
    <row r="32" spans="1:12" ht="15">
      <c r="A32" s="88" t="s">
        <v>1941</v>
      </c>
      <c r="B32" s="88" t="s">
        <v>1942</v>
      </c>
      <c r="C32" s="88">
        <v>5</v>
      </c>
      <c r="D32" s="122">
        <v>0.00461985410910293</v>
      </c>
      <c r="E32" s="122">
        <v>2.401400540781544</v>
      </c>
      <c r="F32" s="88" t="s">
        <v>2067</v>
      </c>
      <c r="G32" s="88" t="b">
        <v>0</v>
      </c>
      <c r="H32" s="88" t="b">
        <v>0</v>
      </c>
      <c r="I32" s="88" t="b">
        <v>0</v>
      </c>
      <c r="J32" s="88" t="b">
        <v>0</v>
      </c>
      <c r="K32" s="88" t="b">
        <v>0</v>
      </c>
      <c r="L32" s="88" t="b">
        <v>0</v>
      </c>
    </row>
    <row r="33" spans="1:12" ht="15">
      <c r="A33" s="88" t="s">
        <v>1942</v>
      </c>
      <c r="B33" s="88" t="s">
        <v>1943</v>
      </c>
      <c r="C33" s="88">
        <v>5</v>
      </c>
      <c r="D33" s="122">
        <v>0.00461985410910293</v>
      </c>
      <c r="E33" s="122">
        <v>2.401400540781544</v>
      </c>
      <c r="F33" s="88" t="s">
        <v>2067</v>
      </c>
      <c r="G33" s="88" t="b">
        <v>0</v>
      </c>
      <c r="H33" s="88" t="b">
        <v>0</v>
      </c>
      <c r="I33" s="88" t="b">
        <v>0</v>
      </c>
      <c r="J33" s="88" t="b">
        <v>0</v>
      </c>
      <c r="K33" s="88" t="b">
        <v>0</v>
      </c>
      <c r="L33" s="88" t="b">
        <v>0</v>
      </c>
    </row>
    <row r="34" spans="1:12" ht="15">
      <c r="A34" s="88" t="s">
        <v>1943</v>
      </c>
      <c r="B34" s="88" t="s">
        <v>1944</v>
      </c>
      <c r="C34" s="88">
        <v>5</v>
      </c>
      <c r="D34" s="122">
        <v>0.00461985410910293</v>
      </c>
      <c r="E34" s="122">
        <v>2.401400540781544</v>
      </c>
      <c r="F34" s="88" t="s">
        <v>2067</v>
      </c>
      <c r="G34" s="88" t="b">
        <v>0</v>
      </c>
      <c r="H34" s="88" t="b">
        <v>0</v>
      </c>
      <c r="I34" s="88" t="b">
        <v>0</v>
      </c>
      <c r="J34" s="88" t="b">
        <v>0</v>
      </c>
      <c r="K34" s="88" t="b">
        <v>0</v>
      </c>
      <c r="L34" s="88" t="b">
        <v>0</v>
      </c>
    </row>
    <row r="35" spans="1:12" ht="15">
      <c r="A35" s="88" t="s">
        <v>1944</v>
      </c>
      <c r="B35" s="88" t="s">
        <v>272</v>
      </c>
      <c r="C35" s="88">
        <v>5</v>
      </c>
      <c r="D35" s="122">
        <v>0.00461985410910293</v>
      </c>
      <c r="E35" s="122">
        <v>2.197280558125619</v>
      </c>
      <c r="F35" s="88" t="s">
        <v>2067</v>
      </c>
      <c r="G35" s="88" t="b">
        <v>0</v>
      </c>
      <c r="H35" s="88" t="b">
        <v>0</v>
      </c>
      <c r="I35" s="88" t="b">
        <v>0</v>
      </c>
      <c r="J35" s="88" t="b">
        <v>0</v>
      </c>
      <c r="K35" s="88" t="b">
        <v>0</v>
      </c>
      <c r="L35" s="88" t="b">
        <v>0</v>
      </c>
    </row>
    <row r="36" spans="1:12" ht="15">
      <c r="A36" s="88" t="s">
        <v>272</v>
      </c>
      <c r="B36" s="88" t="s">
        <v>1925</v>
      </c>
      <c r="C36" s="88">
        <v>5</v>
      </c>
      <c r="D36" s="122">
        <v>0.00461985410910293</v>
      </c>
      <c r="E36" s="122">
        <v>1.9931605754696944</v>
      </c>
      <c r="F36" s="88" t="s">
        <v>2067</v>
      </c>
      <c r="G36" s="88" t="b">
        <v>0</v>
      </c>
      <c r="H36" s="88" t="b">
        <v>0</v>
      </c>
      <c r="I36" s="88" t="b">
        <v>0</v>
      </c>
      <c r="J36" s="88" t="b">
        <v>0</v>
      </c>
      <c r="K36" s="88" t="b">
        <v>0</v>
      </c>
      <c r="L36" s="88" t="b">
        <v>0</v>
      </c>
    </row>
    <row r="37" spans="1:12" ht="15">
      <c r="A37" s="88" t="s">
        <v>1925</v>
      </c>
      <c r="B37" s="88" t="s">
        <v>1945</v>
      </c>
      <c r="C37" s="88">
        <v>5</v>
      </c>
      <c r="D37" s="122">
        <v>0.00461985410910293</v>
      </c>
      <c r="E37" s="122">
        <v>2.197280558125619</v>
      </c>
      <c r="F37" s="88" t="s">
        <v>2067</v>
      </c>
      <c r="G37" s="88" t="b">
        <v>0</v>
      </c>
      <c r="H37" s="88" t="b">
        <v>0</v>
      </c>
      <c r="I37" s="88" t="b">
        <v>0</v>
      </c>
      <c r="J37" s="88" t="b">
        <v>0</v>
      </c>
      <c r="K37" s="88" t="b">
        <v>0</v>
      </c>
      <c r="L37" s="88" t="b">
        <v>0</v>
      </c>
    </row>
    <row r="38" spans="1:12" ht="15">
      <c r="A38" s="88" t="s">
        <v>1945</v>
      </c>
      <c r="B38" s="88" t="s">
        <v>1573</v>
      </c>
      <c r="C38" s="88">
        <v>5</v>
      </c>
      <c r="D38" s="122">
        <v>0.00461985410910293</v>
      </c>
      <c r="E38" s="122">
        <v>1.532168821050568</v>
      </c>
      <c r="F38" s="88" t="s">
        <v>2067</v>
      </c>
      <c r="G38" s="88" t="b">
        <v>0</v>
      </c>
      <c r="H38" s="88" t="b">
        <v>0</v>
      </c>
      <c r="I38" s="88" t="b">
        <v>0</v>
      </c>
      <c r="J38" s="88" t="b">
        <v>0</v>
      </c>
      <c r="K38" s="88" t="b">
        <v>0</v>
      </c>
      <c r="L38" s="88" t="b">
        <v>0</v>
      </c>
    </row>
    <row r="39" spans="1:12" ht="15">
      <c r="A39" s="88" t="s">
        <v>1573</v>
      </c>
      <c r="B39" s="88" t="s">
        <v>1572</v>
      </c>
      <c r="C39" s="88">
        <v>5</v>
      </c>
      <c r="D39" s="122">
        <v>0.00461985410910293</v>
      </c>
      <c r="E39" s="122">
        <v>0.599585372200107</v>
      </c>
      <c r="F39" s="88" t="s">
        <v>2067</v>
      </c>
      <c r="G39" s="88" t="b">
        <v>0</v>
      </c>
      <c r="H39" s="88" t="b">
        <v>0</v>
      </c>
      <c r="I39" s="88" t="b">
        <v>0</v>
      </c>
      <c r="J39" s="88" t="b">
        <v>0</v>
      </c>
      <c r="K39" s="88" t="b">
        <v>0</v>
      </c>
      <c r="L39" s="88" t="b">
        <v>0</v>
      </c>
    </row>
    <row r="40" spans="1:12" ht="15">
      <c r="A40" s="88" t="s">
        <v>1572</v>
      </c>
      <c r="B40" s="88" t="s">
        <v>1946</v>
      </c>
      <c r="C40" s="88">
        <v>5</v>
      </c>
      <c r="D40" s="122">
        <v>0.00461985410910293</v>
      </c>
      <c r="E40" s="122">
        <v>1.4771212547196624</v>
      </c>
      <c r="F40" s="88" t="s">
        <v>2067</v>
      </c>
      <c r="G40" s="88" t="b">
        <v>0</v>
      </c>
      <c r="H40" s="88" t="b">
        <v>0</v>
      </c>
      <c r="I40" s="88" t="b">
        <v>0</v>
      </c>
      <c r="J40" s="88" t="b">
        <v>0</v>
      </c>
      <c r="K40" s="88" t="b">
        <v>0</v>
      </c>
      <c r="L40" s="88" t="b">
        <v>0</v>
      </c>
    </row>
    <row r="41" spans="1:12" ht="15">
      <c r="A41" s="88" t="s">
        <v>1946</v>
      </c>
      <c r="B41" s="88" t="s">
        <v>1571</v>
      </c>
      <c r="C41" s="88">
        <v>5</v>
      </c>
      <c r="D41" s="122">
        <v>0.00461985410910293</v>
      </c>
      <c r="E41" s="122">
        <v>1.2082759424270826</v>
      </c>
      <c r="F41" s="88" t="s">
        <v>2067</v>
      </c>
      <c r="G41" s="88" t="b">
        <v>0</v>
      </c>
      <c r="H41" s="88" t="b">
        <v>0</v>
      </c>
      <c r="I41" s="88" t="b">
        <v>0</v>
      </c>
      <c r="J41" s="88" t="b">
        <v>0</v>
      </c>
      <c r="K41" s="88" t="b">
        <v>0</v>
      </c>
      <c r="L41" s="88" t="b">
        <v>0</v>
      </c>
    </row>
    <row r="42" spans="1:12" ht="15">
      <c r="A42" s="88" t="s">
        <v>1948</v>
      </c>
      <c r="B42" s="88" t="s">
        <v>1920</v>
      </c>
      <c r="C42" s="88">
        <v>5</v>
      </c>
      <c r="D42" s="122">
        <v>0.00461985410910293</v>
      </c>
      <c r="E42" s="122">
        <v>2.0211892990699383</v>
      </c>
      <c r="F42" s="88" t="s">
        <v>2067</v>
      </c>
      <c r="G42" s="88" t="b">
        <v>1</v>
      </c>
      <c r="H42" s="88" t="b">
        <v>0</v>
      </c>
      <c r="I42" s="88" t="b">
        <v>0</v>
      </c>
      <c r="J42" s="88" t="b">
        <v>1</v>
      </c>
      <c r="K42" s="88" t="b">
        <v>0</v>
      </c>
      <c r="L42" s="88" t="b">
        <v>0</v>
      </c>
    </row>
    <row r="43" spans="1:12" ht="15">
      <c r="A43" s="88" t="s">
        <v>1920</v>
      </c>
      <c r="B43" s="88" t="s">
        <v>1949</v>
      </c>
      <c r="C43" s="88">
        <v>5</v>
      </c>
      <c r="D43" s="122">
        <v>0.00461985410910293</v>
      </c>
      <c r="E43" s="122">
        <v>2.0211892990699383</v>
      </c>
      <c r="F43" s="88" t="s">
        <v>2067</v>
      </c>
      <c r="G43" s="88" t="b">
        <v>1</v>
      </c>
      <c r="H43" s="88" t="b">
        <v>0</v>
      </c>
      <c r="I43" s="88" t="b">
        <v>0</v>
      </c>
      <c r="J43" s="88" t="b">
        <v>0</v>
      </c>
      <c r="K43" s="88" t="b">
        <v>0</v>
      </c>
      <c r="L43" s="88" t="b">
        <v>0</v>
      </c>
    </row>
    <row r="44" spans="1:12" ht="15">
      <c r="A44" s="88" t="s">
        <v>1949</v>
      </c>
      <c r="B44" s="88" t="s">
        <v>1950</v>
      </c>
      <c r="C44" s="88">
        <v>5</v>
      </c>
      <c r="D44" s="122">
        <v>0.00461985410910293</v>
      </c>
      <c r="E44" s="122">
        <v>2.401400540781544</v>
      </c>
      <c r="F44" s="88" t="s">
        <v>2067</v>
      </c>
      <c r="G44" s="88" t="b">
        <v>0</v>
      </c>
      <c r="H44" s="88" t="b">
        <v>0</v>
      </c>
      <c r="I44" s="88" t="b">
        <v>0</v>
      </c>
      <c r="J44" s="88" t="b">
        <v>0</v>
      </c>
      <c r="K44" s="88" t="b">
        <v>0</v>
      </c>
      <c r="L44" s="88" t="b">
        <v>0</v>
      </c>
    </row>
    <row r="45" spans="1:12" ht="15">
      <c r="A45" s="88" t="s">
        <v>1950</v>
      </c>
      <c r="B45" s="88" t="s">
        <v>1951</v>
      </c>
      <c r="C45" s="88">
        <v>5</v>
      </c>
      <c r="D45" s="122">
        <v>0.00461985410910293</v>
      </c>
      <c r="E45" s="122">
        <v>2.401400540781544</v>
      </c>
      <c r="F45" s="88" t="s">
        <v>2067</v>
      </c>
      <c r="G45" s="88" t="b">
        <v>0</v>
      </c>
      <c r="H45" s="88" t="b">
        <v>0</v>
      </c>
      <c r="I45" s="88" t="b">
        <v>0</v>
      </c>
      <c r="J45" s="88" t="b">
        <v>0</v>
      </c>
      <c r="K45" s="88" t="b">
        <v>0</v>
      </c>
      <c r="L45" s="88" t="b">
        <v>0</v>
      </c>
    </row>
    <row r="46" spans="1:12" ht="15">
      <c r="A46" s="88" t="s">
        <v>1951</v>
      </c>
      <c r="B46" s="88" t="s">
        <v>1573</v>
      </c>
      <c r="C46" s="88">
        <v>5</v>
      </c>
      <c r="D46" s="122">
        <v>0.00461985410910293</v>
      </c>
      <c r="E46" s="122">
        <v>1.532168821050568</v>
      </c>
      <c r="F46" s="88" t="s">
        <v>2067</v>
      </c>
      <c r="G46" s="88" t="b">
        <v>0</v>
      </c>
      <c r="H46" s="88" t="b">
        <v>0</v>
      </c>
      <c r="I46" s="88" t="b">
        <v>0</v>
      </c>
      <c r="J46" s="88" t="b">
        <v>0</v>
      </c>
      <c r="K46" s="88" t="b">
        <v>0</v>
      </c>
      <c r="L46" s="88" t="b">
        <v>0</v>
      </c>
    </row>
    <row r="47" spans="1:12" ht="15">
      <c r="A47" s="88" t="s">
        <v>1572</v>
      </c>
      <c r="B47" s="88" t="s">
        <v>1952</v>
      </c>
      <c r="C47" s="88">
        <v>5</v>
      </c>
      <c r="D47" s="122">
        <v>0.00461985410910293</v>
      </c>
      <c r="E47" s="122">
        <v>1.4771212547196624</v>
      </c>
      <c r="F47" s="88" t="s">
        <v>2067</v>
      </c>
      <c r="G47" s="88" t="b">
        <v>0</v>
      </c>
      <c r="H47" s="88" t="b">
        <v>0</v>
      </c>
      <c r="I47" s="88" t="b">
        <v>0</v>
      </c>
      <c r="J47" s="88" t="b">
        <v>0</v>
      </c>
      <c r="K47" s="88" t="b">
        <v>0</v>
      </c>
      <c r="L47" s="88" t="b">
        <v>0</v>
      </c>
    </row>
    <row r="48" spans="1:12" ht="15">
      <c r="A48" s="88" t="s">
        <v>1952</v>
      </c>
      <c r="B48" s="88" t="s">
        <v>1919</v>
      </c>
      <c r="C48" s="88">
        <v>5</v>
      </c>
      <c r="D48" s="122">
        <v>0.00461985410910293</v>
      </c>
      <c r="E48" s="122">
        <v>1.9864271928107262</v>
      </c>
      <c r="F48" s="88" t="s">
        <v>2067</v>
      </c>
      <c r="G48" s="88" t="b">
        <v>0</v>
      </c>
      <c r="H48" s="88" t="b">
        <v>0</v>
      </c>
      <c r="I48" s="88" t="b">
        <v>0</v>
      </c>
      <c r="J48" s="88" t="b">
        <v>0</v>
      </c>
      <c r="K48" s="88" t="b">
        <v>0</v>
      </c>
      <c r="L48" s="88" t="b">
        <v>0</v>
      </c>
    </row>
    <row r="49" spans="1:12" ht="15">
      <c r="A49" s="88" t="s">
        <v>296</v>
      </c>
      <c r="B49" s="88" t="s">
        <v>1920</v>
      </c>
      <c r="C49" s="88">
        <v>4</v>
      </c>
      <c r="D49" s="122">
        <v>0.003983450091460552</v>
      </c>
      <c r="E49" s="122">
        <v>1.7781512503836436</v>
      </c>
      <c r="F49" s="88" t="s">
        <v>2067</v>
      </c>
      <c r="G49" s="88" t="b">
        <v>0</v>
      </c>
      <c r="H49" s="88" t="b">
        <v>0</v>
      </c>
      <c r="I49" s="88" t="b">
        <v>0</v>
      </c>
      <c r="J49" s="88" t="b">
        <v>1</v>
      </c>
      <c r="K49" s="88" t="b">
        <v>0</v>
      </c>
      <c r="L49" s="88" t="b">
        <v>0</v>
      </c>
    </row>
    <row r="50" spans="1:12" ht="15">
      <c r="A50" s="88" t="s">
        <v>1920</v>
      </c>
      <c r="B50" s="88" t="s">
        <v>1953</v>
      </c>
      <c r="C50" s="88">
        <v>4</v>
      </c>
      <c r="D50" s="122">
        <v>0.003983450091460552</v>
      </c>
      <c r="E50" s="122">
        <v>2.0211892990699383</v>
      </c>
      <c r="F50" s="88" t="s">
        <v>2067</v>
      </c>
      <c r="G50" s="88" t="b">
        <v>1</v>
      </c>
      <c r="H50" s="88" t="b">
        <v>0</v>
      </c>
      <c r="I50" s="88" t="b">
        <v>0</v>
      </c>
      <c r="J50" s="88" t="b">
        <v>0</v>
      </c>
      <c r="K50" s="88" t="b">
        <v>0</v>
      </c>
      <c r="L50" s="88" t="b">
        <v>0</v>
      </c>
    </row>
    <row r="51" spans="1:12" ht="15">
      <c r="A51" s="88" t="s">
        <v>1953</v>
      </c>
      <c r="B51" s="88" t="s">
        <v>1926</v>
      </c>
      <c r="C51" s="88">
        <v>4</v>
      </c>
      <c r="D51" s="122">
        <v>0.003983450091460552</v>
      </c>
      <c r="E51" s="122">
        <v>2.255272505103306</v>
      </c>
      <c r="F51" s="88" t="s">
        <v>2067</v>
      </c>
      <c r="G51" s="88" t="b">
        <v>0</v>
      </c>
      <c r="H51" s="88" t="b">
        <v>0</v>
      </c>
      <c r="I51" s="88" t="b">
        <v>0</v>
      </c>
      <c r="J51" s="88" t="b">
        <v>0</v>
      </c>
      <c r="K51" s="88" t="b">
        <v>0</v>
      </c>
      <c r="L51" s="88" t="b">
        <v>0</v>
      </c>
    </row>
    <row r="52" spans="1:12" ht="15">
      <c r="A52" s="88" t="s">
        <v>1926</v>
      </c>
      <c r="B52" s="88" t="s">
        <v>1576</v>
      </c>
      <c r="C52" s="88">
        <v>4</v>
      </c>
      <c r="D52" s="122">
        <v>0.003983450091460552</v>
      </c>
      <c r="E52" s="122">
        <v>1.9030899869919435</v>
      </c>
      <c r="F52" s="88" t="s">
        <v>2067</v>
      </c>
      <c r="G52" s="88" t="b">
        <v>0</v>
      </c>
      <c r="H52" s="88" t="b">
        <v>0</v>
      </c>
      <c r="I52" s="88" t="b">
        <v>0</v>
      </c>
      <c r="J52" s="88" t="b">
        <v>0</v>
      </c>
      <c r="K52" s="88" t="b">
        <v>0</v>
      </c>
      <c r="L52" s="88" t="b">
        <v>0</v>
      </c>
    </row>
    <row r="53" spans="1:12" ht="15">
      <c r="A53" s="88" t="s">
        <v>1576</v>
      </c>
      <c r="B53" s="88" t="s">
        <v>1577</v>
      </c>
      <c r="C53" s="88">
        <v>4</v>
      </c>
      <c r="D53" s="122">
        <v>0.003983450091460552</v>
      </c>
      <c r="E53" s="122">
        <v>1.8962505624616381</v>
      </c>
      <c r="F53" s="88" t="s">
        <v>2067</v>
      </c>
      <c r="G53" s="88" t="b">
        <v>0</v>
      </c>
      <c r="H53" s="88" t="b">
        <v>0</v>
      </c>
      <c r="I53" s="88" t="b">
        <v>0</v>
      </c>
      <c r="J53" s="88" t="b">
        <v>0</v>
      </c>
      <c r="K53" s="88" t="b">
        <v>0</v>
      </c>
      <c r="L53" s="88" t="b">
        <v>0</v>
      </c>
    </row>
    <row r="54" spans="1:12" ht="15">
      <c r="A54" s="88" t="s">
        <v>1577</v>
      </c>
      <c r="B54" s="88" t="s">
        <v>1954</v>
      </c>
      <c r="C54" s="88">
        <v>4</v>
      </c>
      <c r="D54" s="122">
        <v>0.003983450091460552</v>
      </c>
      <c r="E54" s="122">
        <v>2.197280558125619</v>
      </c>
      <c r="F54" s="88" t="s">
        <v>2067</v>
      </c>
      <c r="G54" s="88" t="b">
        <v>0</v>
      </c>
      <c r="H54" s="88" t="b">
        <v>0</v>
      </c>
      <c r="I54" s="88" t="b">
        <v>0</v>
      </c>
      <c r="J54" s="88" t="b">
        <v>0</v>
      </c>
      <c r="K54" s="88" t="b">
        <v>0</v>
      </c>
      <c r="L54" s="88" t="b">
        <v>0</v>
      </c>
    </row>
    <row r="55" spans="1:12" ht="15">
      <c r="A55" s="88" t="s">
        <v>1954</v>
      </c>
      <c r="B55" s="88" t="s">
        <v>1955</v>
      </c>
      <c r="C55" s="88">
        <v>4</v>
      </c>
      <c r="D55" s="122">
        <v>0.003983450091460552</v>
      </c>
      <c r="E55" s="122">
        <v>2.4983105537896004</v>
      </c>
      <c r="F55" s="88" t="s">
        <v>2067</v>
      </c>
      <c r="G55" s="88" t="b">
        <v>0</v>
      </c>
      <c r="H55" s="88" t="b">
        <v>0</v>
      </c>
      <c r="I55" s="88" t="b">
        <v>0</v>
      </c>
      <c r="J55" s="88" t="b">
        <v>0</v>
      </c>
      <c r="K55" s="88" t="b">
        <v>0</v>
      </c>
      <c r="L55" s="88" t="b">
        <v>0</v>
      </c>
    </row>
    <row r="56" spans="1:12" ht="15">
      <c r="A56" s="88" t="s">
        <v>1955</v>
      </c>
      <c r="B56" s="88" t="s">
        <v>1927</v>
      </c>
      <c r="C56" s="88">
        <v>4</v>
      </c>
      <c r="D56" s="122">
        <v>0.003983450091460552</v>
      </c>
      <c r="E56" s="122">
        <v>2.401400540781544</v>
      </c>
      <c r="F56" s="88" t="s">
        <v>2067</v>
      </c>
      <c r="G56" s="88" t="b">
        <v>0</v>
      </c>
      <c r="H56" s="88" t="b">
        <v>0</v>
      </c>
      <c r="I56" s="88" t="b">
        <v>0</v>
      </c>
      <c r="J56" s="88" t="b">
        <v>0</v>
      </c>
      <c r="K56" s="88" t="b">
        <v>0</v>
      </c>
      <c r="L56" s="88" t="b">
        <v>0</v>
      </c>
    </row>
    <row r="57" spans="1:12" ht="15">
      <c r="A57" s="88" t="s">
        <v>1927</v>
      </c>
      <c r="B57" s="88" t="s">
        <v>1578</v>
      </c>
      <c r="C57" s="88">
        <v>4</v>
      </c>
      <c r="D57" s="122">
        <v>0.003983450091460552</v>
      </c>
      <c r="E57" s="122">
        <v>2.255272505103306</v>
      </c>
      <c r="F57" s="88" t="s">
        <v>2067</v>
      </c>
      <c r="G57" s="88" t="b">
        <v>0</v>
      </c>
      <c r="H57" s="88" t="b">
        <v>0</v>
      </c>
      <c r="I57" s="88" t="b">
        <v>0</v>
      </c>
      <c r="J57" s="88" t="b">
        <v>0</v>
      </c>
      <c r="K57" s="88" t="b">
        <v>0</v>
      </c>
      <c r="L57" s="88" t="b">
        <v>0</v>
      </c>
    </row>
    <row r="58" spans="1:12" ht="15">
      <c r="A58" s="88" t="s">
        <v>1578</v>
      </c>
      <c r="B58" s="88" t="s">
        <v>1636</v>
      </c>
      <c r="C58" s="88">
        <v>4</v>
      </c>
      <c r="D58" s="122">
        <v>0.003983450091460552</v>
      </c>
      <c r="E58" s="122">
        <v>1.8962505624616381</v>
      </c>
      <c r="F58" s="88" t="s">
        <v>2067</v>
      </c>
      <c r="G58" s="88" t="b">
        <v>0</v>
      </c>
      <c r="H58" s="88" t="b">
        <v>0</v>
      </c>
      <c r="I58" s="88" t="b">
        <v>0</v>
      </c>
      <c r="J58" s="88" t="b">
        <v>0</v>
      </c>
      <c r="K58" s="88" t="b">
        <v>0</v>
      </c>
      <c r="L58" s="88" t="b">
        <v>0</v>
      </c>
    </row>
    <row r="59" spans="1:12" ht="15">
      <c r="A59" s="88" t="s">
        <v>1636</v>
      </c>
      <c r="B59" s="88" t="s">
        <v>1956</v>
      </c>
      <c r="C59" s="88">
        <v>4</v>
      </c>
      <c r="D59" s="122">
        <v>0.003983450091460552</v>
      </c>
      <c r="E59" s="122">
        <v>2.197280558125619</v>
      </c>
      <c r="F59" s="88" t="s">
        <v>2067</v>
      </c>
      <c r="G59" s="88" t="b">
        <v>0</v>
      </c>
      <c r="H59" s="88" t="b">
        <v>0</v>
      </c>
      <c r="I59" s="88" t="b">
        <v>0</v>
      </c>
      <c r="J59" s="88" t="b">
        <v>0</v>
      </c>
      <c r="K59" s="88" t="b">
        <v>0</v>
      </c>
      <c r="L59" s="88" t="b">
        <v>0</v>
      </c>
    </row>
    <row r="60" spans="1:12" ht="15">
      <c r="A60" s="88" t="s">
        <v>1956</v>
      </c>
      <c r="B60" s="88" t="s">
        <v>1957</v>
      </c>
      <c r="C60" s="88">
        <v>4</v>
      </c>
      <c r="D60" s="122">
        <v>0.003983450091460552</v>
      </c>
      <c r="E60" s="122">
        <v>2.4983105537896004</v>
      </c>
      <c r="F60" s="88" t="s">
        <v>2067</v>
      </c>
      <c r="G60" s="88" t="b">
        <v>0</v>
      </c>
      <c r="H60" s="88" t="b">
        <v>0</v>
      </c>
      <c r="I60" s="88" t="b">
        <v>0</v>
      </c>
      <c r="J60" s="88" t="b">
        <v>0</v>
      </c>
      <c r="K60" s="88" t="b">
        <v>1</v>
      </c>
      <c r="L60" s="88" t="b">
        <v>0</v>
      </c>
    </row>
    <row r="61" spans="1:12" ht="15">
      <c r="A61" s="88" t="s">
        <v>1957</v>
      </c>
      <c r="B61" s="88" t="s">
        <v>1958</v>
      </c>
      <c r="C61" s="88">
        <v>4</v>
      </c>
      <c r="D61" s="122">
        <v>0.003983450091460552</v>
      </c>
      <c r="E61" s="122">
        <v>2.4983105537896004</v>
      </c>
      <c r="F61" s="88" t="s">
        <v>2067</v>
      </c>
      <c r="G61" s="88" t="b">
        <v>0</v>
      </c>
      <c r="H61" s="88" t="b">
        <v>1</v>
      </c>
      <c r="I61" s="88" t="b">
        <v>0</v>
      </c>
      <c r="J61" s="88" t="b">
        <v>0</v>
      </c>
      <c r="K61" s="88" t="b">
        <v>0</v>
      </c>
      <c r="L61" s="88" t="b">
        <v>0</v>
      </c>
    </row>
    <row r="62" spans="1:12" ht="15">
      <c r="A62" s="88" t="s">
        <v>1958</v>
      </c>
      <c r="B62" s="88" t="s">
        <v>1959</v>
      </c>
      <c r="C62" s="88">
        <v>4</v>
      </c>
      <c r="D62" s="122">
        <v>0.003983450091460552</v>
      </c>
      <c r="E62" s="122">
        <v>2.4983105537896004</v>
      </c>
      <c r="F62" s="88" t="s">
        <v>2067</v>
      </c>
      <c r="G62" s="88" t="b">
        <v>0</v>
      </c>
      <c r="H62" s="88" t="b">
        <v>0</v>
      </c>
      <c r="I62" s="88" t="b">
        <v>0</v>
      </c>
      <c r="J62" s="88" t="b">
        <v>0</v>
      </c>
      <c r="K62" s="88" t="b">
        <v>0</v>
      </c>
      <c r="L62" s="88" t="b">
        <v>0</v>
      </c>
    </row>
    <row r="63" spans="1:12" ht="15">
      <c r="A63" s="88" t="s">
        <v>1959</v>
      </c>
      <c r="B63" s="88" t="s">
        <v>1960</v>
      </c>
      <c r="C63" s="88">
        <v>4</v>
      </c>
      <c r="D63" s="122">
        <v>0.003983450091460552</v>
      </c>
      <c r="E63" s="122">
        <v>2.4983105537896004</v>
      </c>
      <c r="F63" s="88" t="s">
        <v>2067</v>
      </c>
      <c r="G63" s="88" t="b">
        <v>0</v>
      </c>
      <c r="H63" s="88" t="b">
        <v>0</v>
      </c>
      <c r="I63" s="88" t="b">
        <v>0</v>
      </c>
      <c r="J63" s="88" t="b">
        <v>1</v>
      </c>
      <c r="K63" s="88" t="b">
        <v>0</v>
      </c>
      <c r="L63" s="88" t="b">
        <v>0</v>
      </c>
    </row>
    <row r="64" spans="1:12" ht="15">
      <c r="A64" s="88" t="s">
        <v>1960</v>
      </c>
      <c r="B64" s="88" t="s">
        <v>1961</v>
      </c>
      <c r="C64" s="88">
        <v>4</v>
      </c>
      <c r="D64" s="122">
        <v>0.003983450091460552</v>
      </c>
      <c r="E64" s="122">
        <v>2.4983105537896004</v>
      </c>
      <c r="F64" s="88" t="s">
        <v>2067</v>
      </c>
      <c r="G64" s="88" t="b">
        <v>1</v>
      </c>
      <c r="H64" s="88" t="b">
        <v>0</v>
      </c>
      <c r="I64" s="88" t="b">
        <v>0</v>
      </c>
      <c r="J64" s="88" t="b">
        <v>0</v>
      </c>
      <c r="K64" s="88" t="b">
        <v>0</v>
      </c>
      <c r="L64" s="88" t="b">
        <v>0</v>
      </c>
    </row>
    <row r="65" spans="1:12" ht="15">
      <c r="A65" s="88" t="s">
        <v>1961</v>
      </c>
      <c r="B65" s="88" t="s">
        <v>1962</v>
      </c>
      <c r="C65" s="88">
        <v>4</v>
      </c>
      <c r="D65" s="122">
        <v>0.003983450091460552</v>
      </c>
      <c r="E65" s="122">
        <v>2.4983105537896004</v>
      </c>
      <c r="F65" s="88" t="s">
        <v>2067</v>
      </c>
      <c r="G65" s="88" t="b">
        <v>0</v>
      </c>
      <c r="H65" s="88" t="b">
        <v>0</v>
      </c>
      <c r="I65" s="88" t="b">
        <v>0</v>
      </c>
      <c r="J65" s="88" t="b">
        <v>0</v>
      </c>
      <c r="K65" s="88" t="b">
        <v>0</v>
      </c>
      <c r="L65" s="88" t="b">
        <v>0</v>
      </c>
    </row>
    <row r="66" spans="1:12" ht="15">
      <c r="A66" s="88" t="s">
        <v>1962</v>
      </c>
      <c r="B66" s="88" t="s">
        <v>1963</v>
      </c>
      <c r="C66" s="88">
        <v>4</v>
      </c>
      <c r="D66" s="122">
        <v>0.003983450091460552</v>
      </c>
      <c r="E66" s="122">
        <v>2.4983105537896004</v>
      </c>
      <c r="F66" s="88" t="s">
        <v>2067</v>
      </c>
      <c r="G66" s="88" t="b">
        <v>0</v>
      </c>
      <c r="H66" s="88" t="b">
        <v>0</v>
      </c>
      <c r="I66" s="88" t="b">
        <v>0</v>
      </c>
      <c r="J66" s="88" t="b">
        <v>0</v>
      </c>
      <c r="K66" s="88" t="b">
        <v>0</v>
      </c>
      <c r="L66" s="88" t="b">
        <v>0</v>
      </c>
    </row>
    <row r="67" spans="1:12" ht="15">
      <c r="A67" s="88" t="s">
        <v>1963</v>
      </c>
      <c r="B67" s="88" t="s">
        <v>1964</v>
      </c>
      <c r="C67" s="88">
        <v>4</v>
      </c>
      <c r="D67" s="122">
        <v>0.003983450091460552</v>
      </c>
      <c r="E67" s="122">
        <v>2.4983105537896004</v>
      </c>
      <c r="F67" s="88" t="s">
        <v>2067</v>
      </c>
      <c r="G67" s="88" t="b">
        <v>0</v>
      </c>
      <c r="H67" s="88" t="b">
        <v>0</v>
      </c>
      <c r="I67" s="88" t="b">
        <v>0</v>
      </c>
      <c r="J67" s="88" t="b">
        <v>0</v>
      </c>
      <c r="K67" s="88" t="b">
        <v>0</v>
      </c>
      <c r="L67" s="88" t="b">
        <v>0</v>
      </c>
    </row>
    <row r="68" spans="1:12" ht="15">
      <c r="A68" s="88" t="s">
        <v>1964</v>
      </c>
      <c r="B68" s="88" t="s">
        <v>1965</v>
      </c>
      <c r="C68" s="88">
        <v>4</v>
      </c>
      <c r="D68" s="122">
        <v>0.003983450091460552</v>
      </c>
      <c r="E68" s="122">
        <v>2.4983105537896004</v>
      </c>
      <c r="F68" s="88" t="s">
        <v>2067</v>
      </c>
      <c r="G68" s="88" t="b">
        <v>0</v>
      </c>
      <c r="H68" s="88" t="b">
        <v>0</v>
      </c>
      <c r="I68" s="88" t="b">
        <v>0</v>
      </c>
      <c r="J68" s="88" t="b">
        <v>0</v>
      </c>
      <c r="K68" s="88" t="b">
        <v>0</v>
      </c>
      <c r="L68" s="88" t="b">
        <v>0</v>
      </c>
    </row>
    <row r="69" spans="1:12" ht="15">
      <c r="A69" s="88" t="s">
        <v>1965</v>
      </c>
      <c r="B69" s="88" t="s">
        <v>1571</v>
      </c>
      <c r="C69" s="88">
        <v>4</v>
      </c>
      <c r="D69" s="122">
        <v>0.003983450091460552</v>
      </c>
      <c r="E69" s="122">
        <v>1.2082759424270826</v>
      </c>
      <c r="F69" s="88" t="s">
        <v>2067</v>
      </c>
      <c r="G69" s="88" t="b">
        <v>0</v>
      </c>
      <c r="H69" s="88" t="b">
        <v>0</v>
      </c>
      <c r="I69" s="88" t="b">
        <v>0</v>
      </c>
      <c r="J69" s="88" t="b">
        <v>0</v>
      </c>
      <c r="K69" s="88" t="b">
        <v>0</v>
      </c>
      <c r="L69" s="88" t="b">
        <v>0</v>
      </c>
    </row>
    <row r="70" spans="1:12" ht="15">
      <c r="A70" s="88" t="s">
        <v>1571</v>
      </c>
      <c r="B70" s="88" t="s">
        <v>1966</v>
      </c>
      <c r="C70" s="88">
        <v>4</v>
      </c>
      <c r="D70" s="122">
        <v>0.003983450091460552</v>
      </c>
      <c r="E70" s="122">
        <v>1.4282726871818454</v>
      </c>
      <c r="F70" s="88" t="s">
        <v>2067</v>
      </c>
      <c r="G70" s="88" t="b">
        <v>0</v>
      </c>
      <c r="H70" s="88" t="b">
        <v>0</v>
      </c>
      <c r="I70" s="88" t="b">
        <v>0</v>
      </c>
      <c r="J70" s="88" t="b">
        <v>0</v>
      </c>
      <c r="K70" s="88" t="b">
        <v>0</v>
      </c>
      <c r="L70" s="88" t="b">
        <v>0</v>
      </c>
    </row>
    <row r="71" spans="1:12" ht="15">
      <c r="A71" s="88" t="s">
        <v>1572</v>
      </c>
      <c r="B71" s="88" t="s">
        <v>1573</v>
      </c>
      <c r="C71" s="88">
        <v>4</v>
      </c>
      <c r="D71" s="122">
        <v>0.003983450091460552</v>
      </c>
      <c r="E71" s="122">
        <v>0.5109795219806299</v>
      </c>
      <c r="F71" s="88" t="s">
        <v>2067</v>
      </c>
      <c r="G71" s="88" t="b">
        <v>0</v>
      </c>
      <c r="H71" s="88" t="b">
        <v>0</v>
      </c>
      <c r="I71" s="88" t="b">
        <v>0</v>
      </c>
      <c r="J71" s="88" t="b">
        <v>0</v>
      </c>
      <c r="K71" s="88" t="b">
        <v>0</v>
      </c>
      <c r="L71" s="88" t="b">
        <v>0</v>
      </c>
    </row>
    <row r="72" spans="1:12" ht="15">
      <c r="A72" s="88" t="s">
        <v>322</v>
      </c>
      <c r="B72" s="88" t="s">
        <v>324</v>
      </c>
      <c r="C72" s="88">
        <v>4</v>
      </c>
      <c r="D72" s="122">
        <v>0.003983450091460552</v>
      </c>
      <c r="E72" s="122">
        <v>2.255272505103306</v>
      </c>
      <c r="F72" s="88" t="s">
        <v>2067</v>
      </c>
      <c r="G72" s="88" t="b">
        <v>0</v>
      </c>
      <c r="H72" s="88" t="b">
        <v>0</v>
      </c>
      <c r="I72" s="88" t="b">
        <v>0</v>
      </c>
      <c r="J72" s="88" t="b">
        <v>0</v>
      </c>
      <c r="K72" s="88" t="b">
        <v>0</v>
      </c>
      <c r="L72" s="88" t="b">
        <v>0</v>
      </c>
    </row>
    <row r="73" spans="1:12" ht="15">
      <c r="A73" s="88" t="s">
        <v>324</v>
      </c>
      <c r="B73" s="88" t="s">
        <v>1922</v>
      </c>
      <c r="C73" s="88">
        <v>4</v>
      </c>
      <c r="D73" s="122">
        <v>0.003983450091460552</v>
      </c>
      <c r="E73" s="122">
        <v>2.146128035678238</v>
      </c>
      <c r="F73" s="88" t="s">
        <v>2067</v>
      </c>
      <c r="G73" s="88" t="b">
        <v>0</v>
      </c>
      <c r="H73" s="88" t="b">
        <v>0</v>
      </c>
      <c r="I73" s="88" t="b">
        <v>0</v>
      </c>
      <c r="J73" s="88" t="b">
        <v>0</v>
      </c>
      <c r="K73" s="88" t="b">
        <v>0</v>
      </c>
      <c r="L73" s="88" t="b">
        <v>0</v>
      </c>
    </row>
    <row r="74" spans="1:12" ht="15">
      <c r="A74" s="88" t="s">
        <v>1922</v>
      </c>
      <c r="B74" s="88" t="s">
        <v>1968</v>
      </c>
      <c r="C74" s="88">
        <v>4</v>
      </c>
      <c r="D74" s="122">
        <v>0.003983450091460552</v>
      </c>
      <c r="E74" s="122">
        <v>2.146128035678238</v>
      </c>
      <c r="F74" s="88" t="s">
        <v>2067</v>
      </c>
      <c r="G74" s="88" t="b">
        <v>0</v>
      </c>
      <c r="H74" s="88" t="b">
        <v>0</v>
      </c>
      <c r="I74" s="88" t="b">
        <v>0</v>
      </c>
      <c r="J74" s="88" t="b">
        <v>1</v>
      </c>
      <c r="K74" s="88" t="b">
        <v>0</v>
      </c>
      <c r="L74" s="88" t="b">
        <v>0</v>
      </c>
    </row>
    <row r="75" spans="1:12" ht="15">
      <c r="A75" s="88" t="s">
        <v>1968</v>
      </c>
      <c r="B75" s="88" t="s">
        <v>282</v>
      </c>
      <c r="C75" s="88">
        <v>4</v>
      </c>
      <c r="D75" s="122">
        <v>0.003983450091460552</v>
      </c>
      <c r="E75" s="122">
        <v>1.7781512503836436</v>
      </c>
      <c r="F75" s="88" t="s">
        <v>2067</v>
      </c>
      <c r="G75" s="88" t="b">
        <v>1</v>
      </c>
      <c r="H75" s="88" t="b">
        <v>0</v>
      </c>
      <c r="I75" s="88" t="b">
        <v>0</v>
      </c>
      <c r="J75" s="88" t="b">
        <v>0</v>
      </c>
      <c r="K75" s="88" t="b">
        <v>0</v>
      </c>
      <c r="L75" s="88" t="b">
        <v>0</v>
      </c>
    </row>
    <row r="76" spans="1:12" ht="15">
      <c r="A76" s="88" t="s">
        <v>282</v>
      </c>
      <c r="B76" s="88" t="s">
        <v>1969</v>
      </c>
      <c r="C76" s="88">
        <v>4</v>
      </c>
      <c r="D76" s="122">
        <v>0.003983450091460552</v>
      </c>
      <c r="E76" s="122">
        <v>1.7201593034059568</v>
      </c>
      <c r="F76" s="88" t="s">
        <v>2067</v>
      </c>
      <c r="G76" s="88" t="b">
        <v>0</v>
      </c>
      <c r="H76" s="88" t="b">
        <v>0</v>
      </c>
      <c r="I76" s="88" t="b">
        <v>0</v>
      </c>
      <c r="J76" s="88" t="b">
        <v>0</v>
      </c>
      <c r="K76" s="88" t="b">
        <v>0</v>
      </c>
      <c r="L76" s="88" t="b">
        <v>0</v>
      </c>
    </row>
    <row r="77" spans="1:12" ht="15">
      <c r="A77" s="88" t="s">
        <v>1969</v>
      </c>
      <c r="B77" s="88" t="s">
        <v>1572</v>
      </c>
      <c r="C77" s="88">
        <v>4</v>
      </c>
      <c r="D77" s="122">
        <v>0.003983450091460552</v>
      </c>
      <c r="E77" s="122">
        <v>1.4191293077419758</v>
      </c>
      <c r="F77" s="88" t="s">
        <v>2067</v>
      </c>
      <c r="G77" s="88" t="b">
        <v>0</v>
      </c>
      <c r="H77" s="88" t="b">
        <v>0</v>
      </c>
      <c r="I77" s="88" t="b">
        <v>0</v>
      </c>
      <c r="J77" s="88" t="b">
        <v>0</v>
      </c>
      <c r="K77" s="88" t="b">
        <v>0</v>
      </c>
      <c r="L77" s="88" t="b">
        <v>0</v>
      </c>
    </row>
    <row r="78" spans="1:12" ht="15">
      <c r="A78" s="88" t="s">
        <v>1578</v>
      </c>
      <c r="B78" s="88" t="s">
        <v>1971</v>
      </c>
      <c r="C78" s="88">
        <v>4</v>
      </c>
      <c r="D78" s="122">
        <v>0.003983450091460552</v>
      </c>
      <c r="E78" s="122">
        <v>2.197280558125619</v>
      </c>
      <c r="F78" s="88" t="s">
        <v>2067</v>
      </c>
      <c r="G78" s="88" t="b">
        <v>0</v>
      </c>
      <c r="H78" s="88" t="b">
        <v>0</v>
      </c>
      <c r="I78" s="88" t="b">
        <v>0</v>
      </c>
      <c r="J78" s="88" t="b">
        <v>0</v>
      </c>
      <c r="K78" s="88" t="b">
        <v>0</v>
      </c>
      <c r="L78" s="88" t="b">
        <v>0</v>
      </c>
    </row>
    <row r="79" spans="1:12" ht="15">
      <c r="A79" s="88" t="s">
        <v>1971</v>
      </c>
      <c r="B79" s="88" t="s">
        <v>1972</v>
      </c>
      <c r="C79" s="88">
        <v>4</v>
      </c>
      <c r="D79" s="122">
        <v>0.003983450091460552</v>
      </c>
      <c r="E79" s="122">
        <v>2.4983105537896004</v>
      </c>
      <c r="F79" s="88" t="s">
        <v>2067</v>
      </c>
      <c r="G79" s="88" t="b">
        <v>0</v>
      </c>
      <c r="H79" s="88" t="b">
        <v>0</v>
      </c>
      <c r="I79" s="88" t="b">
        <v>0</v>
      </c>
      <c r="J79" s="88" t="b">
        <v>0</v>
      </c>
      <c r="K79" s="88" t="b">
        <v>0</v>
      </c>
      <c r="L79" s="88" t="b">
        <v>0</v>
      </c>
    </row>
    <row r="80" spans="1:12" ht="15">
      <c r="A80" s="88" t="s">
        <v>1972</v>
      </c>
      <c r="B80" s="88" t="s">
        <v>315</v>
      </c>
      <c r="C80" s="88">
        <v>4</v>
      </c>
      <c r="D80" s="122">
        <v>0.003983450091460552</v>
      </c>
      <c r="E80" s="122">
        <v>2.0211892990699383</v>
      </c>
      <c r="F80" s="88" t="s">
        <v>2067</v>
      </c>
      <c r="G80" s="88" t="b">
        <v>0</v>
      </c>
      <c r="H80" s="88" t="b">
        <v>0</v>
      </c>
      <c r="I80" s="88" t="b">
        <v>0</v>
      </c>
      <c r="J80" s="88" t="b">
        <v>0</v>
      </c>
      <c r="K80" s="88" t="b">
        <v>0</v>
      </c>
      <c r="L80" s="88" t="b">
        <v>0</v>
      </c>
    </row>
    <row r="81" spans="1:12" ht="15">
      <c r="A81" s="88" t="s">
        <v>315</v>
      </c>
      <c r="B81" s="88" t="s">
        <v>1973</v>
      </c>
      <c r="C81" s="88">
        <v>4</v>
      </c>
      <c r="D81" s="122">
        <v>0.003983450091460552</v>
      </c>
      <c r="E81" s="122">
        <v>2.0211892990699383</v>
      </c>
      <c r="F81" s="88" t="s">
        <v>2067</v>
      </c>
      <c r="G81" s="88" t="b">
        <v>0</v>
      </c>
      <c r="H81" s="88" t="b">
        <v>0</v>
      </c>
      <c r="I81" s="88" t="b">
        <v>0</v>
      </c>
      <c r="J81" s="88" t="b">
        <v>0</v>
      </c>
      <c r="K81" s="88" t="b">
        <v>0</v>
      </c>
      <c r="L81" s="88" t="b">
        <v>0</v>
      </c>
    </row>
    <row r="82" spans="1:12" ht="15">
      <c r="A82" s="88" t="s">
        <v>1973</v>
      </c>
      <c r="B82" s="88" t="s">
        <v>1577</v>
      </c>
      <c r="C82" s="88">
        <v>4</v>
      </c>
      <c r="D82" s="122">
        <v>0.003983450091460552</v>
      </c>
      <c r="E82" s="122">
        <v>2.197280558125619</v>
      </c>
      <c r="F82" s="88" t="s">
        <v>2067</v>
      </c>
      <c r="G82" s="88" t="b">
        <v>0</v>
      </c>
      <c r="H82" s="88" t="b">
        <v>0</v>
      </c>
      <c r="I82" s="88" t="b">
        <v>0</v>
      </c>
      <c r="J82" s="88" t="b">
        <v>0</v>
      </c>
      <c r="K82" s="88" t="b">
        <v>0</v>
      </c>
      <c r="L82" s="88" t="b">
        <v>0</v>
      </c>
    </row>
    <row r="83" spans="1:12" ht="15">
      <c r="A83" s="88" t="s">
        <v>1577</v>
      </c>
      <c r="B83" s="88" t="s">
        <v>1579</v>
      </c>
      <c r="C83" s="88">
        <v>4</v>
      </c>
      <c r="D83" s="122">
        <v>0.003983450091460552</v>
      </c>
      <c r="E83" s="122">
        <v>1.8962505624616381</v>
      </c>
      <c r="F83" s="88" t="s">
        <v>2067</v>
      </c>
      <c r="G83" s="88" t="b">
        <v>0</v>
      </c>
      <c r="H83" s="88" t="b">
        <v>0</v>
      </c>
      <c r="I83" s="88" t="b">
        <v>0</v>
      </c>
      <c r="J83" s="88" t="b">
        <v>0</v>
      </c>
      <c r="K83" s="88" t="b">
        <v>0</v>
      </c>
      <c r="L83" s="88" t="b">
        <v>0</v>
      </c>
    </row>
    <row r="84" spans="1:12" ht="15">
      <c r="A84" s="88" t="s">
        <v>1579</v>
      </c>
      <c r="B84" s="88" t="s">
        <v>1974</v>
      </c>
      <c r="C84" s="88">
        <v>4</v>
      </c>
      <c r="D84" s="122">
        <v>0.003983450091460552</v>
      </c>
      <c r="E84" s="122">
        <v>2.197280558125619</v>
      </c>
      <c r="F84" s="88" t="s">
        <v>2067</v>
      </c>
      <c r="G84" s="88" t="b">
        <v>0</v>
      </c>
      <c r="H84" s="88" t="b">
        <v>0</v>
      </c>
      <c r="I84" s="88" t="b">
        <v>0</v>
      </c>
      <c r="J84" s="88" t="b">
        <v>0</v>
      </c>
      <c r="K84" s="88" t="b">
        <v>0</v>
      </c>
      <c r="L84" s="88" t="b">
        <v>0</v>
      </c>
    </row>
    <row r="85" spans="1:12" ht="15">
      <c r="A85" s="88" t="s">
        <v>1974</v>
      </c>
      <c r="B85" s="88" t="s">
        <v>1579</v>
      </c>
      <c r="C85" s="88">
        <v>4</v>
      </c>
      <c r="D85" s="122">
        <v>0.003983450091460552</v>
      </c>
      <c r="E85" s="122">
        <v>2.197280558125619</v>
      </c>
      <c r="F85" s="88" t="s">
        <v>2067</v>
      </c>
      <c r="G85" s="88" t="b">
        <v>0</v>
      </c>
      <c r="H85" s="88" t="b">
        <v>0</v>
      </c>
      <c r="I85" s="88" t="b">
        <v>0</v>
      </c>
      <c r="J85" s="88" t="b">
        <v>0</v>
      </c>
      <c r="K85" s="88" t="b">
        <v>0</v>
      </c>
      <c r="L85" s="88" t="b">
        <v>0</v>
      </c>
    </row>
    <row r="86" spans="1:12" ht="15">
      <c r="A86" s="88" t="s">
        <v>1579</v>
      </c>
      <c r="B86" s="88" t="s">
        <v>1975</v>
      </c>
      <c r="C86" s="88">
        <v>4</v>
      </c>
      <c r="D86" s="122">
        <v>0.003983450091460552</v>
      </c>
      <c r="E86" s="122">
        <v>2.197280558125619</v>
      </c>
      <c r="F86" s="88" t="s">
        <v>2067</v>
      </c>
      <c r="G86" s="88" t="b">
        <v>0</v>
      </c>
      <c r="H86" s="88" t="b">
        <v>0</v>
      </c>
      <c r="I86" s="88" t="b">
        <v>0</v>
      </c>
      <c r="J86" s="88" t="b">
        <v>0</v>
      </c>
      <c r="K86" s="88" t="b">
        <v>0</v>
      </c>
      <c r="L86" s="88" t="b">
        <v>0</v>
      </c>
    </row>
    <row r="87" spans="1:12" ht="15">
      <c r="A87" s="88" t="s">
        <v>1975</v>
      </c>
      <c r="B87" s="88" t="s">
        <v>1976</v>
      </c>
      <c r="C87" s="88">
        <v>4</v>
      </c>
      <c r="D87" s="122">
        <v>0.003983450091460552</v>
      </c>
      <c r="E87" s="122">
        <v>2.4983105537896004</v>
      </c>
      <c r="F87" s="88" t="s">
        <v>2067</v>
      </c>
      <c r="G87" s="88" t="b">
        <v>0</v>
      </c>
      <c r="H87" s="88" t="b">
        <v>0</v>
      </c>
      <c r="I87" s="88" t="b">
        <v>0</v>
      </c>
      <c r="J87" s="88" t="b">
        <v>0</v>
      </c>
      <c r="K87" s="88" t="b">
        <v>0</v>
      </c>
      <c r="L87" s="88" t="b">
        <v>0</v>
      </c>
    </row>
    <row r="88" spans="1:12" ht="15">
      <c r="A88" s="88" t="s">
        <v>1976</v>
      </c>
      <c r="B88" s="88" t="s">
        <v>1933</v>
      </c>
      <c r="C88" s="88">
        <v>4</v>
      </c>
      <c r="D88" s="122">
        <v>0.003983450091460552</v>
      </c>
      <c r="E88" s="122">
        <v>2.322219294733919</v>
      </c>
      <c r="F88" s="88" t="s">
        <v>2067</v>
      </c>
      <c r="G88" s="88" t="b">
        <v>0</v>
      </c>
      <c r="H88" s="88" t="b">
        <v>0</v>
      </c>
      <c r="I88" s="88" t="b">
        <v>0</v>
      </c>
      <c r="J88" s="88" t="b">
        <v>0</v>
      </c>
      <c r="K88" s="88" t="b">
        <v>0</v>
      </c>
      <c r="L88" s="88" t="b">
        <v>0</v>
      </c>
    </row>
    <row r="89" spans="1:12" ht="15">
      <c r="A89" s="88" t="s">
        <v>1933</v>
      </c>
      <c r="B89" s="88" t="s">
        <v>1977</v>
      </c>
      <c r="C89" s="88">
        <v>4</v>
      </c>
      <c r="D89" s="122">
        <v>0.003983450091460552</v>
      </c>
      <c r="E89" s="122">
        <v>2.322219294733919</v>
      </c>
      <c r="F89" s="88" t="s">
        <v>2067</v>
      </c>
      <c r="G89" s="88" t="b">
        <v>0</v>
      </c>
      <c r="H89" s="88" t="b">
        <v>0</v>
      </c>
      <c r="I89" s="88" t="b">
        <v>0</v>
      </c>
      <c r="J89" s="88" t="b">
        <v>0</v>
      </c>
      <c r="K89" s="88" t="b">
        <v>0</v>
      </c>
      <c r="L89" s="88" t="b">
        <v>0</v>
      </c>
    </row>
    <row r="90" spans="1:12" ht="15">
      <c r="A90" s="88" t="s">
        <v>1977</v>
      </c>
      <c r="B90" s="88" t="s">
        <v>1978</v>
      </c>
      <c r="C90" s="88">
        <v>4</v>
      </c>
      <c r="D90" s="122">
        <v>0.003983450091460552</v>
      </c>
      <c r="E90" s="122">
        <v>2.4983105537896004</v>
      </c>
      <c r="F90" s="88" t="s">
        <v>2067</v>
      </c>
      <c r="G90" s="88" t="b">
        <v>0</v>
      </c>
      <c r="H90" s="88" t="b">
        <v>0</v>
      </c>
      <c r="I90" s="88" t="b">
        <v>0</v>
      </c>
      <c r="J90" s="88" t="b">
        <v>0</v>
      </c>
      <c r="K90" s="88" t="b">
        <v>0</v>
      </c>
      <c r="L90" s="88" t="b">
        <v>0</v>
      </c>
    </row>
    <row r="91" spans="1:12" ht="15">
      <c r="A91" s="88" t="s">
        <v>1978</v>
      </c>
      <c r="B91" s="88" t="s">
        <v>1979</v>
      </c>
      <c r="C91" s="88">
        <v>4</v>
      </c>
      <c r="D91" s="122">
        <v>0.003983450091460552</v>
      </c>
      <c r="E91" s="122">
        <v>2.4983105537896004</v>
      </c>
      <c r="F91" s="88" t="s">
        <v>2067</v>
      </c>
      <c r="G91" s="88" t="b">
        <v>0</v>
      </c>
      <c r="H91" s="88" t="b">
        <v>0</v>
      </c>
      <c r="I91" s="88" t="b">
        <v>0</v>
      </c>
      <c r="J91" s="88" t="b">
        <v>0</v>
      </c>
      <c r="K91" s="88" t="b">
        <v>0</v>
      </c>
      <c r="L91" s="88" t="b">
        <v>0</v>
      </c>
    </row>
    <row r="92" spans="1:12" ht="15">
      <c r="A92" s="88" t="s">
        <v>1979</v>
      </c>
      <c r="B92" s="88" t="s">
        <v>1980</v>
      </c>
      <c r="C92" s="88">
        <v>4</v>
      </c>
      <c r="D92" s="122">
        <v>0.003983450091460552</v>
      </c>
      <c r="E92" s="122">
        <v>2.4983105537896004</v>
      </c>
      <c r="F92" s="88" t="s">
        <v>2067</v>
      </c>
      <c r="G92" s="88" t="b">
        <v>0</v>
      </c>
      <c r="H92" s="88" t="b">
        <v>0</v>
      </c>
      <c r="I92" s="88" t="b">
        <v>0</v>
      </c>
      <c r="J92" s="88" t="b">
        <v>0</v>
      </c>
      <c r="K92" s="88" t="b">
        <v>0</v>
      </c>
      <c r="L92" s="88" t="b">
        <v>0</v>
      </c>
    </row>
    <row r="93" spans="1:12" ht="15">
      <c r="A93" s="88" t="s">
        <v>1980</v>
      </c>
      <c r="B93" s="88" t="s">
        <v>282</v>
      </c>
      <c r="C93" s="88">
        <v>4</v>
      </c>
      <c r="D93" s="122">
        <v>0.003983450091460552</v>
      </c>
      <c r="E93" s="122">
        <v>1.7781512503836436</v>
      </c>
      <c r="F93" s="88" t="s">
        <v>2067</v>
      </c>
      <c r="G93" s="88" t="b">
        <v>0</v>
      </c>
      <c r="H93" s="88" t="b">
        <v>0</v>
      </c>
      <c r="I93" s="88" t="b">
        <v>0</v>
      </c>
      <c r="J93" s="88" t="b">
        <v>0</v>
      </c>
      <c r="K93" s="88" t="b">
        <v>0</v>
      </c>
      <c r="L93" s="88" t="b">
        <v>0</v>
      </c>
    </row>
    <row r="94" spans="1:12" ht="15">
      <c r="A94" s="88" t="s">
        <v>282</v>
      </c>
      <c r="B94" s="88" t="s">
        <v>1981</v>
      </c>
      <c r="C94" s="88">
        <v>4</v>
      </c>
      <c r="D94" s="122">
        <v>0.003983450091460552</v>
      </c>
      <c r="E94" s="122">
        <v>1.7201593034059568</v>
      </c>
      <c r="F94" s="88" t="s">
        <v>2067</v>
      </c>
      <c r="G94" s="88" t="b">
        <v>0</v>
      </c>
      <c r="H94" s="88" t="b">
        <v>0</v>
      </c>
      <c r="I94" s="88" t="b">
        <v>0</v>
      </c>
      <c r="J94" s="88" t="b">
        <v>0</v>
      </c>
      <c r="K94" s="88" t="b">
        <v>0</v>
      </c>
      <c r="L94" s="88" t="b">
        <v>0</v>
      </c>
    </row>
    <row r="95" spans="1:12" ht="15">
      <c r="A95" s="88" t="s">
        <v>1981</v>
      </c>
      <c r="B95" s="88" t="s">
        <v>1576</v>
      </c>
      <c r="C95" s="88">
        <v>4</v>
      </c>
      <c r="D95" s="122">
        <v>0.003983450091460552</v>
      </c>
      <c r="E95" s="122">
        <v>2.146128035678238</v>
      </c>
      <c r="F95" s="88" t="s">
        <v>2067</v>
      </c>
      <c r="G95" s="88" t="b">
        <v>0</v>
      </c>
      <c r="H95" s="88" t="b">
        <v>0</v>
      </c>
      <c r="I95" s="88" t="b">
        <v>0</v>
      </c>
      <c r="J95" s="88" t="b">
        <v>0</v>
      </c>
      <c r="K95" s="88" t="b">
        <v>0</v>
      </c>
      <c r="L95" s="88" t="b">
        <v>0</v>
      </c>
    </row>
    <row r="96" spans="1:12" ht="15">
      <c r="A96" s="88" t="s">
        <v>1576</v>
      </c>
      <c r="B96" s="88" t="s">
        <v>1572</v>
      </c>
      <c r="C96" s="88">
        <v>4</v>
      </c>
      <c r="D96" s="122">
        <v>0.003983450091460552</v>
      </c>
      <c r="E96" s="122">
        <v>1.1180993120779945</v>
      </c>
      <c r="F96" s="88" t="s">
        <v>2067</v>
      </c>
      <c r="G96" s="88" t="b">
        <v>0</v>
      </c>
      <c r="H96" s="88" t="b">
        <v>0</v>
      </c>
      <c r="I96" s="88" t="b">
        <v>0</v>
      </c>
      <c r="J96" s="88" t="b">
        <v>0</v>
      </c>
      <c r="K96" s="88" t="b">
        <v>0</v>
      </c>
      <c r="L96" s="88" t="b">
        <v>0</v>
      </c>
    </row>
    <row r="97" spans="1:12" ht="15">
      <c r="A97" s="88" t="s">
        <v>1571</v>
      </c>
      <c r="B97" s="88" t="s">
        <v>310</v>
      </c>
      <c r="C97" s="88">
        <v>4</v>
      </c>
      <c r="D97" s="122">
        <v>0.003983450091460552</v>
      </c>
      <c r="E97" s="122">
        <v>1.4282726871818454</v>
      </c>
      <c r="F97" s="88" t="s">
        <v>2067</v>
      </c>
      <c r="G97" s="88" t="b">
        <v>0</v>
      </c>
      <c r="H97" s="88" t="b">
        <v>0</v>
      </c>
      <c r="I97" s="88" t="b">
        <v>0</v>
      </c>
      <c r="J97" s="88" t="b">
        <v>0</v>
      </c>
      <c r="K97" s="88" t="b">
        <v>0</v>
      </c>
      <c r="L97" s="88" t="b">
        <v>0</v>
      </c>
    </row>
    <row r="98" spans="1:12" ht="15">
      <c r="A98" s="88" t="s">
        <v>1573</v>
      </c>
      <c r="B98" s="88" t="s">
        <v>1982</v>
      </c>
      <c r="C98" s="88">
        <v>4</v>
      </c>
      <c r="D98" s="122">
        <v>0.003983450091460552</v>
      </c>
      <c r="E98" s="122">
        <v>1.5818566052396754</v>
      </c>
      <c r="F98" s="88" t="s">
        <v>2067</v>
      </c>
      <c r="G98" s="88" t="b">
        <v>0</v>
      </c>
      <c r="H98" s="88" t="b">
        <v>0</v>
      </c>
      <c r="I98" s="88" t="b">
        <v>0</v>
      </c>
      <c r="J98" s="88" t="b">
        <v>0</v>
      </c>
      <c r="K98" s="88" t="b">
        <v>0</v>
      </c>
      <c r="L98" s="88" t="b">
        <v>0</v>
      </c>
    </row>
    <row r="99" spans="1:12" ht="15">
      <c r="A99" s="88" t="s">
        <v>1982</v>
      </c>
      <c r="B99" s="88" t="s">
        <v>1581</v>
      </c>
      <c r="C99" s="88">
        <v>4</v>
      </c>
      <c r="D99" s="122">
        <v>0.003983450091460552</v>
      </c>
      <c r="E99" s="122">
        <v>2.197280558125619</v>
      </c>
      <c r="F99" s="88" t="s">
        <v>2067</v>
      </c>
      <c r="G99" s="88" t="b">
        <v>0</v>
      </c>
      <c r="H99" s="88" t="b">
        <v>0</v>
      </c>
      <c r="I99" s="88" t="b">
        <v>0</v>
      </c>
      <c r="J99" s="88" t="b">
        <v>0</v>
      </c>
      <c r="K99" s="88" t="b">
        <v>0</v>
      </c>
      <c r="L99" s="88" t="b">
        <v>0</v>
      </c>
    </row>
    <row r="100" spans="1:12" ht="15">
      <c r="A100" s="88" t="s">
        <v>1521</v>
      </c>
      <c r="B100" s="88" t="s">
        <v>1983</v>
      </c>
      <c r="C100" s="88">
        <v>4</v>
      </c>
      <c r="D100" s="122">
        <v>0.003983450091460552</v>
      </c>
      <c r="E100" s="122">
        <v>2.197280558125619</v>
      </c>
      <c r="F100" s="88" t="s">
        <v>2067</v>
      </c>
      <c r="G100" s="88" t="b">
        <v>0</v>
      </c>
      <c r="H100" s="88" t="b">
        <v>0</v>
      </c>
      <c r="I100" s="88" t="b">
        <v>0</v>
      </c>
      <c r="J100" s="88" t="b">
        <v>0</v>
      </c>
      <c r="K100" s="88" t="b">
        <v>1</v>
      </c>
      <c r="L100" s="88" t="b">
        <v>0</v>
      </c>
    </row>
    <row r="101" spans="1:12" ht="15">
      <c r="A101" s="88" t="s">
        <v>1983</v>
      </c>
      <c r="B101" s="88" t="s">
        <v>1984</v>
      </c>
      <c r="C101" s="88">
        <v>4</v>
      </c>
      <c r="D101" s="122">
        <v>0.003983450091460552</v>
      </c>
      <c r="E101" s="122">
        <v>2.4983105537896004</v>
      </c>
      <c r="F101" s="88" t="s">
        <v>2067</v>
      </c>
      <c r="G101" s="88" t="b">
        <v>0</v>
      </c>
      <c r="H101" s="88" t="b">
        <v>1</v>
      </c>
      <c r="I101" s="88" t="b">
        <v>0</v>
      </c>
      <c r="J101" s="88" t="b">
        <v>0</v>
      </c>
      <c r="K101" s="88" t="b">
        <v>0</v>
      </c>
      <c r="L101" s="88" t="b">
        <v>0</v>
      </c>
    </row>
    <row r="102" spans="1:12" ht="15">
      <c r="A102" s="88" t="s">
        <v>1984</v>
      </c>
      <c r="B102" s="88" t="s">
        <v>1596</v>
      </c>
      <c r="C102" s="88">
        <v>4</v>
      </c>
      <c r="D102" s="122">
        <v>0.003983450091460552</v>
      </c>
      <c r="E102" s="122">
        <v>2.322219294733919</v>
      </c>
      <c r="F102" s="88" t="s">
        <v>2067</v>
      </c>
      <c r="G102" s="88" t="b">
        <v>0</v>
      </c>
      <c r="H102" s="88" t="b">
        <v>0</v>
      </c>
      <c r="I102" s="88" t="b">
        <v>0</v>
      </c>
      <c r="J102" s="88" t="b">
        <v>1</v>
      </c>
      <c r="K102" s="88" t="b">
        <v>0</v>
      </c>
      <c r="L102" s="88" t="b">
        <v>0</v>
      </c>
    </row>
    <row r="103" spans="1:12" ht="15">
      <c r="A103" s="88" t="s">
        <v>1596</v>
      </c>
      <c r="B103" s="88" t="s">
        <v>1985</v>
      </c>
      <c r="C103" s="88">
        <v>4</v>
      </c>
      <c r="D103" s="122">
        <v>0.003983450091460552</v>
      </c>
      <c r="E103" s="122">
        <v>2.322219294733919</v>
      </c>
      <c r="F103" s="88" t="s">
        <v>2067</v>
      </c>
      <c r="G103" s="88" t="b">
        <v>1</v>
      </c>
      <c r="H103" s="88" t="b">
        <v>0</v>
      </c>
      <c r="I103" s="88" t="b">
        <v>0</v>
      </c>
      <c r="J103" s="88" t="b">
        <v>0</v>
      </c>
      <c r="K103" s="88" t="b">
        <v>0</v>
      </c>
      <c r="L103" s="88" t="b">
        <v>0</v>
      </c>
    </row>
    <row r="104" spans="1:12" ht="15">
      <c r="A104" s="88" t="s">
        <v>1985</v>
      </c>
      <c r="B104" s="88" t="s">
        <v>286</v>
      </c>
      <c r="C104" s="88">
        <v>4</v>
      </c>
      <c r="D104" s="122">
        <v>0.003983450091460552</v>
      </c>
      <c r="E104" s="122">
        <v>2.4983105537896004</v>
      </c>
      <c r="F104" s="88" t="s">
        <v>2067</v>
      </c>
      <c r="G104" s="88" t="b">
        <v>0</v>
      </c>
      <c r="H104" s="88" t="b">
        <v>0</v>
      </c>
      <c r="I104" s="88" t="b">
        <v>0</v>
      </c>
      <c r="J104" s="88" t="b">
        <v>0</v>
      </c>
      <c r="K104" s="88" t="b">
        <v>0</v>
      </c>
      <c r="L104" s="88" t="b">
        <v>0</v>
      </c>
    </row>
    <row r="105" spans="1:12" ht="15">
      <c r="A105" s="88" t="s">
        <v>286</v>
      </c>
      <c r="B105" s="88" t="s">
        <v>1986</v>
      </c>
      <c r="C105" s="88">
        <v>4</v>
      </c>
      <c r="D105" s="122">
        <v>0.003983450091460552</v>
      </c>
      <c r="E105" s="122">
        <v>2.4983105537896004</v>
      </c>
      <c r="F105" s="88" t="s">
        <v>2067</v>
      </c>
      <c r="G105" s="88" t="b">
        <v>0</v>
      </c>
      <c r="H105" s="88" t="b">
        <v>0</v>
      </c>
      <c r="I105" s="88" t="b">
        <v>0</v>
      </c>
      <c r="J105" s="88" t="b">
        <v>0</v>
      </c>
      <c r="K105" s="88" t="b">
        <v>0</v>
      </c>
      <c r="L105" s="88" t="b">
        <v>0</v>
      </c>
    </row>
    <row r="106" spans="1:12" ht="15">
      <c r="A106" s="88" t="s">
        <v>1986</v>
      </c>
      <c r="B106" s="88" t="s">
        <v>1987</v>
      </c>
      <c r="C106" s="88">
        <v>4</v>
      </c>
      <c r="D106" s="122">
        <v>0.003983450091460552</v>
      </c>
      <c r="E106" s="122">
        <v>2.4983105537896004</v>
      </c>
      <c r="F106" s="88" t="s">
        <v>2067</v>
      </c>
      <c r="G106" s="88" t="b">
        <v>0</v>
      </c>
      <c r="H106" s="88" t="b">
        <v>0</v>
      </c>
      <c r="I106" s="88" t="b">
        <v>0</v>
      </c>
      <c r="J106" s="88" t="b">
        <v>0</v>
      </c>
      <c r="K106" s="88" t="b">
        <v>0</v>
      </c>
      <c r="L106" s="88" t="b">
        <v>0</v>
      </c>
    </row>
    <row r="107" spans="1:12" ht="15">
      <c r="A107" s="88" t="s">
        <v>1987</v>
      </c>
      <c r="B107" s="88" t="s">
        <v>1988</v>
      </c>
      <c r="C107" s="88">
        <v>4</v>
      </c>
      <c r="D107" s="122">
        <v>0.003983450091460552</v>
      </c>
      <c r="E107" s="122">
        <v>2.4983105537896004</v>
      </c>
      <c r="F107" s="88" t="s">
        <v>2067</v>
      </c>
      <c r="G107" s="88" t="b">
        <v>0</v>
      </c>
      <c r="H107" s="88" t="b">
        <v>0</v>
      </c>
      <c r="I107" s="88" t="b">
        <v>0</v>
      </c>
      <c r="J107" s="88" t="b">
        <v>0</v>
      </c>
      <c r="K107" s="88" t="b">
        <v>0</v>
      </c>
      <c r="L107" s="88" t="b">
        <v>0</v>
      </c>
    </row>
    <row r="108" spans="1:12" ht="15">
      <c r="A108" s="88" t="s">
        <v>1988</v>
      </c>
      <c r="B108" s="88" t="s">
        <v>1947</v>
      </c>
      <c r="C108" s="88">
        <v>4</v>
      </c>
      <c r="D108" s="122">
        <v>0.003983450091460552</v>
      </c>
      <c r="E108" s="122">
        <v>2.401400540781544</v>
      </c>
      <c r="F108" s="88" t="s">
        <v>2067</v>
      </c>
      <c r="G108" s="88" t="b">
        <v>0</v>
      </c>
      <c r="H108" s="88" t="b">
        <v>0</v>
      </c>
      <c r="I108" s="88" t="b">
        <v>0</v>
      </c>
      <c r="J108" s="88" t="b">
        <v>0</v>
      </c>
      <c r="K108" s="88" t="b">
        <v>0</v>
      </c>
      <c r="L108" s="88" t="b">
        <v>0</v>
      </c>
    </row>
    <row r="109" spans="1:12" ht="15">
      <c r="A109" s="88" t="s">
        <v>1947</v>
      </c>
      <c r="B109" s="88" t="s">
        <v>1583</v>
      </c>
      <c r="C109" s="88">
        <v>4</v>
      </c>
      <c r="D109" s="122">
        <v>0.003983450091460552</v>
      </c>
      <c r="E109" s="122">
        <v>2.100370545117563</v>
      </c>
      <c r="F109" s="88" t="s">
        <v>2067</v>
      </c>
      <c r="G109" s="88" t="b">
        <v>0</v>
      </c>
      <c r="H109" s="88" t="b">
        <v>0</v>
      </c>
      <c r="I109" s="88" t="b">
        <v>0</v>
      </c>
      <c r="J109" s="88" t="b">
        <v>0</v>
      </c>
      <c r="K109" s="88" t="b">
        <v>0</v>
      </c>
      <c r="L109" s="88" t="b">
        <v>0</v>
      </c>
    </row>
    <row r="110" spans="1:12" ht="15">
      <c r="A110" s="88" t="s">
        <v>1583</v>
      </c>
      <c r="B110" s="88" t="s">
        <v>1581</v>
      </c>
      <c r="C110" s="88">
        <v>4</v>
      </c>
      <c r="D110" s="122">
        <v>0.003983450091460552</v>
      </c>
      <c r="E110" s="122">
        <v>1.8962505624616381</v>
      </c>
      <c r="F110" s="88" t="s">
        <v>2067</v>
      </c>
      <c r="G110" s="88" t="b">
        <v>0</v>
      </c>
      <c r="H110" s="88" t="b">
        <v>0</v>
      </c>
      <c r="I110" s="88" t="b">
        <v>0</v>
      </c>
      <c r="J110" s="88" t="b">
        <v>0</v>
      </c>
      <c r="K110" s="88" t="b">
        <v>0</v>
      </c>
      <c r="L110" s="88" t="b">
        <v>0</v>
      </c>
    </row>
    <row r="111" spans="1:12" ht="15">
      <c r="A111" s="88" t="s">
        <v>1521</v>
      </c>
      <c r="B111" s="88" t="s">
        <v>1989</v>
      </c>
      <c r="C111" s="88">
        <v>4</v>
      </c>
      <c r="D111" s="122">
        <v>0.003983450091460552</v>
      </c>
      <c r="E111" s="122">
        <v>2.197280558125619</v>
      </c>
      <c r="F111" s="88" t="s">
        <v>2067</v>
      </c>
      <c r="G111" s="88" t="b">
        <v>0</v>
      </c>
      <c r="H111" s="88" t="b">
        <v>0</v>
      </c>
      <c r="I111" s="88" t="b">
        <v>0</v>
      </c>
      <c r="J111" s="88" t="b">
        <v>0</v>
      </c>
      <c r="K111" s="88" t="b">
        <v>0</v>
      </c>
      <c r="L111" s="88" t="b">
        <v>0</v>
      </c>
    </row>
    <row r="112" spans="1:12" ht="15">
      <c r="A112" s="88" t="s">
        <v>1989</v>
      </c>
      <c r="B112" s="88" t="s">
        <v>1990</v>
      </c>
      <c r="C112" s="88">
        <v>4</v>
      </c>
      <c r="D112" s="122">
        <v>0.003983450091460552</v>
      </c>
      <c r="E112" s="122">
        <v>2.4983105537896004</v>
      </c>
      <c r="F112" s="88" t="s">
        <v>2067</v>
      </c>
      <c r="G112" s="88" t="b">
        <v>0</v>
      </c>
      <c r="H112" s="88" t="b">
        <v>0</v>
      </c>
      <c r="I112" s="88" t="b">
        <v>0</v>
      </c>
      <c r="J112" s="88" t="b">
        <v>0</v>
      </c>
      <c r="K112" s="88" t="b">
        <v>0</v>
      </c>
      <c r="L112" s="88" t="b">
        <v>0</v>
      </c>
    </row>
    <row r="113" spans="1:12" ht="15">
      <c r="A113" s="88" t="s">
        <v>1990</v>
      </c>
      <c r="B113" s="88" t="s">
        <v>1583</v>
      </c>
      <c r="C113" s="88">
        <v>4</v>
      </c>
      <c r="D113" s="122">
        <v>0.003983450091460552</v>
      </c>
      <c r="E113" s="122">
        <v>2.197280558125619</v>
      </c>
      <c r="F113" s="88" t="s">
        <v>2067</v>
      </c>
      <c r="G113" s="88" t="b">
        <v>0</v>
      </c>
      <c r="H113" s="88" t="b">
        <v>0</v>
      </c>
      <c r="I113" s="88" t="b">
        <v>0</v>
      </c>
      <c r="J113" s="88" t="b">
        <v>0</v>
      </c>
      <c r="K113" s="88" t="b">
        <v>0</v>
      </c>
      <c r="L113" s="88" t="b">
        <v>0</v>
      </c>
    </row>
    <row r="114" spans="1:12" ht="15">
      <c r="A114" s="88" t="s">
        <v>1583</v>
      </c>
      <c r="B114" s="88" t="s">
        <v>1571</v>
      </c>
      <c r="C114" s="88">
        <v>4</v>
      </c>
      <c r="D114" s="122">
        <v>0.003983450091460552</v>
      </c>
      <c r="E114" s="122">
        <v>0.9072459467631013</v>
      </c>
      <c r="F114" s="88" t="s">
        <v>2067</v>
      </c>
      <c r="G114" s="88" t="b">
        <v>0</v>
      </c>
      <c r="H114" s="88" t="b">
        <v>0</v>
      </c>
      <c r="I114" s="88" t="b">
        <v>0</v>
      </c>
      <c r="J114" s="88" t="b">
        <v>0</v>
      </c>
      <c r="K114" s="88" t="b">
        <v>0</v>
      </c>
      <c r="L114" s="88" t="b">
        <v>0</v>
      </c>
    </row>
    <row r="115" spans="1:12" ht="15">
      <c r="A115" s="88" t="s">
        <v>1629</v>
      </c>
      <c r="B115" s="88" t="s">
        <v>1630</v>
      </c>
      <c r="C115" s="88">
        <v>4</v>
      </c>
      <c r="D115" s="122">
        <v>0.003983450091460552</v>
      </c>
      <c r="E115" s="122">
        <v>2.4983105537896004</v>
      </c>
      <c r="F115" s="88" t="s">
        <v>2067</v>
      </c>
      <c r="G115" s="88" t="b">
        <v>0</v>
      </c>
      <c r="H115" s="88" t="b">
        <v>0</v>
      </c>
      <c r="I115" s="88" t="b">
        <v>0</v>
      </c>
      <c r="J115" s="88" t="b">
        <v>0</v>
      </c>
      <c r="K115" s="88" t="b">
        <v>0</v>
      </c>
      <c r="L115" s="88" t="b">
        <v>0</v>
      </c>
    </row>
    <row r="116" spans="1:12" ht="15">
      <c r="A116" s="88" t="s">
        <v>1630</v>
      </c>
      <c r="B116" s="88" t="s">
        <v>1631</v>
      </c>
      <c r="C116" s="88">
        <v>4</v>
      </c>
      <c r="D116" s="122">
        <v>0.003983450091460552</v>
      </c>
      <c r="E116" s="122">
        <v>2.4983105537896004</v>
      </c>
      <c r="F116" s="88" t="s">
        <v>2067</v>
      </c>
      <c r="G116" s="88" t="b">
        <v>0</v>
      </c>
      <c r="H116" s="88" t="b">
        <v>0</v>
      </c>
      <c r="I116" s="88" t="b">
        <v>0</v>
      </c>
      <c r="J116" s="88" t="b">
        <v>0</v>
      </c>
      <c r="K116" s="88" t="b">
        <v>0</v>
      </c>
      <c r="L116" s="88" t="b">
        <v>0</v>
      </c>
    </row>
    <row r="117" spans="1:12" ht="15">
      <c r="A117" s="88" t="s">
        <v>1631</v>
      </c>
      <c r="B117" s="88" t="s">
        <v>1632</v>
      </c>
      <c r="C117" s="88">
        <v>4</v>
      </c>
      <c r="D117" s="122">
        <v>0.003983450091460552</v>
      </c>
      <c r="E117" s="122">
        <v>2.4983105537896004</v>
      </c>
      <c r="F117" s="88" t="s">
        <v>2067</v>
      </c>
      <c r="G117" s="88" t="b">
        <v>0</v>
      </c>
      <c r="H117" s="88" t="b">
        <v>0</v>
      </c>
      <c r="I117" s="88" t="b">
        <v>0</v>
      </c>
      <c r="J117" s="88" t="b">
        <v>0</v>
      </c>
      <c r="K117" s="88" t="b">
        <v>0</v>
      </c>
      <c r="L117" s="88" t="b">
        <v>0</v>
      </c>
    </row>
    <row r="118" spans="1:12" ht="15">
      <c r="A118" s="88" t="s">
        <v>1632</v>
      </c>
      <c r="B118" s="88" t="s">
        <v>1633</v>
      </c>
      <c r="C118" s="88">
        <v>4</v>
      </c>
      <c r="D118" s="122">
        <v>0.003983450091460552</v>
      </c>
      <c r="E118" s="122">
        <v>2.322219294733919</v>
      </c>
      <c r="F118" s="88" t="s">
        <v>2067</v>
      </c>
      <c r="G118" s="88" t="b">
        <v>0</v>
      </c>
      <c r="H118" s="88" t="b">
        <v>0</v>
      </c>
      <c r="I118" s="88" t="b">
        <v>0</v>
      </c>
      <c r="J118" s="88" t="b">
        <v>0</v>
      </c>
      <c r="K118" s="88" t="b">
        <v>0</v>
      </c>
      <c r="L118" s="88" t="b">
        <v>0</v>
      </c>
    </row>
    <row r="119" spans="1:12" ht="15">
      <c r="A119" s="88" t="s">
        <v>1633</v>
      </c>
      <c r="B119" s="88" t="s">
        <v>1634</v>
      </c>
      <c r="C119" s="88">
        <v>4</v>
      </c>
      <c r="D119" s="122">
        <v>0.003983450091460552</v>
      </c>
      <c r="E119" s="122">
        <v>2.4983105537896004</v>
      </c>
      <c r="F119" s="88" t="s">
        <v>2067</v>
      </c>
      <c r="G119" s="88" t="b">
        <v>0</v>
      </c>
      <c r="H119" s="88" t="b">
        <v>0</v>
      </c>
      <c r="I119" s="88" t="b">
        <v>0</v>
      </c>
      <c r="J119" s="88" t="b">
        <v>0</v>
      </c>
      <c r="K119" s="88" t="b">
        <v>0</v>
      </c>
      <c r="L119" s="88" t="b">
        <v>0</v>
      </c>
    </row>
    <row r="120" spans="1:12" ht="15">
      <c r="A120" s="88" t="s">
        <v>1634</v>
      </c>
      <c r="B120" s="88" t="s">
        <v>1635</v>
      </c>
      <c r="C120" s="88">
        <v>4</v>
      </c>
      <c r="D120" s="122">
        <v>0.003983450091460552</v>
      </c>
      <c r="E120" s="122">
        <v>2.4983105537896004</v>
      </c>
      <c r="F120" s="88" t="s">
        <v>2067</v>
      </c>
      <c r="G120" s="88" t="b">
        <v>0</v>
      </c>
      <c r="H120" s="88" t="b">
        <v>0</v>
      </c>
      <c r="I120" s="88" t="b">
        <v>0</v>
      </c>
      <c r="J120" s="88" t="b">
        <v>0</v>
      </c>
      <c r="K120" s="88" t="b">
        <v>0</v>
      </c>
      <c r="L120" s="88" t="b">
        <v>0</v>
      </c>
    </row>
    <row r="121" spans="1:12" ht="15">
      <c r="A121" s="88" t="s">
        <v>1635</v>
      </c>
      <c r="B121" s="88" t="s">
        <v>1636</v>
      </c>
      <c r="C121" s="88">
        <v>4</v>
      </c>
      <c r="D121" s="122">
        <v>0.003983450091460552</v>
      </c>
      <c r="E121" s="122">
        <v>2.197280558125619</v>
      </c>
      <c r="F121" s="88" t="s">
        <v>2067</v>
      </c>
      <c r="G121" s="88" t="b">
        <v>0</v>
      </c>
      <c r="H121" s="88" t="b">
        <v>0</v>
      </c>
      <c r="I121" s="88" t="b">
        <v>0</v>
      </c>
      <c r="J121" s="88" t="b">
        <v>0</v>
      </c>
      <c r="K121" s="88" t="b">
        <v>0</v>
      </c>
      <c r="L121" s="88" t="b">
        <v>0</v>
      </c>
    </row>
    <row r="122" spans="1:12" ht="15">
      <c r="A122" s="88" t="s">
        <v>1636</v>
      </c>
      <c r="B122" s="88" t="s">
        <v>1637</v>
      </c>
      <c r="C122" s="88">
        <v>4</v>
      </c>
      <c r="D122" s="122">
        <v>0.003983450091460552</v>
      </c>
      <c r="E122" s="122">
        <v>2.0211892990699383</v>
      </c>
      <c r="F122" s="88" t="s">
        <v>2067</v>
      </c>
      <c r="G122" s="88" t="b">
        <v>0</v>
      </c>
      <c r="H122" s="88" t="b">
        <v>0</v>
      </c>
      <c r="I122" s="88" t="b">
        <v>0</v>
      </c>
      <c r="J122" s="88" t="b">
        <v>1</v>
      </c>
      <c r="K122" s="88" t="b">
        <v>0</v>
      </c>
      <c r="L122" s="88" t="b">
        <v>0</v>
      </c>
    </row>
    <row r="123" spans="1:12" ht="15">
      <c r="A123" s="88" t="s">
        <v>1637</v>
      </c>
      <c r="B123" s="88" t="s">
        <v>1638</v>
      </c>
      <c r="C123" s="88">
        <v>4</v>
      </c>
      <c r="D123" s="122">
        <v>0.003983450091460552</v>
      </c>
      <c r="E123" s="122">
        <v>2.322219294733919</v>
      </c>
      <c r="F123" s="88" t="s">
        <v>2067</v>
      </c>
      <c r="G123" s="88" t="b">
        <v>1</v>
      </c>
      <c r="H123" s="88" t="b">
        <v>0</v>
      </c>
      <c r="I123" s="88" t="b">
        <v>0</v>
      </c>
      <c r="J123" s="88" t="b">
        <v>1</v>
      </c>
      <c r="K123" s="88" t="b">
        <v>0</v>
      </c>
      <c r="L123" s="88" t="b">
        <v>0</v>
      </c>
    </row>
    <row r="124" spans="1:12" ht="15">
      <c r="A124" s="88" t="s">
        <v>1638</v>
      </c>
      <c r="B124" s="88" t="s">
        <v>1922</v>
      </c>
      <c r="C124" s="88">
        <v>4</v>
      </c>
      <c r="D124" s="122">
        <v>0.003983450091460552</v>
      </c>
      <c r="E124" s="122">
        <v>2.146128035678238</v>
      </c>
      <c r="F124" s="88" t="s">
        <v>2067</v>
      </c>
      <c r="G124" s="88" t="b">
        <v>1</v>
      </c>
      <c r="H124" s="88" t="b">
        <v>0</v>
      </c>
      <c r="I124" s="88" t="b">
        <v>0</v>
      </c>
      <c r="J124" s="88" t="b">
        <v>0</v>
      </c>
      <c r="K124" s="88" t="b">
        <v>0</v>
      </c>
      <c r="L124" s="88" t="b">
        <v>0</v>
      </c>
    </row>
    <row r="125" spans="1:12" ht="15">
      <c r="A125" s="88" t="s">
        <v>1922</v>
      </c>
      <c r="B125" s="88" t="s">
        <v>1991</v>
      </c>
      <c r="C125" s="88">
        <v>4</v>
      </c>
      <c r="D125" s="122">
        <v>0.003983450091460552</v>
      </c>
      <c r="E125" s="122">
        <v>2.146128035678238</v>
      </c>
      <c r="F125" s="88" t="s">
        <v>2067</v>
      </c>
      <c r="G125" s="88" t="b">
        <v>0</v>
      </c>
      <c r="H125" s="88" t="b">
        <v>0</v>
      </c>
      <c r="I125" s="88" t="b">
        <v>0</v>
      </c>
      <c r="J125" s="88" t="b">
        <v>0</v>
      </c>
      <c r="K125" s="88" t="b">
        <v>0</v>
      </c>
      <c r="L125" s="88" t="b">
        <v>0</v>
      </c>
    </row>
    <row r="126" spans="1:12" ht="15">
      <c r="A126" s="88" t="s">
        <v>1991</v>
      </c>
      <c r="B126" s="88" t="s">
        <v>1992</v>
      </c>
      <c r="C126" s="88">
        <v>4</v>
      </c>
      <c r="D126" s="122">
        <v>0.003983450091460552</v>
      </c>
      <c r="E126" s="122">
        <v>2.4983105537896004</v>
      </c>
      <c r="F126" s="88" t="s">
        <v>2067</v>
      </c>
      <c r="G126" s="88" t="b">
        <v>0</v>
      </c>
      <c r="H126" s="88" t="b">
        <v>0</v>
      </c>
      <c r="I126" s="88" t="b">
        <v>0</v>
      </c>
      <c r="J126" s="88" t="b">
        <v>1</v>
      </c>
      <c r="K126" s="88" t="b">
        <v>0</v>
      </c>
      <c r="L126" s="88" t="b">
        <v>0</v>
      </c>
    </row>
    <row r="127" spans="1:12" ht="15">
      <c r="A127" s="88" t="s">
        <v>1992</v>
      </c>
      <c r="B127" s="88" t="s">
        <v>1993</v>
      </c>
      <c r="C127" s="88">
        <v>4</v>
      </c>
      <c r="D127" s="122">
        <v>0.003983450091460552</v>
      </c>
      <c r="E127" s="122">
        <v>2.4983105537896004</v>
      </c>
      <c r="F127" s="88" t="s">
        <v>2067</v>
      </c>
      <c r="G127" s="88" t="b">
        <v>1</v>
      </c>
      <c r="H127" s="88" t="b">
        <v>0</v>
      </c>
      <c r="I127" s="88" t="b">
        <v>0</v>
      </c>
      <c r="J127" s="88" t="b">
        <v>0</v>
      </c>
      <c r="K127" s="88" t="b">
        <v>0</v>
      </c>
      <c r="L127" s="88" t="b">
        <v>0</v>
      </c>
    </row>
    <row r="128" spans="1:12" ht="15">
      <c r="A128" s="88" t="s">
        <v>1993</v>
      </c>
      <c r="B128" s="88" t="s">
        <v>1555</v>
      </c>
      <c r="C128" s="88">
        <v>4</v>
      </c>
      <c r="D128" s="122">
        <v>0.003983450091460552</v>
      </c>
      <c r="E128" s="122">
        <v>2.4983105537896004</v>
      </c>
      <c r="F128" s="88" t="s">
        <v>2067</v>
      </c>
      <c r="G128" s="88" t="b">
        <v>0</v>
      </c>
      <c r="H128" s="88" t="b">
        <v>0</v>
      </c>
      <c r="I128" s="88" t="b">
        <v>0</v>
      </c>
      <c r="J128" s="88" t="b">
        <v>0</v>
      </c>
      <c r="K128" s="88" t="b">
        <v>0</v>
      </c>
      <c r="L128" s="88" t="b">
        <v>0</v>
      </c>
    </row>
    <row r="129" spans="1:12" ht="15">
      <c r="A129" s="88" t="s">
        <v>1555</v>
      </c>
      <c r="B129" s="88" t="s">
        <v>1994</v>
      </c>
      <c r="C129" s="88">
        <v>4</v>
      </c>
      <c r="D129" s="122">
        <v>0.003983450091460552</v>
      </c>
      <c r="E129" s="122">
        <v>2.4983105537896004</v>
      </c>
      <c r="F129" s="88" t="s">
        <v>2067</v>
      </c>
      <c r="G129" s="88" t="b">
        <v>0</v>
      </c>
      <c r="H129" s="88" t="b">
        <v>0</v>
      </c>
      <c r="I129" s="88" t="b">
        <v>0</v>
      </c>
      <c r="J129" s="88" t="b">
        <v>0</v>
      </c>
      <c r="K129" s="88" t="b">
        <v>0</v>
      </c>
      <c r="L129" s="88" t="b">
        <v>0</v>
      </c>
    </row>
    <row r="130" spans="1:12" ht="15">
      <c r="A130" s="88" t="s">
        <v>1994</v>
      </c>
      <c r="B130" s="88" t="s">
        <v>1995</v>
      </c>
      <c r="C130" s="88">
        <v>4</v>
      </c>
      <c r="D130" s="122">
        <v>0.003983450091460552</v>
      </c>
      <c r="E130" s="122">
        <v>2.4983105537896004</v>
      </c>
      <c r="F130" s="88" t="s">
        <v>2067</v>
      </c>
      <c r="G130" s="88" t="b">
        <v>0</v>
      </c>
      <c r="H130" s="88" t="b">
        <v>0</v>
      </c>
      <c r="I130" s="88" t="b">
        <v>0</v>
      </c>
      <c r="J130" s="88" t="b">
        <v>0</v>
      </c>
      <c r="K130" s="88" t="b">
        <v>0</v>
      </c>
      <c r="L130" s="88" t="b">
        <v>0</v>
      </c>
    </row>
    <row r="131" spans="1:12" ht="15">
      <c r="A131" s="88" t="s">
        <v>1995</v>
      </c>
      <c r="B131" s="88" t="s">
        <v>1936</v>
      </c>
      <c r="C131" s="88">
        <v>4</v>
      </c>
      <c r="D131" s="122">
        <v>0.003983450091460552</v>
      </c>
      <c r="E131" s="122">
        <v>2.401400540781544</v>
      </c>
      <c r="F131" s="88" t="s">
        <v>2067</v>
      </c>
      <c r="G131" s="88" t="b">
        <v>0</v>
      </c>
      <c r="H131" s="88" t="b">
        <v>0</v>
      </c>
      <c r="I131" s="88" t="b">
        <v>0</v>
      </c>
      <c r="J131" s="88" t="b">
        <v>0</v>
      </c>
      <c r="K131" s="88" t="b">
        <v>0</v>
      </c>
      <c r="L131" s="88" t="b">
        <v>0</v>
      </c>
    </row>
    <row r="132" spans="1:12" ht="15">
      <c r="A132" s="88" t="s">
        <v>1936</v>
      </c>
      <c r="B132" s="88" t="s">
        <v>1921</v>
      </c>
      <c r="C132" s="88">
        <v>4</v>
      </c>
      <c r="D132" s="122">
        <v>0.003983450091460552</v>
      </c>
      <c r="E132" s="122">
        <v>1.9620678469512813</v>
      </c>
      <c r="F132" s="88" t="s">
        <v>2067</v>
      </c>
      <c r="G132" s="88" t="b">
        <v>0</v>
      </c>
      <c r="H132" s="88" t="b">
        <v>0</v>
      </c>
      <c r="I132" s="88" t="b">
        <v>0</v>
      </c>
      <c r="J132" s="88" t="b">
        <v>0</v>
      </c>
      <c r="K132" s="88" t="b">
        <v>0</v>
      </c>
      <c r="L132" s="88" t="b">
        <v>0</v>
      </c>
    </row>
    <row r="133" spans="1:12" ht="15">
      <c r="A133" s="88" t="s">
        <v>1921</v>
      </c>
      <c r="B133" s="88" t="s">
        <v>1571</v>
      </c>
      <c r="C133" s="88">
        <v>4</v>
      </c>
      <c r="D133" s="122">
        <v>0.003983450091460552</v>
      </c>
      <c r="E133" s="122">
        <v>0.7689432485968198</v>
      </c>
      <c r="F133" s="88" t="s">
        <v>2067</v>
      </c>
      <c r="G133" s="88" t="b">
        <v>0</v>
      </c>
      <c r="H133" s="88" t="b">
        <v>0</v>
      </c>
      <c r="I133" s="88" t="b">
        <v>0</v>
      </c>
      <c r="J133" s="88" t="b">
        <v>0</v>
      </c>
      <c r="K133" s="88" t="b">
        <v>0</v>
      </c>
      <c r="L133" s="88" t="b">
        <v>0</v>
      </c>
    </row>
    <row r="134" spans="1:12" ht="15">
      <c r="A134" s="88" t="s">
        <v>1996</v>
      </c>
      <c r="B134" s="88" t="s">
        <v>1625</v>
      </c>
      <c r="C134" s="88">
        <v>4</v>
      </c>
      <c r="D134" s="122">
        <v>0.003983450091460552</v>
      </c>
      <c r="E134" s="122">
        <v>2.401400540781544</v>
      </c>
      <c r="F134" s="88" t="s">
        <v>2067</v>
      </c>
      <c r="G134" s="88" t="b">
        <v>0</v>
      </c>
      <c r="H134" s="88" t="b">
        <v>0</v>
      </c>
      <c r="I134" s="88" t="b">
        <v>0</v>
      </c>
      <c r="J134" s="88" t="b">
        <v>0</v>
      </c>
      <c r="K134" s="88" t="b">
        <v>0</v>
      </c>
      <c r="L134" s="88" t="b">
        <v>0</v>
      </c>
    </row>
    <row r="135" spans="1:12" ht="15">
      <c r="A135" s="88" t="s">
        <v>1574</v>
      </c>
      <c r="B135" s="88" t="s">
        <v>1607</v>
      </c>
      <c r="C135" s="88">
        <v>3</v>
      </c>
      <c r="D135" s="122">
        <v>0.0032656411367147763</v>
      </c>
      <c r="E135" s="122">
        <v>1.9864271928107262</v>
      </c>
      <c r="F135" s="88" t="s">
        <v>2067</v>
      </c>
      <c r="G135" s="88" t="b">
        <v>1</v>
      </c>
      <c r="H135" s="88" t="b">
        <v>0</v>
      </c>
      <c r="I135" s="88" t="b">
        <v>0</v>
      </c>
      <c r="J135" s="88" t="b">
        <v>0</v>
      </c>
      <c r="K135" s="88" t="b">
        <v>0</v>
      </c>
      <c r="L135" s="88" t="b">
        <v>0</v>
      </c>
    </row>
    <row r="136" spans="1:12" ht="15">
      <c r="A136" s="88" t="s">
        <v>1607</v>
      </c>
      <c r="B136" s="88" t="s">
        <v>1608</v>
      </c>
      <c r="C136" s="88">
        <v>3</v>
      </c>
      <c r="D136" s="122">
        <v>0.0032656411367147763</v>
      </c>
      <c r="E136" s="122">
        <v>2.6232492903979003</v>
      </c>
      <c r="F136" s="88" t="s">
        <v>2067</v>
      </c>
      <c r="G136" s="88" t="b">
        <v>0</v>
      </c>
      <c r="H136" s="88" t="b">
        <v>0</v>
      </c>
      <c r="I136" s="88" t="b">
        <v>0</v>
      </c>
      <c r="J136" s="88" t="b">
        <v>0</v>
      </c>
      <c r="K136" s="88" t="b">
        <v>0</v>
      </c>
      <c r="L136" s="88" t="b">
        <v>0</v>
      </c>
    </row>
    <row r="137" spans="1:12" ht="15">
      <c r="A137" s="88" t="s">
        <v>1608</v>
      </c>
      <c r="B137" s="88" t="s">
        <v>1606</v>
      </c>
      <c r="C137" s="88">
        <v>3</v>
      </c>
      <c r="D137" s="122">
        <v>0.0032656411367147763</v>
      </c>
      <c r="E137" s="122">
        <v>2.322219294733919</v>
      </c>
      <c r="F137" s="88" t="s">
        <v>2067</v>
      </c>
      <c r="G137" s="88" t="b">
        <v>0</v>
      </c>
      <c r="H137" s="88" t="b">
        <v>0</v>
      </c>
      <c r="I137" s="88" t="b">
        <v>0</v>
      </c>
      <c r="J137" s="88" t="b">
        <v>0</v>
      </c>
      <c r="K137" s="88" t="b">
        <v>0</v>
      </c>
      <c r="L137" s="88" t="b">
        <v>0</v>
      </c>
    </row>
    <row r="138" spans="1:12" ht="15">
      <c r="A138" s="88" t="s">
        <v>1606</v>
      </c>
      <c r="B138" s="88" t="s">
        <v>1609</v>
      </c>
      <c r="C138" s="88">
        <v>3</v>
      </c>
      <c r="D138" s="122">
        <v>0.0032656411367147763</v>
      </c>
      <c r="E138" s="122">
        <v>2.322219294733919</v>
      </c>
      <c r="F138" s="88" t="s">
        <v>2067</v>
      </c>
      <c r="G138" s="88" t="b">
        <v>0</v>
      </c>
      <c r="H138" s="88" t="b">
        <v>0</v>
      </c>
      <c r="I138" s="88" t="b">
        <v>0</v>
      </c>
      <c r="J138" s="88" t="b">
        <v>0</v>
      </c>
      <c r="K138" s="88" t="b">
        <v>0</v>
      </c>
      <c r="L138" s="88" t="b">
        <v>0</v>
      </c>
    </row>
    <row r="139" spans="1:12" ht="15">
      <c r="A139" s="88" t="s">
        <v>1609</v>
      </c>
      <c r="B139" s="88" t="s">
        <v>308</v>
      </c>
      <c r="C139" s="88">
        <v>3</v>
      </c>
      <c r="D139" s="122">
        <v>0.0032656411367147763</v>
      </c>
      <c r="E139" s="122">
        <v>2.6232492903979003</v>
      </c>
      <c r="F139" s="88" t="s">
        <v>2067</v>
      </c>
      <c r="G139" s="88" t="b">
        <v>0</v>
      </c>
      <c r="H139" s="88" t="b">
        <v>0</v>
      </c>
      <c r="I139" s="88" t="b">
        <v>0</v>
      </c>
      <c r="J139" s="88" t="b">
        <v>0</v>
      </c>
      <c r="K139" s="88" t="b">
        <v>0</v>
      </c>
      <c r="L139" s="88" t="b">
        <v>0</v>
      </c>
    </row>
    <row r="140" spans="1:12" ht="15">
      <c r="A140" s="88" t="s">
        <v>308</v>
      </c>
      <c r="B140" s="88" t="s">
        <v>1610</v>
      </c>
      <c r="C140" s="88">
        <v>3</v>
      </c>
      <c r="D140" s="122">
        <v>0.0032656411367147763</v>
      </c>
      <c r="E140" s="122">
        <v>2.6232492903979003</v>
      </c>
      <c r="F140" s="88" t="s">
        <v>2067</v>
      </c>
      <c r="G140" s="88" t="b">
        <v>0</v>
      </c>
      <c r="H140" s="88" t="b">
        <v>0</v>
      </c>
      <c r="I140" s="88" t="b">
        <v>0</v>
      </c>
      <c r="J140" s="88" t="b">
        <v>0</v>
      </c>
      <c r="K140" s="88" t="b">
        <v>0</v>
      </c>
      <c r="L140" s="88" t="b">
        <v>0</v>
      </c>
    </row>
    <row r="141" spans="1:12" ht="15">
      <c r="A141" s="88" t="s">
        <v>1610</v>
      </c>
      <c r="B141" s="88" t="s">
        <v>1611</v>
      </c>
      <c r="C141" s="88">
        <v>3</v>
      </c>
      <c r="D141" s="122">
        <v>0.0032656411367147763</v>
      </c>
      <c r="E141" s="122">
        <v>2.6232492903979003</v>
      </c>
      <c r="F141" s="88" t="s">
        <v>2067</v>
      </c>
      <c r="G141" s="88" t="b">
        <v>0</v>
      </c>
      <c r="H141" s="88" t="b">
        <v>0</v>
      </c>
      <c r="I141" s="88" t="b">
        <v>0</v>
      </c>
      <c r="J141" s="88" t="b">
        <v>0</v>
      </c>
      <c r="K141" s="88" t="b">
        <v>0</v>
      </c>
      <c r="L141" s="88" t="b">
        <v>0</v>
      </c>
    </row>
    <row r="142" spans="1:12" ht="15">
      <c r="A142" s="88" t="s">
        <v>1611</v>
      </c>
      <c r="B142" s="88" t="s">
        <v>1612</v>
      </c>
      <c r="C142" s="88">
        <v>3</v>
      </c>
      <c r="D142" s="122">
        <v>0.0032656411367147763</v>
      </c>
      <c r="E142" s="122">
        <v>2.6232492903979003</v>
      </c>
      <c r="F142" s="88" t="s">
        <v>2067</v>
      </c>
      <c r="G142" s="88" t="b">
        <v>0</v>
      </c>
      <c r="H142" s="88" t="b">
        <v>0</v>
      </c>
      <c r="I142" s="88" t="b">
        <v>0</v>
      </c>
      <c r="J142" s="88" t="b">
        <v>0</v>
      </c>
      <c r="K142" s="88" t="b">
        <v>0</v>
      </c>
      <c r="L142" s="88" t="b">
        <v>0</v>
      </c>
    </row>
    <row r="143" spans="1:12" ht="15">
      <c r="A143" s="88" t="s">
        <v>1612</v>
      </c>
      <c r="B143" s="88" t="s">
        <v>1613</v>
      </c>
      <c r="C143" s="88">
        <v>3</v>
      </c>
      <c r="D143" s="122">
        <v>0.0032656411367147763</v>
      </c>
      <c r="E143" s="122">
        <v>2.6232492903979003</v>
      </c>
      <c r="F143" s="88" t="s">
        <v>2067</v>
      </c>
      <c r="G143" s="88" t="b">
        <v>0</v>
      </c>
      <c r="H143" s="88" t="b">
        <v>0</v>
      </c>
      <c r="I143" s="88" t="b">
        <v>0</v>
      </c>
      <c r="J143" s="88" t="b">
        <v>0</v>
      </c>
      <c r="K143" s="88" t="b">
        <v>0</v>
      </c>
      <c r="L143" s="88" t="b">
        <v>0</v>
      </c>
    </row>
    <row r="144" spans="1:12" ht="15">
      <c r="A144" s="88" t="s">
        <v>1613</v>
      </c>
      <c r="B144" s="88" t="s">
        <v>1606</v>
      </c>
      <c r="C144" s="88">
        <v>3</v>
      </c>
      <c r="D144" s="122">
        <v>0.0032656411367147763</v>
      </c>
      <c r="E144" s="122">
        <v>2.322219294733919</v>
      </c>
      <c r="F144" s="88" t="s">
        <v>2067</v>
      </c>
      <c r="G144" s="88" t="b">
        <v>0</v>
      </c>
      <c r="H144" s="88" t="b">
        <v>0</v>
      </c>
      <c r="I144" s="88" t="b">
        <v>0</v>
      </c>
      <c r="J144" s="88" t="b">
        <v>0</v>
      </c>
      <c r="K144" s="88" t="b">
        <v>0</v>
      </c>
      <c r="L144" s="88" t="b">
        <v>0</v>
      </c>
    </row>
    <row r="145" spans="1:12" ht="15">
      <c r="A145" s="88" t="s">
        <v>1606</v>
      </c>
      <c r="B145" s="88" t="s">
        <v>1997</v>
      </c>
      <c r="C145" s="88">
        <v>3</v>
      </c>
      <c r="D145" s="122">
        <v>0.0032656411367147763</v>
      </c>
      <c r="E145" s="122">
        <v>2.322219294733919</v>
      </c>
      <c r="F145" s="88" t="s">
        <v>2067</v>
      </c>
      <c r="G145" s="88" t="b">
        <v>0</v>
      </c>
      <c r="H145" s="88" t="b">
        <v>0</v>
      </c>
      <c r="I145" s="88" t="b">
        <v>0</v>
      </c>
      <c r="J145" s="88" t="b">
        <v>0</v>
      </c>
      <c r="K145" s="88" t="b">
        <v>0</v>
      </c>
      <c r="L145" s="88" t="b">
        <v>0</v>
      </c>
    </row>
    <row r="146" spans="1:12" ht="15">
      <c r="A146" s="88" t="s">
        <v>1997</v>
      </c>
      <c r="B146" s="88" t="s">
        <v>307</v>
      </c>
      <c r="C146" s="88">
        <v>3</v>
      </c>
      <c r="D146" s="122">
        <v>0.0032656411367147763</v>
      </c>
      <c r="E146" s="122">
        <v>2.6232492903979003</v>
      </c>
      <c r="F146" s="88" t="s">
        <v>2067</v>
      </c>
      <c r="G146" s="88" t="b">
        <v>0</v>
      </c>
      <c r="H146" s="88" t="b">
        <v>0</v>
      </c>
      <c r="I146" s="88" t="b">
        <v>0</v>
      </c>
      <c r="J146" s="88" t="b">
        <v>0</v>
      </c>
      <c r="K146" s="88" t="b">
        <v>0</v>
      </c>
      <c r="L146" s="88" t="b">
        <v>0</v>
      </c>
    </row>
    <row r="147" spans="1:12" ht="15">
      <c r="A147" s="88" t="s">
        <v>307</v>
      </c>
      <c r="B147" s="88" t="s">
        <v>1602</v>
      </c>
      <c r="C147" s="88">
        <v>3</v>
      </c>
      <c r="D147" s="122">
        <v>0.0032656411367147763</v>
      </c>
      <c r="E147" s="122">
        <v>2.058977859959338</v>
      </c>
      <c r="F147" s="88" t="s">
        <v>2067</v>
      </c>
      <c r="G147" s="88" t="b">
        <v>0</v>
      </c>
      <c r="H147" s="88" t="b">
        <v>0</v>
      </c>
      <c r="I147" s="88" t="b">
        <v>0</v>
      </c>
      <c r="J147" s="88" t="b">
        <v>0</v>
      </c>
      <c r="K147" s="88" t="b">
        <v>0</v>
      </c>
      <c r="L147" s="88" t="b">
        <v>0</v>
      </c>
    </row>
    <row r="148" spans="1:12" ht="15">
      <c r="A148" s="88" t="s">
        <v>1571</v>
      </c>
      <c r="B148" s="88" t="s">
        <v>1998</v>
      </c>
      <c r="C148" s="88">
        <v>3</v>
      </c>
      <c r="D148" s="122">
        <v>0.0032656411367147763</v>
      </c>
      <c r="E148" s="122">
        <v>1.4282726871818454</v>
      </c>
      <c r="F148" s="88" t="s">
        <v>2067</v>
      </c>
      <c r="G148" s="88" t="b">
        <v>0</v>
      </c>
      <c r="H148" s="88" t="b">
        <v>0</v>
      </c>
      <c r="I148" s="88" t="b">
        <v>0</v>
      </c>
      <c r="J148" s="88" t="b">
        <v>0</v>
      </c>
      <c r="K148" s="88" t="b">
        <v>0</v>
      </c>
      <c r="L148" s="88" t="b">
        <v>0</v>
      </c>
    </row>
    <row r="149" spans="1:12" ht="15">
      <c r="A149" s="88" t="s">
        <v>1998</v>
      </c>
      <c r="B149" s="88" t="s">
        <v>1919</v>
      </c>
      <c r="C149" s="88">
        <v>3</v>
      </c>
      <c r="D149" s="122">
        <v>0.0032656411367147763</v>
      </c>
      <c r="E149" s="122">
        <v>1.9864271928107262</v>
      </c>
      <c r="F149" s="88" t="s">
        <v>2067</v>
      </c>
      <c r="G149" s="88" t="b">
        <v>0</v>
      </c>
      <c r="H149" s="88" t="b">
        <v>0</v>
      </c>
      <c r="I149" s="88" t="b">
        <v>0</v>
      </c>
      <c r="J149" s="88" t="b">
        <v>0</v>
      </c>
      <c r="K149" s="88" t="b">
        <v>0</v>
      </c>
      <c r="L149" s="88" t="b">
        <v>0</v>
      </c>
    </row>
    <row r="150" spans="1:12" ht="15">
      <c r="A150" s="88" t="s">
        <v>1919</v>
      </c>
      <c r="B150" s="88" t="s">
        <v>1601</v>
      </c>
      <c r="C150" s="88">
        <v>3</v>
      </c>
      <c r="D150" s="122">
        <v>0.0032656411367147763</v>
      </c>
      <c r="E150" s="122">
        <v>1.720159303405957</v>
      </c>
      <c r="F150" s="88" t="s">
        <v>2067</v>
      </c>
      <c r="G150" s="88" t="b">
        <v>0</v>
      </c>
      <c r="H150" s="88" t="b">
        <v>0</v>
      </c>
      <c r="I150" s="88" t="b">
        <v>0</v>
      </c>
      <c r="J150" s="88" t="b">
        <v>0</v>
      </c>
      <c r="K150" s="88" t="b">
        <v>0</v>
      </c>
      <c r="L150" s="88" t="b">
        <v>0</v>
      </c>
    </row>
    <row r="151" spans="1:12" ht="15">
      <c r="A151" s="88" t="s">
        <v>1599</v>
      </c>
      <c r="B151" s="88" t="s">
        <v>1603</v>
      </c>
      <c r="C151" s="88">
        <v>3</v>
      </c>
      <c r="D151" s="122">
        <v>0.0032656411367147763</v>
      </c>
      <c r="E151" s="122">
        <v>2.322219294733919</v>
      </c>
      <c r="F151" s="88" t="s">
        <v>2067</v>
      </c>
      <c r="G151" s="88" t="b">
        <v>0</v>
      </c>
      <c r="H151" s="88" t="b">
        <v>0</v>
      </c>
      <c r="I151" s="88" t="b">
        <v>0</v>
      </c>
      <c r="J151" s="88" t="b">
        <v>0</v>
      </c>
      <c r="K151" s="88" t="b">
        <v>0</v>
      </c>
      <c r="L151" s="88" t="b">
        <v>0</v>
      </c>
    </row>
    <row r="152" spans="1:12" ht="15">
      <c r="A152" s="88" t="s">
        <v>1603</v>
      </c>
      <c r="B152" s="88" t="s">
        <v>268</v>
      </c>
      <c r="C152" s="88">
        <v>3</v>
      </c>
      <c r="D152" s="122">
        <v>0.0032656411367147763</v>
      </c>
      <c r="E152" s="122">
        <v>2.6232492903979003</v>
      </c>
      <c r="F152" s="88" t="s">
        <v>2067</v>
      </c>
      <c r="G152" s="88" t="b">
        <v>0</v>
      </c>
      <c r="H152" s="88" t="b">
        <v>0</v>
      </c>
      <c r="I152" s="88" t="b">
        <v>0</v>
      </c>
      <c r="J152" s="88" t="b">
        <v>0</v>
      </c>
      <c r="K152" s="88" t="b">
        <v>0</v>
      </c>
      <c r="L152" s="88" t="b">
        <v>0</v>
      </c>
    </row>
    <row r="153" spans="1:12" ht="15">
      <c r="A153" s="88" t="s">
        <v>268</v>
      </c>
      <c r="B153" s="88" t="s">
        <v>1604</v>
      </c>
      <c r="C153" s="88">
        <v>3</v>
      </c>
      <c r="D153" s="122">
        <v>0.0032656411367147763</v>
      </c>
      <c r="E153" s="122">
        <v>2.4983105537896004</v>
      </c>
      <c r="F153" s="88" t="s">
        <v>2067</v>
      </c>
      <c r="G153" s="88" t="b">
        <v>0</v>
      </c>
      <c r="H153" s="88" t="b">
        <v>0</v>
      </c>
      <c r="I153" s="88" t="b">
        <v>0</v>
      </c>
      <c r="J153" s="88" t="b">
        <v>0</v>
      </c>
      <c r="K153" s="88" t="b">
        <v>0</v>
      </c>
      <c r="L153" s="88" t="b">
        <v>0</v>
      </c>
    </row>
    <row r="154" spans="1:12" ht="15">
      <c r="A154" s="88" t="s">
        <v>1604</v>
      </c>
      <c r="B154" s="88" t="s">
        <v>318</v>
      </c>
      <c r="C154" s="88">
        <v>3</v>
      </c>
      <c r="D154" s="122">
        <v>0.0032656411367147763</v>
      </c>
      <c r="E154" s="122">
        <v>2.2764618041732443</v>
      </c>
      <c r="F154" s="88" t="s">
        <v>2067</v>
      </c>
      <c r="G154" s="88" t="b">
        <v>0</v>
      </c>
      <c r="H154" s="88" t="b">
        <v>0</v>
      </c>
      <c r="I154" s="88" t="b">
        <v>0</v>
      </c>
      <c r="J154" s="88" t="b">
        <v>0</v>
      </c>
      <c r="K154" s="88" t="b">
        <v>0</v>
      </c>
      <c r="L154" s="88" t="b">
        <v>0</v>
      </c>
    </row>
    <row r="155" spans="1:12" ht="15">
      <c r="A155" s="88" t="s">
        <v>318</v>
      </c>
      <c r="B155" s="88" t="s">
        <v>2000</v>
      </c>
      <c r="C155" s="88">
        <v>3</v>
      </c>
      <c r="D155" s="122">
        <v>0.0032656411367147763</v>
      </c>
      <c r="E155" s="122">
        <v>2.401400540781544</v>
      </c>
      <c r="F155" s="88" t="s">
        <v>2067</v>
      </c>
      <c r="G155" s="88" t="b">
        <v>0</v>
      </c>
      <c r="H155" s="88" t="b">
        <v>0</v>
      </c>
      <c r="I155" s="88" t="b">
        <v>0</v>
      </c>
      <c r="J155" s="88" t="b">
        <v>0</v>
      </c>
      <c r="K155" s="88" t="b">
        <v>0</v>
      </c>
      <c r="L155" s="88" t="b">
        <v>0</v>
      </c>
    </row>
    <row r="156" spans="1:12" ht="15">
      <c r="A156" s="88" t="s">
        <v>2000</v>
      </c>
      <c r="B156" s="88" t="s">
        <v>1920</v>
      </c>
      <c r="C156" s="88">
        <v>3</v>
      </c>
      <c r="D156" s="122">
        <v>0.0032656411367147763</v>
      </c>
      <c r="E156" s="122">
        <v>2.021189299069938</v>
      </c>
      <c r="F156" s="88" t="s">
        <v>2067</v>
      </c>
      <c r="G156" s="88" t="b">
        <v>0</v>
      </c>
      <c r="H156" s="88" t="b">
        <v>0</v>
      </c>
      <c r="I156" s="88" t="b">
        <v>0</v>
      </c>
      <c r="J156" s="88" t="b">
        <v>1</v>
      </c>
      <c r="K156" s="88" t="b">
        <v>0</v>
      </c>
      <c r="L156" s="88" t="b">
        <v>0</v>
      </c>
    </row>
    <row r="157" spans="1:12" ht="15">
      <c r="A157" s="88" t="s">
        <v>1920</v>
      </c>
      <c r="B157" s="88" t="s">
        <v>1934</v>
      </c>
      <c r="C157" s="88">
        <v>3</v>
      </c>
      <c r="D157" s="122">
        <v>0.0032656411367147763</v>
      </c>
      <c r="E157" s="122">
        <v>1.7201593034059568</v>
      </c>
      <c r="F157" s="88" t="s">
        <v>2067</v>
      </c>
      <c r="G157" s="88" t="b">
        <v>1</v>
      </c>
      <c r="H157" s="88" t="b">
        <v>0</v>
      </c>
      <c r="I157" s="88" t="b">
        <v>0</v>
      </c>
      <c r="J157" s="88" t="b">
        <v>0</v>
      </c>
      <c r="K157" s="88" t="b">
        <v>0</v>
      </c>
      <c r="L157" s="88" t="b">
        <v>0</v>
      </c>
    </row>
    <row r="158" spans="1:12" ht="15">
      <c r="A158" s="88" t="s">
        <v>1934</v>
      </c>
      <c r="B158" s="88" t="s">
        <v>1598</v>
      </c>
      <c r="C158" s="88">
        <v>3</v>
      </c>
      <c r="D158" s="122">
        <v>0.0032656411367147763</v>
      </c>
      <c r="E158" s="122">
        <v>2.322219294733919</v>
      </c>
      <c r="F158" s="88" t="s">
        <v>2067</v>
      </c>
      <c r="G158" s="88" t="b">
        <v>0</v>
      </c>
      <c r="H158" s="88" t="b">
        <v>0</v>
      </c>
      <c r="I158" s="88" t="b">
        <v>0</v>
      </c>
      <c r="J158" s="88" t="b">
        <v>0</v>
      </c>
      <c r="K158" s="88" t="b">
        <v>0</v>
      </c>
      <c r="L158" s="88" t="b">
        <v>0</v>
      </c>
    </row>
    <row r="159" spans="1:12" ht="15">
      <c r="A159" s="88" t="s">
        <v>1599</v>
      </c>
      <c r="B159" s="88" t="s">
        <v>2001</v>
      </c>
      <c r="C159" s="88">
        <v>3</v>
      </c>
      <c r="D159" s="122">
        <v>0.0032656411367147763</v>
      </c>
      <c r="E159" s="122">
        <v>2.322219294733919</v>
      </c>
      <c r="F159" s="88" t="s">
        <v>2067</v>
      </c>
      <c r="G159" s="88" t="b">
        <v>0</v>
      </c>
      <c r="H159" s="88" t="b">
        <v>0</v>
      </c>
      <c r="I159" s="88" t="b">
        <v>0</v>
      </c>
      <c r="J159" s="88" t="b">
        <v>0</v>
      </c>
      <c r="K159" s="88" t="b">
        <v>0</v>
      </c>
      <c r="L159" s="88" t="b">
        <v>0</v>
      </c>
    </row>
    <row r="160" spans="1:12" ht="15">
      <c r="A160" s="88" t="s">
        <v>2001</v>
      </c>
      <c r="B160" s="88" t="s">
        <v>2002</v>
      </c>
      <c r="C160" s="88">
        <v>3</v>
      </c>
      <c r="D160" s="122">
        <v>0.0032656411367147763</v>
      </c>
      <c r="E160" s="122">
        <v>2.6232492903979003</v>
      </c>
      <c r="F160" s="88" t="s">
        <v>2067</v>
      </c>
      <c r="G160" s="88" t="b">
        <v>0</v>
      </c>
      <c r="H160" s="88" t="b">
        <v>0</v>
      </c>
      <c r="I160" s="88" t="b">
        <v>0</v>
      </c>
      <c r="J160" s="88" t="b">
        <v>0</v>
      </c>
      <c r="K160" s="88" t="b">
        <v>0</v>
      </c>
      <c r="L160" s="88" t="b">
        <v>0</v>
      </c>
    </row>
    <row r="161" spans="1:12" ht="15">
      <c r="A161" s="88" t="s">
        <v>2002</v>
      </c>
      <c r="B161" s="88" t="s">
        <v>2003</v>
      </c>
      <c r="C161" s="88">
        <v>3</v>
      </c>
      <c r="D161" s="122">
        <v>0.0032656411367147763</v>
      </c>
      <c r="E161" s="122">
        <v>2.6232492903979003</v>
      </c>
      <c r="F161" s="88" t="s">
        <v>2067</v>
      </c>
      <c r="G161" s="88" t="b">
        <v>0</v>
      </c>
      <c r="H161" s="88" t="b">
        <v>0</v>
      </c>
      <c r="I161" s="88" t="b">
        <v>0</v>
      </c>
      <c r="J161" s="88" t="b">
        <v>1</v>
      </c>
      <c r="K161" s="88" t="b">
        <v>0</v>
      </c>
      <c r="L161" s="88" t="b">
        <v>0</v>
      </c>
    </row>
    <row r="162" spans="1:12" ht="15">
      <c r="A162" s="88" t="s">
        <v>2003</v>
      </c>
      <c r="B162" s="88" t="s">
        <v>2004</v>
      </c>
      <c r="C162" s="88">
        <v>3</v>
      </c>
      <c r="D162" s="122">
        <v>0.0032656411367147763</v>
      </c>
      <c r="E162" s="122">
        <v>2.6232492903979003</v>
      </c>
      <c r="F162" s="88" t="s">
        <v>2067</v>
      </c>
      <c r="G162" s="88" t="b">
        <v>1</v>
      </c>
      <c r="H162" s="88" t="b">
        <v>0</v>
      </c>
      <c r="I162" s="88" t="b">
        <v>0</v>
      </c>
      <c r="J162" s="88" t="b">
        <v>1</v>
      </c>
      <c r="K162" s="88" t="b">
        <v>0</v>
      </c>
      <c r="L162" s="88" t="b">
        <v>0</v>
      </c>
    </row>
    <row r="163" spans="1:12" ht="15">
      <c r="A163" s="88" t="s">
        <v>2004</v>
      </c>
      <c r="B163" s="88" t="s">
        <v>1573</v>
      </c>
      <c r="C163" s="88">
        <v>3</v>
      </c>
      <c r="D163" s="122">
        <v>0.0032656411367147763</v>
      </c>
      <c r="E163" s="122">
        <v>1.532168821050568</v>
      </c>
      <c r="F163" s="88" t="s">
        <v>2067</v>
      </c>
      <c r="G163" s="88" t="b">
        <v>1</v>
      </c>
      <c r="H163" s="88" t="b">
        <v>0</v>
      </c>
      <c r="I163" s="88" t="b">
        <v>0</v>
      </c>
      <c r="J163" s="88" t="b">
        <v>0</v>
      </c>
      <c r="K163" s="88" t="b">
        <v>0</v>
      </c>
      <c r="L163" s="88" t="b">
        <v>0</v>
      </c>
    </row>
    <row r="164" spans="1:12" ht="15">
      <c r="A164" s="88" t="s">
        <v>1573</v>
      </c>
      <c r="B164" s="88" t="s">
        <v>1967</v>
      </c>
      <c r="C164" s="88">
        <v>3</v>
      </c>
      <c r="D164" s="122">
        <v>0.0032656411367147763</v>
      </c>
      <c r="E164" s="122">
        <v>1.4569178686313755</v>
      </c>
      <c r="F164" s="88" t="s">
        <v>2067</v>
      </c>
      <c r="G164" s="88" t="b">
        <v>0</v>
      </c>
      <c r="H164" s="88" t="b">
        <v>0</v>
      </c>
      <c r="I164" s="88" t="b">
        <v>0</v>
      </c>
      <c r="J164" s="88" t="b">
        <v>0</v>
      </c>
      <c r="K164" s="88" t="b">
        <v>0</v>
      </c>
      <c r="L164" s="88" t="b">
        <v>0</v>
      </c>
    </row>
    <row r="165" spans="1:12" ht="15">
      <c r="A165" s="88" t="s">
        <v>1967</v>
      </c>
      <c r="B165" s="88" t="s">
        <v>2005</v>
      </c>
      <c r="C165" s="88">
        <v>3</v>
      </c>
      <c r="D165" s="122">
        <v>0.0032656411367147763</v>
      </c>
      <c r="E165" s="122">
        <v>2.4983105537896004</v>
      </c>
      <c r="F165" s="88" t="s">
        <v>2067</v>
      </c>
      <c r="G165" s="88" t="b">
        <v>0</v>
      </c>
      <c r="H165" s="88" t="b">
        <v>0</v>
      </c>
      <c r="I165" s="88" t="b">
        <v>0</v>
      </c>
      <c r="J165" s="88" t="b">
        <v>0</v>
      </c>
      <c r="K165" s="88" t="b">
        <v>0</v>
      </c>
      <c r="L165" s="88" t="b">
        <v>0</v>
      </c>
    </row>
    <row r="166" spans="1:12" ht="15">
      <c r="A166" s="88" t="s">
        <v>2005</v>
      </c>
      <c r="B166" s="88" t="s">
        <v>2006</v>
      </c>
      <c r="C166" s="88">
        <v>3</v>
      </c>
      <c r="D166" s="122">
        <v>0.0032656411367147763</v>
      </c>
      <c r="E166" s="122">
        <v>2.6232492903979003</v>
      </c>
      <c r="F166" s="88" t="s">
        <v>2067</v>
      </c>
      <c r="G166" s="88" t="b">
        <v>0</v>
      </c>
      <c r="H166" s="88" t="b">
        <v>0</v>
      </c>
      <c r="I166" s="88" t="b">
        <v>0</v>
      </c>
      <c r="J166" s="88" t="b">
        <v>0</v>
      </c>
      <c r="K166" s="88" t="b">
        <v>0</v>
      </c>
      <c r="L166" s="88" t="b">
        <v>0</v>
      </c>
    </row>
    <row r="167" spans="1:12" ht="15">
      <c r="A167" s="88" t="s">
        <v>2006</v>
      </c>
      <c r="B167" s="88" t="s">
        <v>2007</v>
      </c>
      <c r="C167" s="88">
        <v>3</v>
      </c>
      <c r="D167" s="122">
        <v>0.0032656411367147763</v>
      </c>
      <c r="E167" s="122">
        <v>2.6232492903979003</v>
      </c>
      <c r="F167" s="88" t="s">
        <v>2067</v>
      </c>
      <c r="G167" s="88" t="b">
        <v>0</v>
      </c>
      <c r="H167" s="88" t="b">
        <v>0</v>
      </c>
      <c r="I167" s="88" t="b">
        <v>0</v>
      </c>
      <c r="J167" s="88" t="b">
        <v>0</v>
      </c>
      <c r="K167" s="88" t="b">
        <v>0</v>
      </c>
      <c r="L167" s="88" t="b">
        <v>0</v>
      </c>
    </row>
    <row r="168" spans="1:12" ht="15">
      <c r="A168" s="88" t="s">
        <v>2007</v>
      </c>
      <c r="B168" s="88" t="s">
        <v>1600</v>
      </c>
      <c r="C168" s="88">
        <v>3</v>
      </c>
      <c r="D168" s="122">
        <v>0.0032656411367147763</v>
      </c>
      <c r="E168" s="122">
        <v>2.401400540781544</v>
      </c>
      <c r="F168" s="88" t="s">
        <v>2067</v>
      </c>
      <c r="G168" s="88" t="b">
        <v>0</v>
      </c>
      <c r="H168" s="88" t="b">
        <v>0</v>
      </c>
      <c r="I168" s="88" t="b">
        <v>0</v>
      </c>
      <c r="J168" s="88" t="b">
        <v>0</v>
      </c>
      <c r="K168" s="88" t="b">
        <v>0</v>
      </c>
      <c r="L168" s="88" t="b">
        <v>0</v>
      </c>
    </row>
    <row r="169" spans="1:12" ht="15">
      <c r="A169" s="88" t="s">
        <v>2008</v>
      </c>
      <c r="B169" s="88" t="s">
        <v>2009</v>
      </c>
      <c r="C169" s="88">
        <v>3</v>
      </c>
      <c r="D169" s="122">
        <v>0.0032656411367147763</v>
      </c>
      <c r="E169" s="122">
        <v>2.6232492903979003</v>
      </c>
      <c r="F169" s="88" t="s">
        <v>2067</v>
      </c>
      <c r="G169" s="88" t="b">
        <v>0</v>
      </c>
      <c r="H169" s="88" t="b">
        <v>0</v>
      </c>
      <c r="I169" s="88" t="b">
        <v>0</v>
      </c>
      <c r="J169" s="88" t="b">
        <v>0</v>
      </c>
      <c r="K169" s="88" t="b">
        <v>0</v>
      </c>
      <c r="L169" s="88" t="b">
        <v>0</v>
      </c>
    </row>
    <row r="170" spans="1:12" ht="15">
      <c r="A170" s="88" t="s">
        <v>2009</v>
      </c>
      <c r="B170" s="88" t="s">
        <v>2010</v>
      </c>
      <c r="C170" s="88">
        <v>3</v>
      </c>
      <c r="D170" s="122">
        <v>0.0032656411367147763</v>
      </c>
      <c r="E170" s="122">
        <v>2.6232492903979003</v>
      </c>
      <c r="F170" s="88" t="s">
        <v>2067</v>
      </c>
      <c r="G170" s="88" t="b">
        <v>0</v>
      </c>
      <c r="H170" s="88" t="b">
        <v>0</v>
      </c>
      <c r="I170" s="88" t="b">
        <v>0</v>
      </c>
      <c r="J170" s="88" t="b">
        <v>0</v>
      </c>
      <c r="K170" s="88" t="b">
        <v>0</v>
      </c>
      <c r="L170" s="88" t="b">
        <v>0</v>
      </c>
    </row>
    <row r="171" spans="1:12" ht="15">
      <c r="A171" s="88" t="s">
        <v>2010</v>
      </c>
      <c r="B171" s="88" t="s">
        <v>2011</v>
      </c>
      <c r="C171" s="88">
        <v>3</v>
      </c>
      <c r="D171" s="122">
        <v>0.0032656411367147763</v>
      </c>
      <c r="E171" s="122">
        <v>2.6232492903979003</v>
      </c>
      <c r="F171" s="88" t="s">
        <v>2067</v>
      </c>
      <c r="G171" s="88" t="b">
        <v>0</v>
      </c>
      <c r="H171" s="88" t="b">
        <v>0</v>
      </c>
      <c r="I171" s="88" t="b">
        <v>0</v>
      </c>
      <c r="J171" s="88" t="b">
        <v>0</v>
      </c>
      <c r="K171" s="88" t="b">
        <v>0</v>
      </c>
      <c r="L171" s="88" t="b">
        <v>0</v>
      </c>
    </row>
    <row r="172" spans="1:12" ht="15">
      <c r="A172" s="88" t="s">
        <v>2011</v>
      </c>
      <c r="B172" s="88" t="s">
        <v>1938</v>
      </c>
      <c r="C172" s="88">
        <v>3</v>
      </c>
      <c r="D172" s="122">
        <v>0.0032656411367147763</v>
      </c>
      <c r="E172" s="122">
        <v>2.401400540781544</v>
      </c>
      <c r="F172" s="88" t="s">
        <v>2067</v>
      </c>
      <c r="G172" s="88" t="b">
        <v>0</v>
      </c>
      <c r="H172" s="88" t="b">
        <v>0</v>
      </c>
      <c r="I172" s="88" t="b">
        <v>0</v>
      </c>
      <c r="J172" s="88" t="b">
        <v>0</v>
      </c>
      <c r="K172" s="88" t="b">
        <v>0</v>
      </c>
      <c r="L172" s="88" t="b">
        <v>0</v>
      </c>
    </row>
    <row r="173" spans="1:12" ht="15">
      <c r="A173" s="88" t="s">
        <v>1938</v>
      </c>
      <c r="B173" s="88" t="s">
        <v>315</v>
      </c>
      <c r="C173" s="88">
        <v>3</v>
      </c>
      <c r="D173" s="122">
        <v>0.0032656411367147763</v>
      </c>
      <c r="E173" s="122">
        <v>1.7993405494535817</v>
      </c>
      <c r="F173" s="88" t="s">
        <v>2067</v>
      </c>
      <c r="G173" s="88" t="b">
        <v>0</v>
      </c>
      <c r="H173" s="88" t="b">
        <v>0</v>
      </c>
      <c r="I173" s="88" t="b">
        <v>0</v>
      </c>
      <c r="J173" s="88" t="b">
        <v>0</v>
      </c>
      <c r="K173" s="88" t="b">
        <v>0</v>
      </c>
      <c r="L173" s="88" t="b">
        <v>0</v>
      </c>
    </row>
    <row r="174" spans="1:12" ht="15">
      <c r="A174" s="88" t="s">
        <v>315</v>
      </c>
      <c r="B174" s="88" t="s">
        <v>2012</v>
      </c>
      <c r="C174" s="88">
        <v>3</v>
      </c>
      <c r="D174" s="122">
        <v>0.0032656411367147763</v>
      </c>
      <c r="E174" s="122">
        <v>2.021189299069938</v>
      </c>
      <c r="F174" s="88" t="s">
        <v>2067</v>
      </c>
      <c r="G174" s="88" t="b">
        <v>0</v>
      </c>
      <c r="H174" s="88" t="b">
        <v>0</v>
      </c>
      <c r="I174" s="88" t="b">
        <v>0</v>
      </c>
      <c r="J174" s="88" t="b">
        <v>0</v>
      </c>
      <c r="K174" s="88" t="b">
        <v>0</v>
      </c>
      <c r="L174" s="88" t="b">
        <v>0</v>
      </c>
    </row>
    <row r="175" spans="1:12" ht="15">
      <c r="A175" s="88" t="s">
        <v>2012</v>
      </c>
      <c r="B175" s="88" t="s">
        <v>2013</v>
      </c>
      <c r="C175" s="88">
        <v>3</v>
      </c>
      <c r="D175" s="122">
        <v>0.0032656411367147763</v>
      </c>
      <c r="E175" s="122">
        <v>2.6232492903979003</v>
      </c>
      <c r="F175" s="88" t="s">
        <v>2067</v>
      </c>
      <c r="G175" s="88" t="b">
        <v>0</v>
      </c>
      <c r="H175" s="88" t="b">
        <v>0</v>
      </c>
      <c r="I175" s="88" t="b">
        <v>0</v>
      </c>
      <c r="J175" s="88" t="b">
        <v>0</v>
      </c>
      <c r="K175" s="88" t="b">
        <v>0</v>
      </c>
      <c r="L175" s="88" t="b">
        <v>0</v>
      </c>
    </row>
    <row r="176" spans="1:12" ht="15">
      <c r="A176" s="88" t="s">
        <v>2013</v>
      </c>
      <c r="B176" s="88" t="s">
        <v>1937</v>
      </c>
      <c r="C176" s="88">
        <v>3</v>
      </c>
      <c r="D176" s="122">
        <v>0.0032656411367147763</v>
      </c>
      <c r="E176" s="122">
        <v>2.401400540781544</v>
      </c>
      <c r="F176" s="88" t="s">
        <v>2067</v>
      </c>
      <c r="G176" s="88" t="b">
        <v>0</v>
      </c>
      <c r="H176" s="88" t="b">
        <v>0</v>
      </c>
      <c r="I176" s="88" t="b">
        <v>0</v>
      </c>
      <c r="J176" s="88" t="b">
        <v>0</v>
      </c>
      <c r="K176" s="88" t="b">
        <v>0</v>
      </c>
      <c r="L176" s="88" t="b">
        <v>0</v>
      </c>
    </row>
    <row r="177" spans="1:12" ht="15">
      <c r="A177" s="88" t="s">
        <v>1937</v>
      </c>
      <c r="B177" s="88" t="s">
        <v>323</v>
      </c>
      <c r="C177" s="88">
        <v>3</v>
      </c>
      <c r="D177" s="122">
        <v>0.0032656411367147763</v>
      </c>
      <c r="E177" s="122">
        <v>2.401400540781544</v>
      </c>
      <c r="F177" s="88" t="s">
        <v>2067</v>
      </c>
      <c r="G177" s="88" t="b">
        <v>0</v>
      </c>
      <c r="H177" s="88" t="b">
        <v>0</v>
      </c>
      <c r="I177" s="88" t="b">
        <v>0</v>
      </c>
      <c r="J177" s="88" t="b">
        <v>0</v>
      </c>
      <c r="K177" s="88" t="b">
        <v>0</v>
      </c>
      <c r="L177" s="88" t="b">
        <v>0</v>
      </c>
    </row>
    <row r="178" spans="1:12" ht="15">
      <c r="A178" s="88" t="s">
        <v>323</v>
      </c>
      <c r="B178" s="88" t="s">
        <v>322</v>
      </c>
      <c r="C178" s="88">
        <v>3</v>
      </c>
      <c r="D178" s="122">
        <v>0.0032656411367147763</v>
      </c>
      <c r="E178" s="122">
        <v>2.6232492903979003</v>
      </c>
      <c r="F178" s="88" t="s">
        <v>2067</v>
      </c>
      <c r="G178" s="88" t="b">
        <v>0</v>
      </c>
      <c r="H178" s="88" t="b">
        <v>0</v>
      </c>
      <c r="I178" s="88" t="b">
        <v>0</v>
      </c>
      <c r="J178" s="88" t="b">
        <v>0</v>
      </c>
      <c r="K178" s="88" t="b">
        <v>0</v>
      </c>
      <c r="L178" s="88" t="b">
        <v>0</v>
      </c>
    </row>
    <row r="179" spans="1:12" ht="15">
      <c r="A179" s="88" t="s">
        <v>322</v>
      </c>
      <c r="B179" s="88" t="s">
        <v>1571</v>
      </c>
      <c r="C179" s="88">
        <v>3</v>
      </c>
      <c r="D179" s="122">
        <v>0.0032656411367147763</v>
      </c>
      <c r="E179" s="122">
        <v>0.8402991571324882</v>
      </c>
      <c r="F179" s="88" t="s">
        <v>2067</v>
      </c>
      <c r="G179" s="88" t="b">
        <v>0</v>
      </c>
      <c r="H179" s="88" t="b">
        <v>0</v>
      </c>
      <c r="I179" s="88" t="b">
        <v>0</v>
      </c>
      <c r="J179" s="88" t="b">
        <v>0</v>
      </c>
      <c r="K179" s="88" t="b">
        <v>0</v>
      </c>
      <c r="L179" s="88" t="b">
        <v>0</v>
      </c>
    </row>
    <row r="180" spans="1:12" ht="15">
      <c r="A180" s="88" t="s">
        <v>1571</v>
      </c>
      <c r="B180" s="88" t="s">
        <v>1970</v>
      </c>
      <c r="C180" s="88">
        <v>3</v>
      </c>
      <c r="D180" s="122">
        <v>0.0032656411367147763</v>
      </c>
      <c r="E180" s="122">
        <v>1.4282726871818454</v>
      </c>
      <c r="F180" s="88" t="s">
        <v>2067</v>
      </c>
      <c r="G180" s="88" t="b">
        <v>0</v>
      </c>
      <c r="H180" s="88" t="b">
        <v>0</v>
      </c>
      <c r="I180" s="88" t="b">
        <v>0</v>
      </c>
      <c r="J180" s="88" t="b">
        <v>0</v>
      </c>
      <c r="K180" s="88" t="b">
        <v>0</v>
      </c>
      <c r="L180" s="88" t="b">
        <v>0</v>
      </c>
    </row>
    <row r="181" spans="1:12" ht="15">
      <c r="A181" s="88" t="s">
        <v>1970</v>
      </c>
      <c r="B181" s="88" t="s">
        <v>1572</v>
      </c>
      <c r="C181" s="88">
        <v>3</v>
      </c>
      <c r="D181" s="122">
        <v>0.0032656411367147763</v>
      </c>
      <c r="E181" s="122">
        <v>1.2941905711336756</v>
      </c>
      <c r="F181" s="88" t="s">
        <v>2067</v>
      </c>
      <c r="G181" s="88" t="b">
        <v>0</v>
      </c>
      <c r="H181" s="88" t="b">
        <v>0</v>
      </c>
      <c r="I181" s="88" t="b">
        <v>0</v>
      </c>
      <c r="J181" s="88" t="b">
        <v>0</v>
      </c>
      <c r="K181" s="88" t="b">
        <v>0</v>
      </c>
      <c r="L181" s="88" t="b">
        <v>0</v>
      </c>
    </row>
    <row r="182" spans="1:12" ht="15">
      <c r="A182" s="88" t="s">
        <v>282</v>
      </c>
      <c r="B182" s="88" t="s">
        <v>317</v>
      </c>
      <c r="C182" s="88">
        <v>3</v>
      </c>
      <c r="D182" s="122">
        <v>0.0032656411367147763</v>
      </c>
      <c r="E182" s="122">
        <v>1.595220566797657</v>
      </c>
      <c r="F182" s="88" t="s">
        <v>2067</v>
      </c>
      <c r="G182" s="88" t="b">
        <v>0</v>
      </c>
      <c r="H182" s="88" t="b">
        <v>0</v>
      </c>
      <c r="I182" s="88" t="b">
        <v>0</v>
      </c>
      <c r="J182" s="88" t="b">
        <v>0</v>
      </c>
      <c r="K182" s="88" t="b">
        <v>0</v>
      </c>
      <c r="L182" s="88" t="b">
        <v>0</v>
      </c>
    </row>
    <row r="183" spans="1:12" ht="15">
      <c r="A183" s="88" t="s">
        <v>317</v>
      </c>
      <c r="B183" s="88" t="s">
        <v>296</v>
      </c>
      <c r="C183" s="88">
        <v>3</v>
      </c>
      <c r="D183" s="122">
        <v>0.0032656411367147763</v>
      </c>
      <c r="E183" s="122">
        <v>2.4983105537896004</v>
      </c>
      <c r="F183" s="88" t="s">
        <v>2067</v>
      </c>
      <c r="G183" s="88" t="b">
        <v>0</v>
      </c>
      <c r="H183" s="88" t="b">
        <v>0</v>
      </c>
      <c r="I183" s="88" t="b">
        <v>0</v>
      </c>
      <c r="J183" s="88" t="b">
        <v>0</v>
      </c>
      <c r="K183" s="88" t="b">
        <v>0</v>
      </c>
      <c r="L183" s="88" t="b">
        <v>0</v>
      </c>
    </row>
    <row r="184" spans="1:12" ht="15">
      <c r="A184" s="88" t="s">
        <v>296</v>
      </c>
      <c r="B184" s="88" t="s">
        <v>1919</v>
      </c>
      <c r="C184" s="88">
        <v>3</v>
      </c>
      <c r="D184" s="122">
        <v>0.0032656411367147763</v>
      </c>
      <c r="E184" s="122">
        <v>1.6184504075161317</v>
      </c>
      <c r="F184" s="88" t="s">
        <v>2067</v>
      </c>
      <c r="G184" s="88" t="b">
        <v>0</v>
      </c>
      <c r="H184" s="88" t="b">
        <v>0</v>
      </c>
      <c r="I184" s="88" t="b">
        <v>0</v>
      </c>
      <c r="J184" s="88" t="b">
        <v>0</v>
      </c>
      <c r="K184" s="88" t="b">
        <v>0</v>
      </c>
      <c r="L184" s="88" t="b">
        <v>0</v>
      </c>
    </row>
    <row r="185" spans="1:12" ht="15">
      <c r="A185" s="88" t="s">
        <v>1919</v>
      </c>
      <c r="B185" s="88" t="s">
        <v>1925</v>
      </c>
      <c r="C185" s="88">
        <v>3</v>
      </c>
      <c r="D185" s="122">
        <v>0.0032656411367147763</v>
      </c>
      <c r="E185" s="122">
        <v>1.7713118258533382</v>
      </c>
      <c r="F185" s="88" t="s">
        <v>2067</v>
      </c>
      <c r="G185" s="88" t="b">
        <v>0</v>
      </c>
      <c r="H185" s="88" t="b">
        <v>0</v>
      </c>
      <c r="I185" s="88" t="b">
        <v>0</v>
      </c>
      <c r="J185" s="88" t="b">
        <v>0</v>
      </c>
      <c r="K185" s="88" t="b">
        <v>0</v>
      </c>
      <c r="L185" s="88" t="b">
        <v>0</v>
      </c>
    </row>
    <row r="186" spans="1:12" ht="15">
      <c r="A186" s="88" t="s">
        <v>1925</v>
      </c>
      <c r="B186" s="88" t="s">
        <v>316</v>
      </c>
      <c r="C186" s="88">
        <v>3</v>
      </c>
      <c r="D186" s="122">
        <v>0.0032656411367147763</v>
      </c>
      <c r="E186" s="122">
        <v>2.197280558125619</v>
      </c>
      <c r="F186" s="88" t="s">
        <v>2067</v>
      </c>
      <c r="G186" s="88" t="b">
        <v>0</v>
      </c>
      <c r="H186" s="88" t="b">
        <v>0</v>
      </c>
      <c r="I186" s="88" t="b">
        <v>0</v>
      </c>
      <c r="J186" s="88" t="b">
        <v>0</v>
      </c>
      <c r="K186" s="88" t="b">
        <v>0</v>
      </c>
      <c r="L186" s="88" t="b">
        <v>0</v>
      </c>
    </row>
    <row r="187" spans="1:12" ht="15">
      <c r="A187" s="88" t="s">
        <v>316</v>
      </c>
      <c r="B187" s="88" t="s">
        <v>272</v>
      </c>
      <c r="C187" s="88">
        <v>3</v>
      </c>
      <c r="D187" s="122">
        <v>0.0032656411367147763</v>
      </c>
      <c r="E187" s="122">
        <v>2.197280558125619</v>
      </c>
      <c r="F187" s="88" t="s">
        <v>2067</v>
      </c>
      <c r="G187" s="88" t="b">
        <v>0</v>
      </c>
      <c r="H187" s="88" t="b">
        <v>0</v>
      </c>
      <c r="I187" s="88" t="b">
        <v>0</v>
      </c>
      <c r="J187" s="88" t="b">
        <v>0</v>
      </c>
      <c r="K187" s="88" t="b">
        <v>0</v>
      </c>
      <c r="L187" s="88" t="b">
        <v>0</v>
      </c>
    </row>
    <row r="188" spans="1:12" ht="15">
      <c r="A188" s="88" t="s">
        <v>272</v>
      </c>
      <c r="B188" s="88" t="s">
        <v>270</v>
      </c>
      <c r="C188" s="88">
        <v>3</v>
      </c>
      <c r="D188" s="122">
        <v>0.0032656411367147763</v>
      </c>
      <c r="E188" s="122">
        <v>2.197280558125619</v>
      </c>
      <c r="F188" s="88" t="s">
        <v>2067</v>
      </c>
      <c r="G188" s="88" t="b">
        <v>0</v>
      </c>
      <c r="H188" s="88" t="b">
        <v>0</v>
      </c>
      <c r="I188" s="88" t="b">
        <v>0</v>
      </c>
      <c r="J188" s="88" t="b">
        <v>0</v>
      </c>
      <c r="K188" s="88" t="b">
        <v>0</v>
      </c>
      <c r="L188" s="88" t="b">
        <v>0</v>
      </c>
    </row>
    <row r="189" spans="1:12" ht="15">
      <c r="A189" s="88" t="s">
        <v>270</v>
      </c>
      <c r="B189" s="88" t="s">
        <v>314</v>
      </c>
      <c r="C189" s="88">
        <v>3</v>
      </c>
      <c r="D189" s="122">
        <v>0.0032656411367147763</v>
      </c>
      <c r="E189" s="122">
        <v>2.6232492903979003</v>
      </c>
      <c r="F189" s="88" t="s">
        <v>2067</v>
      </c>
      <c r="G189" s="88" t="b">
        <v>0</v>
      </c>
      <c r="H189" s="88" t="b">
        <v>0</v>
      </c>
      <c r="I189" s="88" t="b">
        <v>0</v>
      </c>
      <c r="J189" s="88" t="b">
        <v>0</v>
      </c>
      <c r="K189" s="88" t="b">
        <v>0</v>
      </c>
      <c r="L189" s="88" t="b">
        <v>0</v>
      </c>
    </row>
    <row r="190" spans="1:12" ht="15">
      <c r="A190" s="88" t="s">
        <v>314</v>
      </c>
      <c r="B190" s="88" t="s">
        <v>293</v>
      </c>
      <c r="C190" s="88">
        <v>3</v>
      </c>
      <c r="D190" s="122">
        <v>0.0032656411367147763</v>
      </c>
      <c r="E190" s="122">
        <v>2.6232492903979003</v>
      </c>
      <c r="F190" s="88" t="s">
        <v>2067</v>
      </c>
      <c r="G190" s="88" t="b">
        <v>0</v>
      </c>
      <c r="H190" s="88" t="b">
        <v>0</v>
      </c>
      <c r="I190" s="88" t="b">
        <v>0</v>
      </c>
      <c r="J190" s="88" t="b">
        <v>0</v>
      </c>
      <c r="K190" s="88" t="b">
        <v>0</v>
      </c>
      <c r="L190" s="88" t="b">
        <v>0</v>
      </c>
    </row>
    <row r="191" spans="1:12" ht="15">
      <c r="A191" s="88" t="s">
        <v>293</v>
      </c>
      <c r="B191" s="88" t="s">
        <v>313</v>
      </c>
      <c r="C191" s="88">
        <v>3</v>
      </c>
      <c r="D191" s="122">
        <v>0.0032656411367147763</v>
      </c>
      <c r="E191" s="122">
        <v>2.6232492903979003</v>
      </c>
      <c r="F191" s="88" t="s">
        <v>2067</v>
      </c>
      <c r="G191" s="88" t="b">
        <v>0</v>
      </c>
      <c r="H191" s="88" t="b">
        <v>0</v>
      </c>
      <c r="I191" s="88" t="b">
        <v>0</v>
      </c>
      <c r="J191" s="88" t="b">
        <v>0</v>
      </c>
      <c r="K191" s="88" t="b">
        <v>0</v>
      </c>
      <c r="L191" s="88" t="b">
        <v>0</v>
      </c>
    </row>
    <row r="192" spans="1:12" ht="15">
      <c r="A192" s="88" t="s">
        <v>313</v>
      </c>
      <c r="B192" s="88" t="s">
        <v>315</v>
      </c>
      <c r="C192" s="88">
        <v>3</v>
      </c>
      <c r="D192" s="122">
        <v>0.0032656411367147763</v>
      </c>
      <c r="E192" s="122">
        <v>2.021189299069938</v>
      </c>
      <c r="F192" s="88" t="s">
        <v>2067</v>
      </c>
      <c r="G192" s="88" t="b">
        <v>0</v>
      </c>
      <c r="H192" s="88" t="b">
        <v>0</v>
      </c>
      <c r="I192" s="88" t="b">
        <v>0</v>
      </c>
      <c r="J192" s="88" t="b">
        <v>0</v>
      </c>
      <c r="K192" s="88" t="b">
        <v>0</v>
      </c>
      <c r="L192" s="88" t="b">
        <v>0</v>
      </c>
    </row>
    <row r="193" spans="1:12" ht="15">
      <c r="A193" s="88" t="s">
        <v>315</v>
      </c>
      <c r="B193" s="88" t="s">
        <v>1572</v>
      </c>
      <c r="C193" s="88">
        <v>3</v>
      </c>
      <c r="D193" s="122">
        <v>0.0032656411367147763</v>
      </c>
      <c r="E193" s="122">
        <v>0.8170693164140133</v>
      </c>
      <c r="F193" s="88" t="s">
        <v>2067</v>
      </c>
      <c r="G193" s="88" t="b">
        <v>0</v>
      </c>
      <c r="H193" s="88" t="b">
        <v>0</v>
      </c>
      <c r="I193" s="88" t="b">
        <v>0</v>
      </c>
      <c r="J193" s="88" t="b">
        <v>0</v>
      </c>
      <c r="K193" s="88" t="b">
        <v>0</v>
      </c>
      <c r="L193" s="88" t="b">
        <v>0</v>
      </c>
    </row>
    <row r="194" spans="1:12" ht="15">
      <c r="A194" s="88" t="s">
        <v>1572</v>
      </c>
      <c r="B194" s="88" t="s">
        <v>1615</v>
      </c>
      <c r="C194" s="88">
        <v>3</v>
      </c>
      <c r="D194" s="122">
        <v>0.0032656411367147763</v>
      </c>
      <c r="E194" s="122">
        <v>1.109144469425068</v>
      </c>
      <c r="F194" s="88" t="s">
        <v>2067</v>
      </c>
      <c r="G194" s="88" t="b">
        <v>0</v>
      </c>
      <c r="H194" s="88" t="b">
        <v>0</v>
      </c>
      <c r="I194" s="88" t="b">
        <v>0</v>
      </c>
      <c r="J194" s="88" t="b">
        <v>0</v>
      </c>
      <c r="K194" s="88" t="b">
        <v>0</v>
      </c>
      <c r="L194" s="88" t="b">
        <v>0</v>
      </c>
    </row>
    <row r="195" spans="1:12" ht="15">
      <c r="A195" s="88" t="s">
        <v>2015</v>
      </c>
      <c r="B195" s="88" t="s">
        <v>2016</v>
      </c>
      <c r="C195" s="88">
        <v>3</v>
      </c>
      <c r="D195" s="122">
        <v>0.0032656411367147763</v>
      </c>
      <c r="E195" s="122">
        <v>2.6232492903979003</v>
      </c>
      <c r="F195" s="88" t="s">
        <v>2067</v>
      </c>
      <c r="G195" s="88" t="b">
        <v>0</v>
      </c>
      <c r="H195" s="88" t="b">
        <v>0</v>
      </c>
      <c r="I195" s="88" t="b">
        <v>0</v>
      </c>
      <c r="J195" s="88" t="b">
        <v>0</v>
      </c>
      <c r="K195" s="88" t="b">
        <v>0</v>
      </c>
      <c r="L195" s="88" t="b">
        <v>0</v>
      </c>
    </row>
    <row r="196" spans="1:12" ht="15">
      <c r="A196" s="88" t="s">
        <v>2016</v>
      </c>
      <c r="B196" s="88" t="s">
        <v>2017</v>
      </c>
      <c r="C196" s="88">
        <v>3</v>
      </c>
      <c r="D196" s="122">
        <v>0.0032656411367147763</v>
      </c>
      <c r="E196" s="122">
        <v>2.6232492903979003</v>
      </c>
      <c r="F196" s="88" t="s">
        <v>2067</v>
      </c>
      <c r="G196" s="88" t="b">
        <v>0</v>
      </c>
      <c r="H196" s="88" t="b">
        <v>0</v>
      </c>
      <c r="I196" s="88" t="b">
        <v>0</v>
      </c>
      <c r="J196" s="88" t="b">
        <v>0</v>
      </c>
      <c r="K196" s="88" t="b">
        <v>0</v>
      </c>
      <c r="L196" s="88" t="b">
        <v>0</v>
      </c>
    </row>
    <row r="197" spans="1:12" ht="15">
      <c r="A197" s="88" t="s">
        <v>2017</v>
      </c>
      <c r="B197" s="88" t="s">
        <v>1573</v>
      </c>
      <c r="C197" s="88">
        <v>3</v>
      </c>
      <c r="D197" s="122">
        <v>0.0032656411367147763</v>
      </c>
      <c r="E197" s="122">
        <v>1.532168821050568</v>
      </c>
      <c r="F197" s="88" t="s">
        <v>2067</v>
      </c>
      <c r="G197" s="88" t="b">
        <v>0</v>
      </c>
      <c r="H197" s="88" t="b">
        <v>0</v>
      </c>
      <c r="I197" s="88" t="b">
        <v>0</v>
      </c>
      <c r="J197" s="88" t="b">
        <v>0</v>
      </c>
      <c r="K197" s="88" t="b">
        <v>0</v>
      </c>
      <c r="L197" s="88" t="b">
        <v>0</v>
      </c>
    </row>
    <row r="198" spans="1:12" ht="15">
      <c r="A198" s="88" t="s">
        <v>1573</v>
      </c>
      <c r="B198" s="88" t="s">
        <v>1996</v>
      </c>
      <c r="C198" s="88">
        <v>3</v>
      </c>
      <c r="D198" s="122">
        <v>0.0032656411367147763</v>
      </c>
      <c r="E198" s="122">
        <v>1.4569178686313755</v>
      </c>
      <c r="F198" s="88" t="s">
        <v>2067</v>
      </c>
      <c r="G198" s="88" t="b">
        <v>0</v>
      </c>
      <c r="H198" s="88" t="b">
        <v>0</v>
      </c>
      <c r="I198" s="88" t="b">
        <v>0</v>
      </c>
      <c r="J198" s="88" t="b">
        <v>0</v>
      </c>
      <c r="K198" s="88" t="b">
        <v>0</v>
      </c>
      <c r="L198" s="88" t="b">
        <v>0</v>
      </c>
    </row>
    <row r="199" spans="1:12" ht="15">
      <c r="A199" s="88" t="s">
        <v>1625</v>
      </c>
      <c r="B199" s="88" t="s">
        <v>1935</v>
      </c>
      <c r="C199" s="88">
        <v>3</v>
      </c>
      <c r="D199" s="122">
        <v>0.0032656411367147763</v>
      </c>
      <c r="E199" s="122">
        <v>2.179551791165188</v>
      </c>
      <c r="F199" s="88" t="s">
        <v>2067</v>
      </c>
      <c r="G199" s="88" t="b">
        <v>0</v>
      </c>
      <c r="H199" s="88" t="b">
        <v>0</v>
      </c>
      <c r="I199" s="88" t="b">
        <v>0</v>
      </c>
      <c r="J199" s="88" t="b">
        <v>0</v>
      </c>
      <c r="K199" s="88" t="b">
        <v>0</v>
      </c>
      <c r="L199" s="88" t="b">
        <v>0</v>
      </c>
    </row>
    <row r="200" spans="1:12" ht="15">
      <c r="A200" s="88" t="s">
        <v>1932</v>
      </c>
      <c r="B200" s="88" t="s">
        <v>1926</v>
      </c>
      <c r="C200" s="88">
        <v>3</v>
      </c>
      <c r="D200" s="122">
        <v>0.0032656411367147763</v>
      </c>
      <c r="E200" s="122">
        <v>1.9542425094393248</v>
      </c>
      <c r="F200" s="88" t="s">
        <v>2067</v>
      </c>
      <c r="G200" s="88" t="b">
        <v>0</v>
      </c>
      <c r="H200" s="88" t="b">
        <v>0</v>
      </c>
      <c r="I200" s="88" t="b">
        <v>0</v>
      </c>
      <c r="J200" s="88" t="b">
        <v>0</v>
      </c>
      <c r="K200" s="88" t="b">
        <v>0</v>
      </c>
      <c r="L200" s="88" t="b">
        <v>0</v>
      </c>
    </row>
    <row r="201" spans="1:12" ht="15">
      <c r="A201" s="88" t="s">
        <v>1926</v>
      </c>
      <c r="B201" s="88" t="s">
        <v>2018</v>
      </c>
      <c r="C201" s="88">
        <v>3</v>
      </c>
      <c r="D201" s="122">
        <v>0.0032656411367147763</v>
      </c>
      <c r="E201" s="122">
        <v>2.255272505103306</v>
      </c>
      <c r="F201" s="88" t="s">
        <v>2067</v>
      </c>
      <c r="G201" s="88" t="b">
        <v>0</v>
      </c>
      <c r="H201" s="88" t="b">
        <v>0</v>
      </c>
      <c r="I201" s="88" t="b">
        <v>0</v>
      </c>
      <c r="J201" s="88" t="b">
        <v>0</v>
      </c>
      <c r="K201" s="88" t="b">
        <v>0</v>
      </c>
      <c r="L201" s="88" t="b">
        <v>0</v>
      </c>
    </row>
    <row r="202" spans="1:12" ht="15">
      <c r="A202" s="88" t="s">
        <v>2018</v>
      </c>
      <c r="B202" s="88" t="s">
        <v>2019</v>
      </c>
      <c r="C202" s="88">
        <v>3</v>
      </c>
      <c r="D202" s="122">
        <v>0.0032656411367147763</v>
      </c>
      <c r="E202" s="122">
        <v>2.6232492903979003</v>
      </c>
      <c r="F202" s="88" t="s">
        <v>2067</v>
      </c>
      <c r="G202" s="88" t="b">
        <v>0</v>
      </c>
      <c r="H202" s="88" t="b">
        <v>0</v>
      </c>
      <c r="I202" s="88" t="b">
        <v>0</v>
      </c>
      <c r="J202" s="88" t="b">
        <v>0</v>
      </c>
      <c r="K202" s="88" t="b">
        <v>0</v>
      </c>
      <c r="L202" s="88" t="b">
        <v>0</v>
      </c>
    </row>
    <row r="203" spans="1:12" ht="15">
      <c r="A203" s="88" t="s">
        <v>2019</v>
      </c>
      <c r="B203" s="88" t="s">
        <v>2020</v>
      </c>
      <c r="C203" s="88">
        <v>3</v>
      </c>
      <c r="D203" s="122">
        <v>0.0032656411367147763</v>
      </c>
      <c r="E203" s="122">
        <v>2.6232492903979003</v>
      </c>
      <c r="F203" s="88" t="s">
        <v>2067</v>
      </c>
      <c r="G203" s="88" t="b">
        <v>0</v>
      </c>
      <c r="H203" s="88" t="b">
        <v>0</v>
      </c>
      <c r="I203" s="88" t="b">
        <v>0</v>
      </c>
      <c r="J203" s="88" t="b">
        <v>0</v>
      </c>
      <c r="K203" s="88" t="b">
        <v>0</v>
      </c>
      <c r="L203" s="88" t="b">
        <v>0</v>
      </c>
    </row>
    <row r="204" spans="1:12" ht="15">
      <c r="A204" s="88" t="s">
        <v>2020</v>
      </c>
      <c r="B204" s="88" t="s">
        <v>2021</v>
      </c>
      <c r="C204" s="88">
        <v>3</v>
      </c>
      <c r="D204" s="122">
        <v>0.0032656411367147763</v>
      </c>
      <c r="E204" s="122">
        <v>2.6232492903979003</v>
      </c>
      <c r="F204" s="88" t="s">
        <v>2067</v>
      </c>
      <c r="G204" s="88" t="b">
        <v>0</v>
      </c>
      <c r="H204" s="88" t="b">
        <v>0</v>
      </c>
      <c r="I204" s="88" t="b">
        <v>0</v>
      </c>
      <c r="J204" s="88" t="b">
        <v>0</v>
      </c>
      <c r="K204" s="88" t="b">
        <v>0</v>
      </c>
      <c r="L204" s="88" t="b">
        <v>0</v>
      </c>
    </row>
    <row r="205" spans="1:12" ht="15">
      <c r="A205" s="88" t="s">
        <v>2021</v>
      </c>
      <c r="B205" s="88" t="s">
        <v>1572</v>
      </c>
      <c r="C205" s="88">
        <v>3</v>
      </c>
      <c r="D205" s="122">
        <v>0.0032656411367147763</v>
      </c>
      <c r="E205" s="122">
        <v>1.4191293077419755</v>
      </c>
      <c r="F205" s="88" t="s">
        <v>2067</v>
      </c>
      <c r="G205" s="88" t="b">
        <v>0</v>
      </c>
      <c r="H205" s="88" t="b">
        <v>0</v>
      </c>
      <c r="I205" s="88" t="b">
        <v>0</v>
      </c>
      <c r="J205" s="88" t="b">
        <v>0</v>
      </c>
      <c r="K205" s="88" t="b">
        <v>0</v>
      </c>
      <c r="L205" s="88" t="b">
        <v>0</v>
      </c>
    </row>
    <row r="206" spans="1:12" ht="15">
      <c r="A206" s="88" t="s">
        <v>1572</v>
      </c>
      <c r="B206" s="88" t="s">
        <v>282</v>
      </c>
      <c r="C206" s="88">
        <v>3</v>
      </c>
      <c r="D206" s="122">
        <v>0.0032656411367147763</v>
      </c>
      <c r="E206" s="122">
        <v>0.6320232147054057</v>
      </c>
      <c r="F206" s="88" t="s">
        <v>2067</v>
      </c>
      <c r="G206" s="88" t="b">
        <v>0</v>
      </c>
      <c r="H206" s="88" t="b">
        <v>0</v>
      </c>
      <c r="I206" s="88" t="b">
        <v>0</v>
      </c>
      <c r="J206" s="88" t="b">
        <v>0</v>
      </c>
      <c r="K206" s="88" t="b">
        <v>0</v>
      </c>
      <c r="L206" s="88" t="b">
        <v>0</v>
      </c>
    </row>
    <row r="207" spans="1:12" ht="15">
      <c r="A207" s="88" t="s">
        <v>282</v>
      </c>
      <c r="B207" s="88" t="s">
        <v>1571</v>
      </c>
      <c r="C207" s="88">
        <v>3</v>
      </c>
      <c r="D207" s="122">
        <v>0.0032656411367147763</v>
      </c>
      <c r="E207" s="122">
        <v>0.3051859554351389</v>
      </c>
      <c r="F207" s="88" t="s">
        <v>2067</v>
      </c>
      <c r="G207" s="88" t="b">
        <v>0</v>
      </c>
      <c r="H207" s="88" t="b">
        <v>0</v>
      </c>
      <c r="I207" s="88" t="b">
        <v>0</v>
      </c>
      <c r="J207" s="88" t="b">
        <v>0</v>
      </c>
      <c r="K207" s="88" t="b">
        <v>0</v>
      </c>
      <c r="L207" s="88" t="b">
        <v>0</v>
      </c>
    </row>
    <row r="208" spans="1:12" ht="15">
      <c r="A208" s="88" t="s">
        <v>1616</v>
      </c>
      <c r="B208" s="88" t="s">
        <v>1617</v>
      </c>
      <c r="C208" s="88">
        <v>3</v>
      </c>
      <c r="D208" s="122">
        <v>0.0032656411367147763</v>
      </c>
      <c r="E208" s="122">
        <v>2.6232492903979003</v>
      </c>
      <c r="F208" s="88" t="s">
        <v>2067</v>
      </c>
      <c r="G208" s="88" t="b">
        <v>0</v>
      </c>
      <c r="H208" s="88" t="b">
        <v>0</v>
      </c>
      <c r="I208" s="88" t="b">
        <v>0</v>
      </c>
      <c r="J208" s="88" t="b">
        <v>0</v>
      </c>
      <c r="K208" s="88" t="b">
        <v>1</v>
      </c>
      <c r="L208" s="88" t="b">
        <v>0</v>
      </c>
    </row>
    <row r="209" spans="1:12" ht="15">
      <c r="A209" s="88" t="s">
        <v>1617</v>
      </c>
      <c r="B209" s="88" t="s">
        <v>1618</v>
      </c>
      <c r="C209" s="88">
        <v>3</v>
      </c>
      <c r="D209" s="122">
        <v>0.0032656411367147763</v>
      </c>
      <c r="E209" s="122">
        <v>2.6232492903979003</v>
      </c>
      <c r="F209" s="88" t="s">
        <v>2067</v>
      </c>
      <c r="G209" s="88" t="b">
        <v>0</v>
      </c>
      <c r="H209" s="88" t="b">
        <v>1</v>
      </c>
      <c r="I209" s="88" t="b">
        <v>0</v>
      </c>
      <c r="J209" s="88" t="b">
        <v>1</v>
      </c>
      <c r="K209" s="88" t="b">
        <v>0</v>
      </c>
      <c r="L209" s="88" t="b">
        <v>0</v>
      </c>
    </row>
    <row r="210" spans="1:12" ht="15">
      <c r="A210" s="88" t="s">
        <v>1618</v>
      </c>
      <c r="B210" s="88" t="s">
        <v>1619</v>
      </c>
      <c r="C210" s="88">
        <v>3</v>
      </c>
      <c r="D210" s="122">
        <v>0.0032656411367147763</v>
      </c>
      <c r="E210" s="122">
        <v>2.6232492903979003</v>
      </c>
      <c r="F210" s="88" t="s">
        <v>2067</v>
      </c>
      <c r="G210" s="88" t="b">
        <v>1</v>
      </c>
      <c r="H210" s="88" t="b">
        <v>0</v>
      </c>
      <c r="I210" s="88" t="b">
        <v>0</v>
      </c>
      <c r="J210" s="88" t="b">
        <v>0</v>
      </c>
      <c r="K210" s="88" t="b">
        <v>0</v>
      </c>
      <c r="L210" s="88" t="b">
        <v>0</v>
      </c>
    </row>
    <row r="211" spans="1:12" ht="15">
      <c r="A211" s="88" t="s">
        <v>1619</v>
      </c>
      <c r="B211" s="88" t="s">
        <v>1620</v>
      </c>
      <c r="C211" s="88">
        <v>3</v>
      </c>
      <c r="D211" s="122">
        <v>0.0032656411367147763</v>
      </c>
      <c r="E211" s="122">
        <v>2.6232492903979003</v>
      </c>
      <c r="F211" s="88" t="s">
        <v>2067</v>
      </c>
      <c r="G211" s="88" t="b">
        <v>0</v>
      </c>
      <c r="H211" s="88" t="b">
        <v>0</v>
      </c>
      <c r="I211" s="88" t="b">
        <v>0</v>
      </c>
      <c r="J211" s="88" t="b">
        <v>0</v>
      </c>
      <c r="K211" s="88" t="b">
        <v>0</v>
      </c>
      <c r="L211" s="88" t="b">
        <v>0</v>
      </c>
    </row>
    <row r="212" spans="1:12" ht="15">
      <c r="A212" s="88" t="s">
        <v>1620</v>
      </c>
      <c r="B212" s="88" t="s">
        <v>1621</v>
      </c>
      <c r="C212" s="88">
        <v>3</v>
      </c>
      <c r="D212" s="122">
        <v>0.0032656411367147763</v>
      </c>
      <c r="E212" s="122">
        <v>2.6232492903979003</v>
      </c>
      <c r="F212" s="88" t="s">
        <v>2067</v>
      </c>
      <c r="G212" s="88" t="b">
        <v>0</v>
      </c>
      <c r="H212" s="88" t="b">
        <v>0</v>
      </c>
      <c r="I212" s="88" t="b">
        <v>0</v>
      </c>
      <c r="J212" s="88" t="b">
        <v>0</v>
      </c>
      <c r="K212" s="88" t="b">
        <v>1</v>
      </c>
      <c r="L212" s="88" t="b">
        <v>0</v>
      </c>
    </row>
    <row r="213" spans="1:12" ht="15">
      <c r="A213" s="88" t="s">
        <v>1621</v>
      </c>
      <c r="B213" s="88" t="s">
        <v>1622</v>
      </c>
      <c r="C213" s="88">
        <v>3</v>
      </c>
      <c r="D213" s="122">
        <v>0.0032656411367147763</v>
      </c>
      <c r="E213" s="122">
        <v>2.6232492903979003</v>
      </c>
      <c r="F213" s="88" t="s">
        <v>2067</v>
      </c>
      <c r="G213" s="88" t="b">
        <v>0</v>
      </c>
      <c r="H213" s="88" t="b">
        <v>1</v>
      </c>
      <c r="I213" s="88" t="b">
        <v>0</v>
      </c>
      <c r="J213" s="88" t="b">
        <v>0</v>
      </c>
      <c r="K213" s="88" t="b">
        <v>0</v>
      </c>
      <c r="L213" s="88" t="b">
        <v>0</v>
      </c>
    </row>
    <row r="214" spans="1:12" ht="15">
      <c r="A214" s="88" t="s">
        <v>1622</v>
      </c>
      <c r="B214" s="88" t="s">
        <v>1623</v>
      </c>
      <c r="C214" s="88">
        <v>3</v>
      </c>
      <c r="D214" s="122">
        <v>0.0032656411367147763</v>
      </c>
      <c r="E214" s="122">
        <v>2.6232492903979003</v>
      </c>
      <c r="F214" s="88" t="s">
        <v>2067</v>
      </c>
      <c r="G214" s="88" t="b">
        <v>0</v>
      </c>
      <c r="H214" s="88" t="b">
        <v>0</v>
      </c>
      <c r="I214" s="88" t="b">
        <v>0</v>
      </c>
      <c r="J214" s="88" t="b">
        <v>0</v>
      </c>
      <c r="K214" s="88" t="b">
        <v>0</v>
      </c>
      <c r="L214" s="88" t="b">
        <v>0</v>
      </c>
    </row>
    <row r="215" spans="1:12" ht="15">
      <c r="A215" s="88" t="s">
        <v>1623</v>
      </c>
      <c r="B215" s="88" t="s">
        <v>306</v>
      </c>
      <c r="C215" s="88">
        <v>3</v>
      </c>
      <c r="D215" s="122">
        <v>0.0032656411367147763</v>
      </c>
      <c r="E215" s="122">
        <v>2.6232492903979003</v>
      </c>
      <c r="F215" s="88" t="s">
        <v>2067</v>
      </c>
      <c r="G215" s="88" t="b">
        <v>0</v>
      </c>
      <c r="H215" s="88" t="b">
        <v>0</v>
      </c>
      <c r="I215" s="88" t="b">
        <v>0</v>
      </c>
      <c r="J215" s="88" t="b">
        <v>0</v>
      </c>
      <c r="K215" s="88" t="b">
        <v>0</v>
      </c>
      <c r="L215" s="88" t="b">
        <v>0</v>
      </c>
    </row>
    <row r="216" spans="1:12" ht="15">
      <c r="A216" s="88" t="s">
        <v>306</v>
      </c>
      <c r="B216" s="88" t="s">
        <v>2022</v>
      </c>
      <c r="C216" s="88">
        <v>3</v>
      </c>
      <c r="D216" s="122">
        <v>0.0032656411367147763</v>
      </c>
      <c r="E216" s="122">
        <v>2.6232492903979003</v>
      </c>
      <c r="F216" s="88" t="s">
        <v>2067</v>
      </c>
      <c r="G216" s="88" t="b">
        <v>0</v>
      </c>
      <c r="H216" s="88" t="b">
        <v>0</v>
      </c>
      <c r="I216" s="88" t="b">
        <v>0</v>
      </c>
      <c r="J216" s="88" t="b">
        <v>0</v>
      </c>
      <c r="K216" s="88" t="b">
        <v>1</v>
      </c>
      <c r="L216" s="88" t="b">
        <v>0</v>
      </c>
    </row>
    <row r="217" spans="1:12" ht="15">
      <c r="A217" s="88" t="s">
        <v>2022</v>
      </c>
      <c r="B217" s="88" t="s">
        <v>2023</v>
      </c>
      <c r="C217" s="88">
        <v>3</v>
      </c>
      <c r="D217" s="122">
        <v>0.0032656411367147763</v>
      </c>
      <c r="E217" s="122">
        <v>2.6232492903979003</v>
      </c>
      <c r="F217" s="88" t="s">
        <v>2067</v>
      </c>
      <c r="G217" s="88" t="b">
        <v>0</v>
      </c>
      <c r="H217" s="88" t="b">
        <v>1</v>
      </c>
      <c r="I217" s="88" t="b">
        <v>0</v>
      </c>
      <c r="J217" s="88" t="b">
        <v>0</v>
      </c>
      <c r="K217" s="88" t="b">
        <v>1</v>
      </c>
      <c r="L217" s="88" t="b">
        <v>0</v>
      </c>
    </row>
    <row r="218" spans="1:12" ht="15">
      <c r="A218" s="88" t="s">
        <v>2023</v>
      </c>
      <c r="B218" s="88" t="s">
        <v>2024</v>
      </c>
      <c r="C218" s="88">
        <v>3</v>
      </c>
      <c r="D218" s="122">
        <v>0.0032656411367147763</v>
      </c>
      <c r="E218" s="122">
        <v>2.6232492903979003</v>
      </c>
      <c r="F218" s="88" t="s">
        <v>2067</v>
      </c>
      <c r="G218" s="88" t="b">
        <v>0</v>
      </c>
      <c r="H218" s="88" t="b">
        <v>1</v>
      </c>
      <c r="I218" s="88" t="b">
        <v>0</v>
      </c>
      <c r="J218" s="88" t="b">
        <v>0</v>
      </c>
      <c r="K218" s="88" t="b">
        <v>0</v>
      </c>
      <c r="L218" s="88" t="b">
        <v>0</v>
      </c>
    </row>
    <row r="219" spans="1:12" ht="15">
      <c r="A219" s="88" t="s">
        <v>2024</v>
      </c>
      <c r="B219" s="88" t="s">
        <v>2025</v>
      </c>
      <c r="C219" s="88">
        <v>3</v>
      </c>
      <c r="D219" s="122">
        <v>0.0032656411367147763</v>
      </c>
      <c r="E219" s="122">
        <v>2.6232492903979003</v>
      </c>
      <c r="F219" s="88" t="s">
        <v>2067</v>
      </c>
      <c r="G219" s="88" t="b">
        <v>0</v>
      </c>
      <c r="H219" s="88" t="b">
        <v>0</v>
      </c>
      <c r="I219" s="88" t="b">
        <v>0</v>
      </c>
      <c r="J219" s="88" t="b">
        <v>0</v>
      </c>
      <c r="K219" s="88" t="b">
        <v>0</v>
      </c>
      <c r="L219" s="88" t="b">
        <v>0</v>
      </c>
    </row>
    <row r="220" spans="1:12" ht="15">
      <c r="A220" s="88" t="s">
        <v>2025</v>
      </c>
      <c r="B220" s="88" t="s">
        <v>2026</v>
      </c>
      <c r="C220" s="88">
        <v>3</v>
      </c>
      <c r="D220" s="122">
        <v>0.0032656411367147763</v>
      </c>
      <c r="E220" s="122">
        <v>2.6232492903979003</v>
      </c>
      <c r="F220" s="88" t="s">
        <v>2067</v>
      </c>
      <c r="G220" s="88" t="b">
        <v>0</v>
      </c>
      <c r="H220" s="88" t="b">
        <v>0</v>
      </c>
      <c r="I220" s="88" t="b">
        <v>0</v>
      </c>
      <c r="J220" s="88" t="b">
        <v>0</v>
      </c>
      <c r="K220" s="88" t="b">
        <v>0</v>
      </c>
      <c r="L220" s="88" t="b">
        <v>0</v>
      </c>
    </row>
    <row r="221" spans="1:12" ht="15">
      <c r="A221" s="88" t="s">
        <v>2026</v>
      </c>
      <c r="B221" s="88" t="s">
        <v>2027</v>
      </c>
      <c r="C221" s="88">
        <v>3</v>
      </c>
      <c r="D221" s="122">
        <v>0.0032656411367147763</v>
      </c>
      <c r="E221" s="122">
        <v>2.6232492903979003</v>
      </c>
      <c r="F221" s="88" t="s">
        <v>2067</v>
      </c>
      <c r="G221" s="88" t="b">
        <v>0</v>
      </c>
      <c r="H221" s="88" t="b">
        <v>0</v>
      </c>
      <c r="I221" s="88" t="b">
        <v>0</v>
      </c>
      <c r="J221" s="88" t="b">
        <v>0</v>
      </c>
      <c r="K221" s="88" t="b">
        <v>0</v>
      </c>
      <c r="L221" s="88" t="b">
        <v>0</v>
      </c>
    </row>
    <row r="222" spans="1:12" ht="15">
      <c r="A222" s="88" t="s">
        <v>2027</v>
      </c>
      <c r="B222" s="88" t="s">
        <v>2028</v>
      </c>
      <c r="C222" s="88">
        <v>3</v>
      </c>
      <c r="D222" s="122">
        <v>0.0032656411367147763</v>
      </c>
      <c r="E222" s="122">
        <v>2.6232492903979003</v>
      </c>
      <c r="F222" s="88" t="s">
        <v>2067</v>
      </c>
      <c r="G222" s="88" t="b">
        <v>0</v>
      </c>
      <c r="H222" s="88" t="b">
        <v>0</v>
      </c>
      <c r="I222" s="88" t="b">
        <v>0</v>
      </c>
      <c r="J222" s="88" t="b">
        <v>0</v>
      </c>
      <c r="K222" s="88" t="b">
        <v>0</v>
      </c>
      <c r="L222" s="88" t="b">
        <v>0</v>
      </c>
    </row>
    <row r="223" spans="1:12" ht="15">
      <c r="A223" s="88" t="s">
        <v>2028</v>
      </c>
      <c r="B223" s="88" t="s">
        <v>305</v>
      </c>
      <c r="C223" s="88">
        <v>3</v>
      </c>
      <c r="D223" s="122">
        <v>0.0032656411367147763</v>
      </c>
      <c r="E223" s="122">
        <v>2.6232492903979003</v>
      </c>
      <c r="F223" s="88" t="s">
        <v>2067</v>
      </c>
      <c r="G223" s="88" t="b">
        <v>0</v>
      </c>
      <c r="H223" s="88" t="b">
        <v>0</v>
      </c>
      <c r="I223" s="88" t="b">
        <v>0</v>
      </c>
      <c r="J223" s="88" t="b">
        <v>0</v>
      </c>
      <c r="K223" s="88" t="b">
        <v>0</v>
      </c>
      <c r="L223" s="88" t="b">
        <v>0</v>
      </c>
    </row>
    <row r="224" spans="1:12" ht="15">
      <c r="A224" s="88" t="s">
        <v>305</v>
      </c>
      <c r="B224" s="88" t="s">
        <v>1615</v>
      </c>
      <c r="C224" s="88">
        <v>3</v>
      </c>
      <c r="D224" s="122">
        <v>0.0032656411367147763</v>
      </c>
      <c r="E224" s="122">
        <v>2.255272505103306</v>
      </c>
      <c r="F224" s="88" t="s">
        <v>2067</v>
      </c>
      <c r="G224" s="88" t="b">
        <v>0</v>
      </c>
      <c r="H224" s="88" t="b">
        <v>0</v>
      </c>
      <c r="I224" s="88" t="b">
        <v>0</v>
      </c>
      <c r="J224" s="88" t="b">
        <v>0</v>
      </c>
      <c r="K224" s="88" t="b">
        <v>0</v>
      </c>
      <c r="L224" s="88" t="b">
        <v>0</v>
      </c>
    </row>
    <row r="225" spans="1:12" ht="15">
      <c r="A225" s="88" t="s">
        <v>1640</v>
      </c>
      <c r="B225" s="88" t="s">
        <v>1641</v>
      </c>
      <c r="C225" s="88">
        <v>2</v>
      </c>
      <c r="D225" s="122">
        <v>0.0024383570867747588</v>
      </c>
      <c r="E225" s="122">
        <v>2.7993405494535817</v>
      </c>
      <c r="F225" s="88" t="s">
        <v>2067</v>
      </c>
      <c r="G225" s="88" t="b">
        <v>0</v>
      </c>
      <c r="H225" s="88" t="b">
        <v>0</v>
      </c>
      <c r="I225" s="88" t="b">
        <v>0</v>
      </c>
      <c r="J225" s="88" t="b">
        <v>0</v>
      </c>
      <c r="K225" s="88" t="b">
        <v>0</v>
      </c>
      <c r="L225" s="88" t="b">
        <v>0</v>
      </c>
    </row>
    <row r="226" spans="1:12" ht="15">
      <c r="A226" s="88" t="s">
        <v>1641</v>
      </c>
      <c r="B226" s="88" t="s">
        <v>1642</v>
      </c>
      <c r="C226" s="88">
        <v>2</v>
      </c>
      <c r="D226" s="122">
        <v>0.0024383570867747588</v>
      </c>
      <c r="E226" s="122">
        <v>2.7993405494535817</v>
      </c>
      <c r="F226" s="88" t="s">
        <v>2067</v>
      </c>
      <c r="G226" s="88" t="b">
        <v>0</v>
      </c>
      <c r="H226" s="88" t="b">
        <v>0</v>
      </c>
      <c r="I226" s="88" t="b">
        <v>0</v>
      </c>
      <c r="J226" s="88" t="b">
        <v>0</v>
      </c>
      <c r="K226" s="88" t="b">
        <v>0</v>
      </c>
      <c r="L226" s="88" t="b">
        <v>0</v>
      </c>
    </row>
    <row r="227" spans="1:12" ht="15">
      <c r="A227" s="88" t="s">
        <v>1642</v>
      </c>
      <c r="B227" s="88" t="s">
        <v>1643</v>
      </c>
      <c r="C227" s="88">
        <v>2</v>
      </c>
      <c r="D227" s="122">
        <v>0.0024383570867747588</v>
      </c>
      <c r="E227" s="122">
        <v>2.7993405494535817</v>
      </c>
      <c r="F227" s="88" t="s">
        <v>2067</v>
      </c>
      <c r="G227" s="88" t="b">
        <v>0</v>
      </c>
      <c r="H227" s="88" t="b">
        <v>0</v>
      </c>
      <c r="I227" s="88" t="b">
        <v>0</v>
      </c>
      <c r="J227" s="88" t="b">
        <v>0</v>
      </c>
      <c r="K227" s="88" t="b">
        <v>0</v>
      </c>
      <c r="L227" s="88" t="b">
        <v>0</v>
      </c>
    </row>
    <row r="228" spans="1:12" ht="15">
      <c r="A228" s="88" t="s">
        <v>1643</v>
      </c>
      <c r="B228" s="88" t="s">
        <v>1571</v>
      </c>
      <c r="C228" s="88">
        <v>2</v>
      </c>
      <c r="D228" s="122">
        <v>0.0024383570867747588</v>
      </c>
      <c r="E228" s="122">
        <v>1.2082759424270826</v>
      </c>
      <c r="F228" s="88" t="s">
        <v>2067</v>
      </c>
      <c r="G228" s="88" t="b">
        <v>0</v>
      </c>
      <c r="H228" s="88" t="b">
        <v>0</v>
      </c>
      <c r="I228" s="88" t="b">
        <v>0</v>
      </c>
      <c r="J228" s="88" t="b">
        <v>0</v>
      </c>
      <c r="K228" s="88" t="b">
        <v>0</v>
      </c>
      <c r="L228" s="88" t="b">
        <v>0</v>
      </c>
    </row>
    <row r="229" spans="1:12" ht="15">
      <c r="A229" s="88" t="s">
        <v>1571</v>
      </c>
      <c r="B229" s="88" t="s">
        <v>1592</v>
      </c>
      <c r="C229" s="88">
        <v>2</v>
      </c>
      <c r="D229" s="122">
        <v>0.0024383570867747588</v>
      </c>
      <c r="E229" s="122">
        <v>0.7293026828458267</v>
      </c>
      <c r="F229" s="88" t="s">
        <v>2067</v>
      </c>
      <c r="G229" s="88" t="b">
        <v>0</v>
      </c>
      <c r="H229" s="88" t="b">
        <v>0</v>
      </c>
      <c r="I229" s="88" t="b">
        <v>0</v>
      </c>
      <c r="J229" s="88" t="b">
        <v>0</v>
      </c>
      <c r="K229" s="88" t="b">
        <v>0</v>
      </c>
      <c r="L229" s="88" t="b">
        <v>0</v>
      </c>
    </row>
    <row r="230" spans="1:12" ht="15">
      <c r="A230" s="88" t="s">
        <v>1571</v>
      </c>
      <c r="B230" s="88" t="s">
        <v>1542</v>
      </c>
      <c r="C230" s="88">
        <v>2</v>
      </c>
      <c r="D230" s="122">
        <v>0.0024383570867747588</v>
      </c>
      <c r="E230" s="122">
        <v>1.1272426915178642</v>
      </c>
      <c r="F230" s="88" t="s">
        <v>2067</v>
      </c>
      <c r="G230" s="88" t="b">
        <v>0</v>
      </c>
      <c r="H230" s="88" t="b">
        <v>0</v>
      </c>
      <c r="I230" s="88" t="b">
        <v>0</v>
      </c>
      <c r="J230" s="88" t="b">
        <v>0</v>
      </c>
      <c r="K230" s="88" t="b">
        <v>0</v>
      </c>
      <c r="L230" s="88" t="b">
        <v>0</v>
      </c>
    </row>
    <row r="231" spans="1:12" ht="15">
      <c r="A231" s="88" t="s">
        <v>1632</v>
      </c>
      <c r="B231" s="88" t="s">
        <v>295</v>
      </c>
      <c r="C231" s="88">
        <v>2</v>
      </c>
      <c r="D231" s="122">
        <v>0.0024383570867747588</v>
      </c>
      <c r="E231" s="122">
        <v>2.322219294733919</v>
      </c>
      <c r="F231" s="88" t="s">
        <v>2067</v>
      </c>
      <c r="G231" s="88" t="b">
        <v>0</v>
      </c>
      <c r="H231" s="88" t="b">
        <v>0</v>
      </c>
      <c r="I231" s="88" t="b">
        <v>0</v>
      </c>
      <c r="J231" s="88" t="b">
        <v>0</v>
      </c>
      <c r="K231" s="88" t="b">
        <v>0</v>
      </c>
      <c r="L231" s="88" t="b">
        <v>0</v>
      </c>
    </row>
    <row r="232" spans="1:12" ht="15">
      <c r="A232" s="88" t="s">
        <v>295</v>
      </c>
      <c r="B232" s="88" t="s">
        <v>2032</v>
      </c>
      <c r="C232" s="88">
        <v>2</v>
      </c>
      <c r="D232" s="122">
        <v>0.0024383570867747588</v>
      </c>
      <c r="E232" s="122">
        <v>2.7993405494535817</v>
      </c>
      <c r="F232" s="88" t="s">
        <v>2067</v>
      </c>
      <c r="G232" s="88" t="b">
        <v>0</v>
      </c>
      <c r="H232" s="88" t="b">
        <v>0</v>
      </c>
      <c r="I232" s="88" t="b">
        <v>0</v>
      </c>
      <c r="J232" s="88" t="b">
        <v>0</v>
      </c>
      <c r="K232" s="88" t="b">
        <v>0</v>
      </c>
      <c r="L232" s="88" t="b">
        <v>0</v>
      </c>
    </row>
    <row r="233" spans="1:12" ht="15">
      <c r="A233" s="88" t="s">
        <v>2032</v>
      </c>
      <c r="B233" s="88" t="s">
        <v>2033</v>
      </c>
      <c r="C233" s="88">
        <v>2</v>
      </c>
      <c r="D233" s="122">
        <v>0.0024383570867747588</v>
      </c>
      <c r="E233" s="122">
        <v>2.7993405494535817</v>
      </c>
      <c r="F233" s="88" t="s">
        <v>2067</v>
      </c>
      <c r="G233" s="88" t="b">
        <v>0</v>
      </c>
      <c r="H233" s="88" t="b">
        <v>0</v>
      </c>
      <c r="I233" s="88" t="b">
        <v>0</v>
      </c>
      <c r="J233" s="88" t="b">
        <v>0</v>
      </c>
      <c r="K233" s="88" t="b">
        <v>0</v>
      </c>
      <c r="L233" s="88" t="b">
        <v>0</v>
      </c>
    </row>
    <row r="234" spans="1:12" ht="15">
      <c r="A234" s="88" t="s">
        <v>2033</v>
      </c>
      <c r="B234" s="88" t="s">
        <v>2034</v>
      </c>
      <c r="C234" s="88">
        <v>2</v>
      </c>
      <c r="D234" s="122">
        <v>0.0024383570867747588</v>
      </c>
      <c r="E234" s="122">
        <v>2.7993405494535817</v>
      </c>
      <c r="F234" s="88" t="s">
        <v>2067</v>
      </c>
      <c r="G234" s="88" t="b">
        <v>0</v>
      </c>
      <c r="H234" s="88" t="b">
        <v>0</v>
      </c>
      <c r="I234" s="88" t="b">
        <v>0</v>
      </c>
      <c r="J234" s="88" t="b">
        <v>0</v>
      </c>
      <c r="K234" s="88" t="b">
        <v>0</v>
      </c>
      <c r="L234" s="88" t="b">
        <v>0</v>
      </c>
    </row>
    <row r="235" spans="1:12" ht="15">
      <c r="A235" s="88" t="s">
        <v>2034</v>
      </c>
      <c r="B235" s="88" t="s">
        <v>2035</v>
      </c>
      <c r="C235" s="88">
        <v>2</v>
      </c>
      <c r="D235" s="122">
        <v>0.0024383570867747588</v>
      </c>
      <c r="E235" s="122">
        <v>2.7993405494535817</v>
      </c>
      <c r="F235" s="88" t="s">
        <v>2067</v>
      </c>
      <c r="G235" s="88" t="b">
        <v>0</v>
      </c>
      <c r="H235" s="88" t="b">
        <v>0</v>
      </c>
      <c r="I235" s="88" t="b">
        <v>0</v>
      </c>
      <c r="J235" s="88" t="b">
        <v>0</v>
      </c>
      <c r="K235" s="88" t="b">
        <v>0</v>
      </c>
      <c r="L235" s="88" t="b">
        <v>0</v>
      </c>
    </row>
    <row r="236" spans="1:12" ht="15">
      <c r="A236" s="88" t="s">
        <v>2035</v>
      </c>
      <c r="B236" s="88" t="s">
        <v>2036</v>
      </c>
      <c r="C236" s="88">
        <v>2</v>
      </c>
      <c r="D236" s="122">
        <v>0.0024383570867747588</v>
      </c>
      <c r="E236" s="122">
        <v>2.7993405494535817</v>
      </c>
      <c r="F236" s="88" t="s">
        <v>2067</v>
      </c>
      <c r="G236" s="88" t="b">
        <v>0</v>
      </c>
      <c r="H236" s="88" t="b">
        <v>0</v>
      </c>
      <c r="I236" s="88" t="b">
        <v>0</v>
      </c>
      <c r="J236" s="88" t="b">
        <v>0</v>
      </c>
      <c r="K236" s="88" t="b">
        <v>0</v>
      </c>
      <c r="L236" s="88" t="b">
        <v>0</v>
      </c>
    </row>
    <row r="237" spans="1:12" ht="15">
      <c r="A237" s="88" t="s">
        <v>2036</v>
      </c>
      <c r="B237" s="88" t="s">
        <v>2037</v>
      </c>
      <c r="C237" s="88">
        <v>2</v>
      </c>
      <c r="D237" s="122">
        <v>0.0024383570867747588</v>
      </c>
      <c r="E237" s="122">
        <v>2.7993405494535817</v>
      </c>
      <c r="F237" s="88" t="s">
        <v>2067</v>
      </c>
      <c r="G237" s="88" t="b">
        <v>0</v>
      </c>
      <c r="H237" s="88" t="b">
        <v>0</v>
      </c>
      <c r="I237" s="88" t="b">
        <v>0</v>
      </c>
      <c r="J237" s="88" t="b">
        <v>0</v>
      </c>
      <c r="K237" s="88" t="b">
        <v>0</v>
      </c>
      <c r="L237" s="88" t="b">
        <v>0</v>
      </c>
    </row>
    <row r="238" spans="1:12" ht="15">
      <c r="A238" s="88" t="s">
        <v>2037</v>
      </c>
      <c r="B238" s="88" t="s">
        <v>2038</v>
      </c>
      <c r="C238" s="88">
        <v>2</v>
      </c>
      <c r="D238" s="122">
        <v>0.0024383570867747588</v>
      </c>
      <c r="E238" s="122">
        <v>2.7993405494535817</v>
      </c>
      <c r="F238" s="88" t="s">
        <v>2067</v>
      </c>
      <c r="G238" s="88" t="b">
        <v>0</v>
      </c>
      <c r="H238" s="88" t="b">
        <v>0</v>
      </c>
      <c r="I238" s="88" t="b">
        <v>0</v>
      </c>
      <c r="J238" s="88" t="b">
        <v>0</v>
      </c>
      <c r="K238" s="88" t="b">
        <v>0</v>
      </c>
      <c r="L238" s="88" t="b">
        <v>0</v>
      </c>
    </row>
    <row r="239" spans="1:12" ht="15">
      <c r="A239" s="88" t="s">
        <v>2038</v>
      </c>
      <c r="B239" s="88" t="s">
        <v>2039</v>
      </c>
      <c r="C239" s="88">
        <v>2</v>
      </c>
      <c r="D239" s="122">
        <v>0.0024383570867747588</v>
      </c>
      <c r="E239" s="122">
        <v>2.7993405494535817</v>
      </c>
      <c r="F239" s="88" t="s">
        <v>2067</v>
      </c>
      <c r="G239" s="88" t="b">
        <v>0</v>
      </c>
      <c r="H239" s="88" t="b">
        <v>0</v>
      </c>
      <c r="I239" s="88" t="b">
        <v>0</v>
      </c>
      <c r="J239" s="88" t="b">
        <v>0</v>
      </c>
      <c r="K239" s="88" t="b">
        <v>0</v>
      </c>
      <c r="L239" s="88" t="b">
        <v>0</v>
      </c>
    </row>
    <row r="240" spans="1:12" ht="15">
      <c r="A240" s="88" t="s">
        <v>2039</v>
      </c>
      <c r="B240" s="88" t="s">
        <v>2040</v>
      </c>
      <c r="C240" s="88">
        <v>2</v>
      </c>
      <c r="D240" s="122">
        <v>0.0024383570867747588</v>
      </c>
      <c r="E240" s="122">
        <v>2.7993405494535817</v>
      </c>
      <c r="F240" s="88" t="s">
        <v>2067</v>
      </c>
      <c r="G240" s="88" t="b">
        <v>0</v>
      </c>
      <c r="H240" s="88" t="b">
        <v>0</v>
      </c>
      <c r="I240" s="88" t="b">
        <v>0</v>
      </c>
      <c r="J240" s="88" t="b">
        <v>0</v>
      </c>
      <c r="K240" s="88" t="b">
        <v>0</v>
      </c>
      <c r="L240" s="88" t="b">
        <v>0</v>
      </c>
    </row>
    <row r="241" spans="1:12" ht="15">
      <c r="A241" s="88" t="s">
        <v>2040</v>
      </c>
      <c r="B241" s="88" t="s">
        <v>2041</v>
      </c>
      <c r="C241" s="88">
        <v>2</v>
      </c>
      <c r="D241" s="122">
        <v>0.0024383570867747588</v>
      </c>
      <c r="E241" s="122">
        <v>2.7993405494535817</v>
      </c>
      <c r="F241" s="88" t="s">
        <v>2067</v>
      </c>
      <c r="G241" s="88" t="b">
        <v>0</v>
      </c>
      <c r="H241" s="88" t="b">
        <v>0</v>
      </c>
      <c r="I241" s="88" t="b">
        <v>0</v>
      </c>
      <c r="J241" s="88" t="b">
        <v>0</v>
      </c>
      <c r="K241" s="88" t="b">
        <v>0</v>
      </c>
      <c r="L241" s="88" t="b">
        <v>0</v>
      </c>
    </row>
    <row r="242" spans="1:12" ht="15">
      <c r="A242" s="88" t="s">
        <v>2041</v>
      </c>
      <c r="B242" s="88" t="s">
        <v>1937</v>
      </c>
      <c r="C242" s="88">
        <v>2</v>
      </c>
      <c r="D242" s="122">
        <v>0.0024383570867747588</v>
      </c>
      <c r="E242" s="122">
        <v>2.401400540781544</v>
      </c>
      <c r="F242" s="88" t="s">
        <v>2067</v>
      </c>
      <c r="G242" s="88" t="b">
        <v>0</v>
      </c>
      <c r="H242" s="88" t="b">
        <v>0</v>
      </c>
      <c r="I242" s="88" t="b">
        <v>0</v>
      </c>
      <c r="J242" s="88" t="b">
        <v>0</v>
      </c>
      <c r="K242" s="88" t="b">
        <v>0</v>
      </c>
      <c r="L242" s="88" t="b">
        <v>0</v>
      </c>
    </row>
    <row r="243" spans="1:12" ht="15">
      <c r="A243" s="88" t="s">
        <v>1937</v>
      </c>
      <c r="B243" s="88" t="s">
        <v>2042</v>
      </c>
      <c r="C243" s="88">
        <v>2</v>
      </c>
      <c r="D243" s="122">
        <v>0.0024383570867747588</v>
      </c>
      <c r="E243" s="122">
        <v>2.401400540781544</v>
      </c>
      <c r="F243" s="88" t="s">
        <v>2067</v>
      </c>
      <c r="G243" s="88" t="b">
        <v>0</v>
      </c>
      <c r="H243" s="88" t="b">
        <v>0</v>
      </c>
      <c r="I243" s="88" t="b">
        <v>0</v>
      </c>
      <c r="J243" s="88" t="b">
        <v>0</v>
      </c>
      <c r="K243" s="88" t="b">
        <v>0</v>
      </c>
      <c r="L243" s="88" t="b">
        <v>0</v>
      </c>
    </row>
    <row r="244" spans="1:12" ht="15">
      <c r="A244" s="88" t="s">
        <v>2042</v>
      </c>
      <c r="B244" s="88" t="s">
        <v>2043</v>
      </c>
      <c r="C244" s="88">
        <v>2</v>
      </c>
      <c r="D244" s="122">
        <v>0.0024383570867747588</v>
      </c>
      <c r="E244" s="122">
        <v>2.7993405494535817</v>
      </c>
      <c r="F244" s="88" t="s">
        <v>2067</v>
      </c>
      <c r="G244" s="88" t="b">
        <v>0</v>
      </c>
      <c r="H244" s="88" t="b">
        <v>0</v>
      </c>
      <c r="I244" s="88" t="b">
        <v>0</v>
      </c>
      <c r="J244" s="88" t="b">
        <v>0</v>
      </c>
      <c r="K244" s="88" t="b">
        <v>0</v>
      </c>
      <c r="L244" s="88" t="b">
        <v>0</v>
      </c>
    </row>
    <row r="245" spans="1:12" ht="15">
      <c r="A245" s="88" t="s">
        <v>2043</v>
      </c>
      <c r="B245" s="88" t="s">
        <v>2044</v>
      </c>
      <c r="C245" s="88">
        <v>2</v>
      </c>
      <c r="D245" s="122">
        <v>0.0024383570867747588</v>
      </c>
      <c r="E245" s="122">
        <v>2.7993405494535817</v>
      </c>
      <c r="F245" s="88" t="s">
        <v>2067</v>
      </c>
      <c r="G245" s="88" t="b">
        <v>0</v>
      </c>
      <c r="H245" s="88" t="b">
        <v>0</v>
      </c>
      <c r="I245" s="88" t="b">
        <v>0</v>
      </c>
      <c r="J245" s="88" t="b">
        <v>0</v>
      </c>
      <c r="K245" s="88" t="b">
        <v>0</v>
      </c>
      <c r="L245" s="88" t="b">
        <v>0</v>
      </c>
    </row>
    <row r="246" spans="1:12" ht="15">
      <c r="A246" s="88" t="s">
        <v>2044</v>
      </c>
      <c r="B246" s="88" t="s">
        <v>2045</v>
      </c>
      <c r="C246" s="88">
        <v>2</v>
      </c>
      <c r="D246" s="122">
        <v>0.0024383570867747588</v>
      </c>
      <c r="E246" s="122">
        <v>2.7993405494535817</v>
      </c>
      <c r="F246" s="88" t="s">
        <v>2067</v>
      </c>
      <c r="G246" s="88" t="b">
        <v>0</v>
      </c>
      <c r="H246" s="88" t="b">
        <v>0</v>
      </c>
      <c r="I246" s="88" t="b">
        <v>0</v>
      </c>
      <c r="J246" s="88" t="b">
        <v>0</v>
      </c>
      <c r="K246" s="88" t="b">
        <v>0</v>
      </c>
      <c r="L246" s="88" t="b">
        <v>0</v>
      </c>
    </row>
    <row r="247" spans="1:12" ht="15">
      <c r="A247" s="88" t="s">
        <v>2045</v>
      </c>
      <c r="B247" s="88" t="s">
        <v>2046</v>
      </c>
      <c r="C247" s="88">
        <v>2</v>
      </c>
      <c r="D247" s="122">
        <v>0.0024383570867747588</v>
      </c>
      <c r="E247" s="122">
        <v>2.7993405494535817</v>
      </c>
      <c r="F247" s="88" t="s">
        <v>2067</v>
      </c>
      <c r="G247" s="88" t="b">
        <v>0</v>
      </c>
      <c r="H247" s="88" t="b">
        <v>0</v>
      </c>
      <c r="I247" s="88" t="b">
        <v>0</v>
      </c>
      <c r="J247" s="88" t="b">
        <v>0</v>
      </c>
      <c r="K247" s="88" t="b">
        <v>0</v>
      </c>
      <c r="L247" s="88" t="b">
        <v>0</v>
      </c>
    </row>
    <row r="248" spans="1:12" ht="15">
      <c r="A248" s="88" t="s">
        <v>2046</v>
      </c>
      <c r="B248" s="88" t="s">
        <v>1933</v>
      </c>
      <c r="C248" s="88">
        <v>2</v>
      </c>
      <c r="D248" s="122">
        <v>0.0024383570867747588</v>
      </c>
      <c r="E248" s="122">
        <v>2.322219294733919</v>
      </c>
      <c r="F248" s="88" t="s">
        <v>2067</v>
      </c>
      <c r="G248" s="88" t="b">
        <v>0</v>
      </c>
      <c r="H248" s="88" t="b">
        <v>0</v>
      </c>
      <c r="I248" s="88" t="b">
        <v>0</v>
      </c>
      <c r="J248" s="88" t="b">
        <v>0</v>
      </c>
      <c r="K248" s="88" t="b">
        <v>0</v>
      </c>
      <c r="L248" s="88" t="b">
        <v>0</v>
      </c>
    </row>
    <row r="249" spans="1:12" ht="15">
      <c r="A249" s="88" t="s">
        <v>1933</v>
      </c>
      <c r="B249" s="88" t="s">
        <v>1637</v>
      </c>
      <c r="C249" s="88">
        <v>2</v>
      </c>
      <c r="D249" s="122">
        <v>0.0024383570867747588</v>
      </c>
      <c r="E249" s="122">
        <v>1.8450980400142567</v>
      </c>
      <c r="F249" s="88" t="s">
        <v>2067</v>
      </c>
      <c r="G249" s="88" t="b">
        <v>0</v>
      </c>
      <c r="H249" s="88" t="b">
        <v>0</v>
      </c>
      <c r="I249" s="88" t="b">
        <v>0</v>
      </c>
      <c r="J249" s="88" t="b">
        <v>1</v>
      </c>
      <c r="K249" s="88" t="b">
        <v>0</v>
      </c>
      <c r="L249" s="88" t="b">
        <v>0</v>
      </c>
    </row>
    <row r="250" spans="1:12" ht="15">
      <c r="A250" s="88" t="s">
        <v>1637</v>
      </c>
      <c r="B250" s="88" t="s">
        <v>2047</v>
      </c>
      <c r="C250" s="88">
        <v>2</v>
      </c>
      <c r="D250" s="122">
        <v>0.0024383570867747588</v>
      </c>
      <c r="E250" s="122">
        <v>2.322219294733919</v>
      </c>
      <c r="F250" s="88" t="s">
        <v>2067</v>
      </c>
      <c r="G250" s="88" t="b">
        <v>1</v>
      </c>
      <c r="H250" s="88" t="b">
        <v>0</v>
      </c>
      <c r="I250" s="88" t="b">
        <v>0</v>
      </c>
      <c r="J250" s="88" t="b">
        <v>1</v>
      </c>
      <c r="K250" s="88" t="b">
        <v>0</v>
      </c>
      <c r="L250" s="88" t="b">
        <v>0</v>
      </c>
    </row>
    <row r="251" spans="1:12" ht="15">
      <c r="A251" s="88" t="s">
        <v>2047</v>
      </c>
      <c r="B251" s="88" t="s">
        <v>1571</v>
      </c>
      <c r="C251" s="88">
        <v>2</v>
      </c>
      <c r="D251" s="122">
        <v>0.0024383570867747588</v>
      </c>
      <c r="E251" s="122">
        <v>1.2082759424270826</v>
      </c>
      <c r="F251" s="88" t="s">
        <v>2067</v>
      </c>
      <c r="G251" s="88" t="b">
        <v>1</v>
      </c>
      <c r="H251" s="88" t="b">
        <v>0</v>
      </c>
      <c r="I251" s="88" t="b">
        <v>0</v>
      </c>
      <c r="J251" s="88" t="b">
        <v>0</v>
      </c>
      <c r="K251" s="88" t="b">
        <v>0</v>
      </c>
      <c r="L251" s="88" t="b">
        <v>0</v>
      </c>
    </row>
    <row r="252" spans="1:12" ht="15">
      <c r="A252" s="88" t="s">
        <v>1571</v>
      </c>
      <c r="B252" s="88" t="s">
        <v>2048</v>
      </c>
      <c r="C252" s="88">
        <v>2</v>
      </c>
      <c r="D252" s="122">
        <v>0.0024383570867747588</v>
      </c>
      <c r="E252" s="122">
        <v>1.4282726871818454</v>
      </c>
      <c r="F252" s="88" t="s">
        <v>2067</v>
      </c>
      <c r="G252" s="88" t="b">
        <v>0</v>
      </c>
      <c r="H252" s="88" t="b">
        <v>0</v>
      </c>
      <c r="I252" s="88" t="b">
        <v>0</v>
      </c>
      <c r="J252" s="88" t="b">
        <v>0</v>
      </c>
      <c r="K252" s="88" t="b">
        <v>0</v>
      </c>
      <c r="L252" s="88" t="b">
        <v>0</v>
      </c>
    </row>
    <row r="253" spans="1:12" ht="15">
      <c r="A253" s="88" t="s">
        <v>2048</v>
      </c>
      <c r="B253" s="88" t="s">
        <v>1572</v>
      </c>
      <c r="C253" s="88">
        <v>2</v>
      </c>
      <c r="D253" s="122">
        <v>0.0024383570867747588</v>
      </c>
      <c r="E253" s="122">
        <v>1.4191293077419758</v>
      </c>
      <c r="F253" s="88" t="s">
        <v>2067</v>
      </c>
      <c r="G253" s="88" t="b">
        <v>0</v>
      </c>
      <c r="H253" s="88" t="b">
        <v>0</v>
      </c>
      <c r="I253" s="88" t="b">
        <v>0</v>
      </c>
      <c r="J253" s="88" t="b">
        <v>0</v>
      </c>
      <c r="K253" s="88" t="b">
        <v>0</v>
      </c>
      <c r="L253" s="88" t="b">
        <v>0</v>
      </c>
    </row>
    <row r="254" spans="1:12" ht="15">
      <c r="A254" s="88" t="s">
        <v>1927</v>
      </c>
      <c r="B254" s="88" t="s">
        <v>2049</v>
      </c>
      <c r="C254" s="88">
        <v>2</v>
      </c>
      <c r="D254" s="122">
        <v>0.0024383570867747588</v>
      </c>
      <c r="E254" s="122">
        <v>2.255272505103306</v>
      </c>
      <c r="F254" s="88" t="s">
        <v>2067</v>
      </c>
      <c r="G254" s="88" t="b">
        <v>0</v>
      </c>
      <c r="H254" s="88" t="b">
        <v>0</v>
      </c>
      <c r="I254" s="88" t="b">
        <v>0</v>
      </c>
      <c r="J254" s="88" t="b">
        <v>0</v>
      </c>
      <c r="K254" s="88" t="b">
        <v>0</v>
      </c>
      <c r="L254" s="88" t="b">
        <v>0</v>
      </c>
    </row>
    <row r="255" spans="1:12" ht="15">
      <c r="A255" s="88" t="s">
        <v>2049</v>
      </c>
      <c r="B255" s="88" t="s">
        <v>2050</v>
      </c>
      <c r="C255" s="88">
        <v>2</v>
      </c>
      <c r="D255" s="122">
        <v>0.0024383570867747588</v>
      </c>
      <c r="E255" s="122">
        <v>2.7993405494535817</v>
      </c>
      <c r="F255" s="88" t="s">
        <v>2067</v>
      </c>
      <c r="G255" s="88" t="b">
        <v>0</v>
      </c>
      <c r="H255" s="88" t="b">
        <v>0</v>
      </c>
      <c r="I255" s="88" t="b">
        <v>0</v>
      </c>
      <c r="J255" s="88" t="b">
        <v>0</v>
      </c>
      <c r="K255" s="88" t="b">
        <v>0</v>
      </c>
      <c r="L255" s="88" t="b">
        <v>0</v>
      </c>
    </row>
    <row r="256" spans="1:12" ht="15">
      <c r="A256" s="88" t="s">
        <v>2050</v>
      </c>
      <c r="B256" s="88" t="s">
        <v>2051</v>
      </c>
      <c r="C256" s="88">
        <v>2</v>
      </c>
      <c r="D256" s="122">
        <v>0.0024383570867747588</v>
      </c>
      <c r="E256" s="122">
        <v>2.7993405494535817</v>
      </c>
      <c r="F256" s="88" t="s">
        <v>2067</v>
      </c>
      <c r="G256" s="88" t="b">
        <v>0</v>
      </c>
      <c r="H256" s="88" t="b">
        <v>0</v>
      </c>
      <c r="I256" s="88" t="b">
        <v>0</v>
      </c>
      <c r="J256" s="88" t="b">
        <v>0</v>
      </c>
      <c r="K256" s="88" t="b">
        <v>0</v>
      </c>
      <c r="L256" s="88" t="b">
        <v>0</v>
      </c>
    </row>
    <row r="257" spans="1:12" ht="15">
      <c r="A257" s="88" t="s">
        <v>2051</v>
      </c>
      <c r="B257" s="88" t="s">
        <v>1938</v>
      </c>
      <c r="C257" s="88">
        <v>2</v>
      </c>
      <c r="D257" s="122">
        <v>0.0024383570867747588</v>
      </c>
      <c r="E257" s="122">
        <v>2.401400540781544</v>
      </c>
      <c r="F257" s="88" t="s">
        <v>2067</v>
      </c>
      <c r="G257" s="88" t="b">
        <v>0</v>
      </c>
      <c r="H257" s="88" t="b">
        <v>0</v>
      </c>
      <c r="I257" s="88" t="b">
        <v>0</v>
      </c>
      <c r="J257" s="88" t="b">
        <v>0</v>
      </c>
      <c r="K257" s="88" t="b">
        <v>0</v>
      </c>
      <c r="L257" s="88" t="b">
        <v>0</v>
      </c>
    </row>
    <row r="258" spans="1:12" ht="15">
      <c r="A258" s="88" t="s">
        <v>1938</v>
      </c>
      <c r="B258" s="88" t="s">
        <v>1573</v>
      </c>
      <c r="C258" s="88">
        <v>2</v>
      </c>
      <c r="D258" s="122">
        <v>0.0024383570867747588</v>
      </c>
      <c r="E258" s="122">
        <v>1.1342288123785302</v>
      </c>
      <c r="F258" s="88" t="s">
        <v>2067</v>
      </c>
      <c r="G258" s="88" t="b">
        <v>0</v>
      </c>
      <c r="H258" s="88" t="b">
        <v>0</v>
      </c>
      <c r="I258" s="88" t="b">
        <v>0</v>
      </c>
      <c r="J258" s="88" t="b">
        <v>0</v>
      </c>
      <c r="K258" s="88" t="b">
        <v>0</v>
      </c>
      <c r="L258" s="88" t="b">
        <v>0</v>
      </c>
    </row>
    <row r="259" spans="1:12" ht="15">
      <c r="A259" s="88" t="s">
        <v>1573</v>
      </c>
      <c r="B259" s="88" t="s">
        <v>1600</v>
      </c>
      <c r="C259" s="88">
        <v>2</v>
      </c>
      <c r="D259" s="122">
        <v>0.0024383570867747588</v>
      </c>
      <c r="E259" s="122">
        <v>1.183916596567638</v>
      </c>
      <c r="F259" s="88" t="s">
        <v>2067</v>
      </c>
      <c r="G259" s="88" t="b">
        <v>0</v>
      </c>
      <c r="H259" s="88" t="b">
        <v>0</v>
      </c>
      <c r="I259" s="88" t="b">
        <v>0</v>
      </c>
      <c r="J259" s="88" t="b">
        <v>0</v>
      </c>
      <c r="K259" s="88" t="b">
        <v>0</v>
      </c>
      <c r="L259" s="88" t="b">
        <v>0</v>
      </c>
    </row>
    <row r="260" spans="1:12" ht="15">
      <c r="A260" s="88" t="s">
        <v>1600</v>
      </c>
      <c r="B260" s="88" t="s">
        <v>1602</v>
      </c>
      <c r="C260" s="88">
        <v>2</v>
      </c>
      <c r="D260" s="122">
        <v>0.0024383570867747588</v>
      </c>
      <c r="E260" s="122">
        <v>2.058977859959338</v>
      </c>
      <c r="F260" s="88" t="s">
        <v>2067</v>
      </c>
      <c r="G260" s="88" t="b">
        <v>0</v>
      </c>
      <c r="H260" s="88" t="b">
        <v>0</v>
      </c>
      <c r="I260" s="88" t="b">
        <v>0</v>
      </c>
      <c r="J260" s="88" t="b">
        <v>0</v>
      </c>
      <c r="K260" s="88" t="b">
        <v>0</v>
      </c>
      <c r="L260" s="88" t="b">
        <v>0</v>
      </c>
    </row>
    <row r="261" spans="1:12" ht="15">
      <c r="A261" s="88" t="s">
        <v>1571</v>
      </c>
      <c r="B261" s="88" t="s">
        <v>1601</v>
      </c>
      <c r="C261" s="88">
        <v>2</v>
      </c>
      <c r="D261" s="122">
        <v>0.0024383570867747588</v>
      </c>
      <c r="E261" s="122">
        <v>0.7750601734065018</v>
      </c>
      <c r="F261" s="88" t="s">
        <v>2067</v>
      </c>
      <c r="G261" s="88" t="b">
        <v>0</v>
      </c>
      <c r="H261" s="88" t="b">
        <v>0</v>
      </c>
      <c r="I261" s="88" t="b">
        <v>0</v>
      </c>
      <c r="J261" s="88" t="b">
        <v>0</v>
      </c>
      <c r="K261" s="88" t="b">
        <v>0</v>
      </c>
      <c r="L261" s="88" t="b">
        <v>0</v>
      </c>
    </row>
    <row r="262" spans="1:12" ht="15">
      <c r="A262" s="88" t="s">
        <v>283</v>
      </c>
      <c r="B262" s="88" t="s">
        <v>271</v>
      </c>
      <c r="C262" s="88">
        <v>2</v>
      </c>
      <c r="D262" s="122">
        <v>0.0024383570867747588</v>
      </c>
      <c r="E262" s="122">
        <v>2.100370545117563</v>
      </c>
      <c r="F262" s="88" t="s">
        <v>2067</v>
      </c>
      <c r="G262" s="88" t="b">
        <v>0</v>
      </c>
      <c r="H262" s="88" t="b">
        <v>0</v>
      </c>
      <c r="I262" s="88" t="b">
        <v>0</v>
      </c>
      <c r="J262" s="88" t="b">
        <v>0</v>
      </c>
      <c r="K262" s="88" t="b">
        <v>0</v>
      </c>
      <c r="L262" s="88" t="b">
        <v>0</v>
      </c>
    </row>
    <row r="263" spans="1:12" ht="15">
      <c r="A263" s="88" t="s">
        <v>271</v>
      </c>
      <c r="B263" s="88" t="s">
        <v>282</v>
      </c>
      <c r="C263" s="88">
        <v>2</v>
      </c>
      <c r="D263" s="122">
        <v>0.0024383570867747588</v>
      </c>
      <c r="E263" s="122">
        <v>1.0791812460476249</v>
      </c>
      <c r="F263" s="88" t="s">
        <v>2067</v>
      </c>
      <c r="G263" s="88" t="b">
        <v>0</v>
      </c>
      <c r="H263" s="88" t="b">
        <v>0</v>
      </c>
      <c r="I263" s="88" t="b">
        <v>0</v>
      </c>
      <c r="J263" s="88" t="b">
        <v>0</v>
      </c>
      <c r="K263" s="88" t="b">
        <v>0</v>
      </c>
      <c r="L263" s="88" t="b">
        <v>0</v>
      </c>
    </row>
    <row r="264" spans="1:12" ht="15">
      <c r="A264" s="88" t="s">
        <v>282</v>
      </c>
      <c r="B264" s="88" t="s">
        <v>2054</v>
      </c>
      <c r="C264" s="88">
        <v>2</v>
      </c>
      <c r="D264" s="122">
        <v>0.0024383570867747588</v>
      </c>
      <c r="E264" s="122">
        <v>1.7201593034059568</v>
      </c>
      <c r="F264" s="88" t="s">
        <v>2067</v>
      </c>
      <c r="G264" s="88" t="b">
        <v>0</v>
      </c>
      <c r="H264" s="88" t="b">
        <v>0</v>
      </c>
      <c r="I264" s="88" t="b">
        <v>0</v>
      </c>
      <c r="J264" s="88" t="b">
        <v>0</v>
      </c>
      <c r="K264" s="88" t="b">
        <v>0</v>
      </c>
      <c r="L264" s="88" t="b">
        <v>0</v>
      </c>
    </row>
    <row r="265" spans="1:12" ht="15">
      <c r="A265" s="88" t="s">
        <v>2054</v>
      </c>
      <c r="B265" s="88" t="s">
        <v>1934</v>
      </c>
      <c r="C265" s="88">
        <v>2</v>
      </c>
      <c r="D265" s="122">
        <v>0.0024383570867747588</v>
      </c>
      <c r="E265" s="122">
        <v>2.322219294733919</v>
      </c>
      <c r="F265" s="88" t="s">
        <v>2067</v>
      </c>
      <c r="G265" s="88" t="b">
        <v>0</v>
      </c>
      <c r="H265" s="88" t="b">
        <v>0</v>
      </c>
      <c r="I265" s="88" t="b">
        <v>0</v>
      </c>
      <c r="J265" s="88" t="b">
        <v>0</v>
      </c>
      <c r="K265" s="88" t="b">
        <v>0</v>
      </c>
      <c r="L265" s="88" t="b">
        <v>0</v>
      </c>
    </row>
    <row r="266" spans="1:12" ht="15">
      <c r="A266" s="88" t="s">
        <v>1934</v>
      </c>
      <c r="B266" s="88" t="s">
        <v>1571</v>
      </c>
      <c r="C266" s="88">
        <v>2</v>
      </c>
      <c r="D266" s="122">
        <v>0.0024383570867747588</v>
      </c>
      <c r="E266" s="122">
        <v>0.73115468770742</v>
      </c>
      <c r="F266" s="88" t="s">
        <v>2067</v>
      </c>
      <c r="G266" s="88" t="b">
        <v>0</v>
      </c>
      <c r="H266" s="88" t="b">
        <v>0</v>
      </c>
      <c r="I266" s="88" t="b">
        <v>0</v>
      </c>
      <c r="J266" s="88" t="b">
        <v>0</v>
      </c>
      <c r="K266" s="88" t="b">
        <v>0</v>
      </c>
      <c r="L266" s="88" t="b">
        <v>0</v>
      </c>
    </row>
    <row r="267" spans="1:12" ht="15">
      <c r="A267" s="88" t="s">
        <v>2055</v>
      </c>
      <c r="B267" s="88" t="s">
        <v>2056</v>
      </c>
      <c r="C267" s="88">
        <v>2</v>
      </c>
      <c r="D267" s="122">
        <v>0.0024383570867747588</v>
      </c>
      <c r="E267" s="122">
        <v>2.7993405494535817</v>
      </c>
      <c r="F267" s="88" t="s">
        <v>2067</v>
      </c>
      <c r="G267" s="88" t="b">
        <v>0</v>
      </c>
      <c r="H267" s="88" t="b">
        <v>0</v>
      </c>
      <c r="I267" s="88" t="b">
        <v>0</v>
      </c>
      <c r="J267" s="88" t="b">
        <v>0</v>
      </c>
      <c r="K267" s="88" t="b">
        <v>0</v>
      </c>
      <c r="L267" s="88" t="b">
        <v>0</v>
      </c>
    </row>
    <row r="268" spans="1:12" ht="15">
      <c r="A268" s="88" t="s">
        <v>2056</v>
      </c>
      <c r="B268" s="88" t="s">
        <v>1571</v>
      </c>
      <c r="C268" s="88">
        <v>2</v>
      </c>
      <c r="D268" s="122">
        <v>0.0024383570867747588</v>
      </c>
      <c r="E268" s="122">
        <v>1.2082759424270826</v>
      </c>
      <c r="F268" s="88" t="s">
        <v>2067</v>
      </c>
      <c r="G268" s="88" t="b">
        <v>0</v>
      </c>
      <c r="H268" s="88" t="b">
        <v>0</v>
      </c>
      <c r="I268" s="88" t="b">
        <v>0</v>
      </c>
      <c r="J268" s="88" t="b">
        <v>0</v>
      </c>
      <c r="K268" s="88" t="b">
        <v>0</v>
      </c>
      <c r="L268" s="88" t="b">
        <v>0</v>
      </c>
    </row>
    <row r="269" spans="1:12" ht="15">
      <c r="A269" s="88" t="s">
        <v>1571</v>
      </c>
      <c r="B269" s="88" t="s">
        <v>2057</v>
      </c>
      <c r="C269" s="88">
        <v>2</v>
      </c>
      <c r="D269" s="122">
        <v>0.0024383570867747588</v>
      </c>
      <c r="E269" s="122">
        <v>1.4282726871818454</v>
      </c>
      <c r="F269" s="88" t="s">
        <v>2067</v>
      </c>
      <c r="G269" s="88" t="b">
        <v>0</v>
      </c>
      <c r="H269" s="88" t="b">
        <v>0</v>
      </c>
      <c r="I269" s="88" t="b">
        <v>0</v>
      </c>
      <c r="J269" s="88" t="b">
        <v>0</v>
      </c>
      <c r="K269" s="88" t="b">
        <v>0</v>
      </c>
      <c r="L269" s="88" t="b">
        <v>0</v>
      </c>
    </row>
    <row r="270" spans="1:12" ht="15">
      <c r="A270" s="88" t="s">
        <v>2057</v>
      </c>
      <c r="B270" s="88" t="s">
        <v>2058</v>
      </c>
      <c r="C270" s="88">
        <v>2</v>
      </c>
      <c r="D270" s="122">
        <v>0.0024383570867747588</v>
      </c>
      <c r="E270" s="122">
        <v>2.7993405494535817</v>
      </c>
      <c r="F270" s="88" t="s">
        <v>2067</v>
      </c>
      <c r="G270" s="88" t="b">
        <v>0</v>
      </c>
      <c r="H270" s="88" t="b">
        <v>0</v>
      </c>
      <c r="I270" s="88" t="b">
        <v>0</v>
      </c>
      <c r="J270" s="88" t="b">
        <v>0</v>
      </c>
      <c r="K270" s="88" t="b">
        <v>0</v>
      </c>
      <c r="L270" s="88" t="b">
        <v>0</v>
      </c>
    </row>
    <row r="271" spans="1:12" ht="15">
      <c r="A271" s="88" t="s">
        <v>2058</v>
      </c>
      <c r="B271" s="88" t="s">
        <v>2059</v>
      </c>
      <c r="C271" s="88">
        <v>2</v>
      </c>
      <c r="D271" s="122">
        <v>0.0024383570867747588</v>
      </c>
      <c r="E271" s="122">
        <v>2.7993405494535817</v>
      </c>
      <c r="F271" s="88" t="s">
        <v>2067</v>
      </c>
      <c r="G271" s="88" t="b">
        <v>0</v>
      </c>
      <c r="H271" s="88" t="b">
        <v>0</v>
      </c>
      <c r="I271" s="88" t="b">
        <v>0</v>
      </c>
      <c r="J271" s="88" t="b">
        <v>0</v>
      </c>
      <c r="K271" s="88" t="b">
        <v>0</v>
      </c>
      <c r="L271" s="88" t="b">
        <v>0</v>
      </c>
    </row>
    <row r="272" spans="1:12" ht="15">
      <c r="A272" s="88" t="s">
        <v>2059</v>
      </c>
      <c r="B272" s="88" t="s">
        <v>1602</v>
      </c>
      <c r="C272" s="88">
        <v>2</v>
      </c>
      <c r="D272" s="122">
        <v>0.0024383570867747588</v>
      </c>
      <c r="E272" s="122">
        <v>2.058977859959338</v>
      </c>
      <c r="F272" s="88" t="s">
        <v>2067</v>
      </c>
      <c r="G272" s="88" t="b">
        <v>0</v>
      </c>
      <c r="H272" s="88" t="b">
        <v>0</v>
      </c>
      <c r="I272" s="88" t="b">
        <v>0</v>
      </c>
      <c r="J272" s="88" t="b">
        <v>0</v>
      </c>
      <c r="K272" s="88" t="b">
        <v>0</v>
      </c>
      <c r="L272" s="88" t="b">
        <v>0</v>
      </c>
    </row>
    <row r="273" spans="1:12" ht="15">
      <c r="A273" s="88" t="s">
        <v>2060</v>
      </c>
      <c r="B273" s="88" t="s">
        <v>2061</v>
      </c>
      <c r="C273" s="88">
        <v>2</v>
      </c>
      <c r="D273" s="122">
        <v>0.0024383570867747588</v>
      </c>
      <c r="E273" s="122">
        <v>2.7993405494535817</v>
      </c>
      <c r="F273" s="88" t="s">
        <v>2067</v>
      </c>
      <c r="G273" s="88" t="b">
        <v>0</v>
      </c>
      <c r="H273" s="88" t="b">
        <v>0</v>
      </c>
      <c r="I273" s="88" t="b">
        <v>0</v>
      </c>
      <c r="J273" s="88" t="b">
        <v>1</v>
      </c>
      <c r="K273" s="88" t="b">
        <v>0</v>
      </c>
      <c r="L273" s="88" t="b">
        <v>0</v>
      </c>
    </row>
    <row r="274" spans="1:12" ht="15">
      <c r="A274" s="88" t="s">
        <v>2061</v>
      </c>
      <c r="B274" s="88" t="s">
        <v>2062</v>
      </c>
      <c r="C274" s="88">
        <v>2</v>
      </c>
      <c r="D274" s="122">
        <v>0.0024383570867747588</v>
      </c>
      <c r="E274" s="122">
        <v>2.7993405494535817</v>
      </c>
      <c r="F274" s="88" t="s">
        <v>2067</v>
      </c>
      <c r="G274" s="88" t="b">
        <v>1</v>
      </c>
      <c r="H274" s="88" t="b">
        <v>0</v>
      </c>
      <c r="I274" s="88" t="b">
        <v>0</v>
      </c>
      <c r="J274" s="88" t="b">
        <v>0</v>
      </c>
      <c r="K274" s="88" t="b">
        <v>0</v>
      </c>
      <c r="L274" s="88" t="b">
        <v>0</v>
      </c>
    </row>
    <row r="275" spans="1:12" ht="15">
      <c r="A275" s="88" t="s">
        <v>2062</v>
      </c>
      <c r="B275" s="88" t="s">
        <v>2014</v>
      </c>
      <c r="C275" s="88">
        <v>2</v>
      </c>
      <c r="D275" s="122">
        <v>0.0024383570867747588</v>
      </c>
      <c r="E275" s="122">
        <v>2.6232492903979003</v>
      </c>
      <c r="F275" s="88" t="s">
        <v>2067</v>
      </c>
      <c r="G275" s="88" t="b">
        <v>0</v>
      </c>
      <c r="H275" s="88" t="b">
        <v>0</v>
      </c>
      <c r="I275" s="88" t="b">
        <v>0</v>
      </c>
      <c r="J275" s="88" t="b">
        <v>0</v>
      </c>
      <c r="K275" s="88" t="b">
        <v>0</v>
      </c>
      <c r="L275" s="88" t="b">
        <v>0</v>
      </c>
    </row>
    <row r="276" spans="1:12" ht="15">
      <c r="A276" s="88" t="s">
        <v>2014</v>
      </c>
      <c r="B276" s="88" t="s">
        <v>2063</v>
      </c>
      <c r="C276" s="88">
        <v>2</v>
      </c>
      <c r="D276" s="122">
        <v>0.0024383570867747588</v>
      </c>
      <c r="E276" s="122">
        <v>2.6232492903979003</v>
      </c>
      <c r="F276" s="88" t="s">
        <v>2067</v>
      </c>
      <c r="G276" s="88" t="b">
        <v>0</v>
      </c>
      <c r="H276" s="88" t="b">
        <v>0</v>
      </c>
      <c r="I276" s="88" t="b">
        <v>0</v>
      </c>
      <c r="J276" s="88" t="b">
        <v>1</v>
      </c>
      <c r="K276" s="88" t="b">
        <v>0</v>
      </c>
      <c r="L276" s="88" t="b">
        <v>0</v>
      </c>
    </row>
    <row r="277" spans="1:12" ht="15">
      <c r="A277" s="88" t="s">
        <v>2063</v>
      </c>
      <c r="B277" s="88" t="s">
        <v>1591</v>
      </c>
      <c r="C277" s="88">
        <v>2</v>
      </c>
      <c r="D277" s="122">
        <v>0.0024383570867747588</v>
      </c>
      <c r="E277" s="122">
        <v>2.255272505103306</v>
      </c>
      <c r="F277" s="88" t="s">
        <v>2067</v>
      </c>
      <c r="G277" s="88" t="b">
        <v>1</v>
      </c>
      <c r="H277" s="88" t="b">
        <v>0</v>
      </c>
      <c r="I277" s="88" t="b">
        <v>0</v>
      </c>
      <c r="J277" s="88" t="b">
        <v>0</v>
      </c>
      <c r="K277" s="88" t="b">
        <v>0</v>
      </c>
      <c r="L277" s="88" t="b">
        <v>0</v>
      </c>
    </row>
    <row r="278" spans="1:12" ht="15">
      <c r="A278" s="88" t="s">
        <v>1591</v>
      </c>
      <c r="B278" s="88" t="s">
        <v>312</v>
      </c>
      <c r="C278" s="88">
        <v>2</v>
      </c>
      <c r="D278" s="122">
        <v>0.0024383570867747588</v>
      </c>
      <c r="E278" s="122">
        <v>2.6232492903979003</v>
      </c>
      <c r="F278" s="88" t="s">
        <v>2067</v>
      </c>
      <c r="G278" s="88" t="b">
        <v>0</v>
      </c>
      <c r="H278" s="88" t="b">
        <v>0</v>
      </c>
      <c r="I278" s="88" t="b">
        <v>0</v>
      </c>
      <c r="J278" s="88" t="b">
        <v>0</v>
      </c>
      <c r="K278" s="88" t="b">
        <v>0</v>
      </c>
      <c r="L278" s="88" t="b">
        <v>0</v>
      </c>
    </row>
    <row r="279" spans="1:12" ht="15">
      <c r="A279" s="88" t="s">
        <v>312</v>
      </c>
      <c r="B279" s="88" t="s">
        <v>1601</v>
      </c>
      <c r="C279" s="88">
        <v>2</v>
      </c>
      <c r="D279" s="122">
        <v>0.0024383570867747588</v>
      </c>
      <c r="E279" s="122">
        <v>2.146128035678238</v>
      </c>
      <c r="F279" s="88" t="s">
        <v>2067</v>
      </c>
      <c r="G279" s="88" t="b">
        <v>0</v>
      </c>
      <c r="H279" s="88" t="b">
        <v>0</v>
      </c>
      <c r="I279" s="88" t="b">
        <v>0</v>
      </c>
      <c r="J279" s="88" t="b">
        <v>0</v>
      </c>
      <c r="K279" s="88" t="b">
        <v>0</v>
      </c>
      <c r="L279" s="88" t="b">
        <v>0</v>
      </c>
    </row>
    <row r="280" spans="1:12" ht="15">
      <c r="A280" s="88" t="s">
        <v>1601</v>
      </c>
      <c r="B280" s="88" t="s">
        <v>1919</v>
      </c>
      <c r="C280" s="88">
        <v>2</v>
      </c>
      <c r="D280" s="122">
        <v>0.0024383570867747588</v>
      </c>
      <c r="E280" s="122">
        <v>1.685397197146745</v>
      </c>
      <c r="F280" s="88" t="s">
        <v>2067</v>
      </c>
      <c r="G280" s="88" t="b">
        <v>0</v>
      </c>
      <c r="H280" s="88" t="b">
        <v>0</v>
      </c>
      <c r="I280" s="88" t="b">
        <v>0</v>
      </c>
      <c r="J280" s="88" t="b">
        <v>0</v>
      </c>
      <c r="K280" s="88" t="b">
        <v>0</v>
      </c>
      <c r="L280" s="88" t="b">
        <v>0</v>
      </c>
    </row>
    <row r="281" spans="1:12" ht="15">
      <c r="A281" s="88" t="s">
        <v>1919</v>
      </c>
      <c r="B281" s="88" t="s">
        <v>1571</v>
      </c>
      <c r="C281" s="88">
        <v>2</v>
      </c>
      <c r="D281" s="122">
        <v>0.0024383570867747588</v>
      </c>
      <c r="E281" s="122">
        <v>0.6062159510991201</v>
      </c>
      <c r="F281" s="88" t="s">
        <v>2067</v>
      </c>
      <c r="G281" s="88" t="b">
        <v>0</v>
      </c>
      <c r="H281" s="88" t="b">
        <v>0</v>
      </c>
      <c r="I281" s="88" t="b">
        <v>0</v>
      </c>
      <c r="J281" s="88" t="b">
        <v>0</v>
      </c>
      <c r="K281" s="88" t="b">
        <v>0</v>
      </c>
      <c r="L281" s="88" t="b">
        <v>0</v>
      </c>
    </row>
    <row r="282" spans="1:12" ht="15">
      <c r="A282" s="88" t="s">
        <v>1601</v>
      </c>
      <c r="B282" s="88" t="s">
        <v>1602</v>
      </c>
      <c r="C282" s="88">
        <v>2</v>
      </c>
      <c r="D282" s="122">
        <v>0.0024383570867747588</v>
      </c>
      <c r="E282" s="122">
        <v>1.7579478642953568</v>
      </c>
      <c r="F282" s="88" t="s">
        <v>2067</v>
      </c>
      <c r="G282" s="88" t="b">
        <v>0</v>
      </c>
      <c r="H282" s="88" t="b">
        <v>0</v>
      </c>
      <c r="I282" s="88" t="b">
        <v>0</v>
      </c>
      <c r="J282" s="88" t="b">
        <v>0</v>
      </c>
      <c r="K282" s="88" t="b">
        <v>0</v>
      </c>
      <c r="L282" s="88" t="b">
        <v>0</v>
      </c>
    </row>
    <row r="283" spans="1:12" ht="15">
      <c r="A283" s="88" t="s">
        <v>296</v>
      </c>
      <c r="B283" s="88" t="s">
        <v>1920</v>
      </c>
      <c r="C283" s="88">
        <v>4</v>
      </c>
      <c r="D283" s="122">
        <v>0.00860085701897089</v>
      </c>
      <c r="E283" s="122">
        <v>1.6434526764861874</v>
      </c>
      <c r="F283" s="88" t="s">
        <v>1437</v>
      </c>
      <c r="G283" s="88" t="b">
        <v>0</v>
      </c>
      <c r="H283" s="88" t="b">
        <v>0</v>
      </c>
      <c r="I283" s="88" t="b">
        <v>0</v>
      </c>
      <c r="J283" s="88" t="b">
        <v>1</v>
      </c>
      <c r="K283" s="88" t="b">
        <v>0</v>
      </c>
      <c r="L283" s="88" t="b">
        <v>0</v>
      </c>
    </row>
    <row r="284" spans="1:12" ht="15">
      <c r="A284" s="88" t="s">
        <v>1920</v>
      </c>
      <c r="B284" s="88" t="s">
        <v>1953</v>
      </c>
      <c r="C284" s="88">
        <v>4</v>
      </c>
      <c r="D284" s="122">
        <v>0.00860085701897089</v>
      </c>
      <c r="E284" s="122">
        <v>1.8195439355418688</v>
      </c>
      <c r="F284" s="88" t="s">
        <v>1437</v>
      </c>
      <c r="G284" s="88" t="b">
        <v>1</v>
      </c>
      <c r="H284" s="88" t="b">
        <v>0</v>
      </c>
      <c r="I284" s="88" t="b">
        <v>0</v>
      </c>
      <c r="J284" s="88" t="b">
        <v>0</v>
      </c>
      <c r="K284" s="88" t="b">
        <v>0</v>
      </c>
      <c r="L284" s="88" t="b">
        <v>0</v>
      </c>
    </row>
    <row r="285" spans="1:12" ht="15">
      <c r="A285" s="88" t="s">
        <v>1953</v>
      </c>
      <c r="B285" s="88" t="s">
        <v>1926</v>
      </c>
      <c r="C285" s="88">
        <v>4</v>
      </c>
      <c r="D285" s="122">
        <v>0.00860085701897089</v>
      </c>
      <c r="E285" s="122">
        <v>1.8195439355418688</v>
      </c>
      <c r="F285" s="88" t="s">
        <v>1437</v>
      </c>
      <c r="G285" s="88" t="b">
        <v>0</v>
      </c>
      <c r="H285" s="88" t="b">
        <v>0</v>
      </c>
      <c r="I285" s="88" t="b">
        <v>0</v>
      </c>
      <c r="J285" s="88" t="b">
        <v>0</v>
      </c>
      <c r="K285" s="88" t="b">
        <v>0</v>
      </c>
      <c r="L285" s="88" t="b">
        <v>0</v>
      </c>
    </row>
    <row r="286" spans="1:12" ht="15">
      <c r="A286" s="88" t="s">
        <v>1926</v>
      </c>
      <c r="B286" s="88" t="s">
        <v>1576</v>
      </c>
      <c r="C286" s="88">
        <v>4</v>
      </c>
      <c r="D286" s="122">
        <v>0.00860085701897089</v>
      </c>
      <c r="E286" s="122">
        <v>1.5185139398778875</v>
      </c>
      <c r="F286" s="88" t="s">
        <v>1437</v>
      </c>
      <c r="G286" s="88" t="b">
        <v>0</v>
      </c>
      <c r="H286" s="88" t="b">
        <v>0</v>
      </c>
      <c r="I286" s="88" t="b">
        <v>0</v>
      </c>
      <c r="J286" s="88" t="b">
        <v>0</v>
      </c>
      <c r="K286" s="88" t="b">
        <v>0</v>
      </c>
      <c r="L286" s="88" t="b">
        <v>0</v>
      </c>
    </row>
    <row r="287" spans="1:12" ht="15">
      <c r="A287" s="88" t="s">
        <v>1576</v>
      </c>
      <c r="B287" s="88" t="s">
        <v>1577</v>
      </c>
      <c r="C287" s="88">
        <v>4</v>
      </c>
      <c r="D287" s="122">
        <v>0.00860085701897089</v>
      </c>
      <c r="E287" s="122">
        <v>1.3334678381692797</v>
      </c>
      <c r="F287" s="88" t="s">
        <v>1437</v>
      </c>
      <c r="G287" s="88" t="b">
        <v>0</v>
      </c>
      <c r="H287" s="88" t="b">
        <v>0</v>
      </c>
      <c r="I287" s="88" t="b">
        <v>0</v>
      </c>
      <c r="J287" s="88" t="b">
        <v>0</v>
      </c>
      <c r="K287" s="88" t="b">
        <v>0</v>
      </c>
      <c r="L287" s="88" t="b">
        <v>0</v>
      </c>
    </row>
    <row r="288" spans="1:12" ht="15">
      <c r="A288" s="88" t="s">
        <v>1577</v>
      </c>
      <c r="B288" s="88" t="s">
        <v>1954</v>
      </c>
      <c r="C288" s="88">
        <v>4</v>
      </c>
      <c r="D288" s="122">
        <v>0.00860085701897089</v>
      </c>
      <c r="E288" s="122">
        <v>1.5765058868555741</v>
      </c>
      <c r="F288" s="88" t="s">
        <v>1437</v>
      </c>
      <c r="G288" s="88" t="b">
        <v>0</v>
      </c>
      <c r="H288" s="88" t="b">
        <v>0</v>
      </c>
      <c r="I288" s="88" t="b">
        <v>0</v>
      </c>
      <c r="J288" s="88" t="b">
        <v>0</v>
      </c>
      <c r="K288" s="88" t="b">
        <v>0</v>
      </c>
      <c r="L288" s="88" t="b">
        <v>0</v>
      </c>
    </row>
    <row r="289" spans="1:12" ht="15">
      <c r="A289" s="88" t="s">
        <v>1954</v>
      </c>
      <c r="B289" s="88" t="s">
        <v>1955</v>
      </c>
      <c r="C289" s="88">
        <v>4</v>
      </c>
      <c r="D289" s="122">
        <v>0.00860085701897089</v>
      </c>
      <c r="E289" s="122">
        <v>1.8195439355418688</v>
      </c>
      <c r="F289" s="88" t="s">
        <v>1437</v>
      </c>
      <c r="G289" s="88" t="b">
        <v>0</v>
      </c>
      <c r="H289" s="88" t="b">
        <v>0</v>
      </c>
      <c r="I289" s="88" t="b">
        <v>0</v>
      </c>
      <c r="J289" s="88" t="b">
        <v>0</v>
      </c>
      <c r="K289" s="88" t="b">
        <v>0</v>
      </c>
      <c r="L289" s="88" t="b">
        <v>0</v>
      </c>
    </row>
    <row r="290" spans="1:12" ht="15">
      <c r="A290" s="88" t="s">
        <v>1955</v>
      </c>
      <c r="B290" s="88" t="s">
        <v>1927</v>
      </c>
      <c r="C290" s="88">
        <v>4</v>
      </c>
      <c r="D290" s="122">
        <v>0.00860085701897089</v>
      </c>
      <c r="E290" s="122">
        <v>1.8195439355418688</v>
      </c>
      <c r="F290" s="88" t="s">
        <v>1437</v>
      </c>
      <c r="G290" s="88" t="b">
        <v>0</v>
      </c>
      <c r="H290" s="88" t="b">
        <v>0</v>
      </c>
      <c r="I290" s="88" t="b">
        <v>0</v>
      </c>
      <c r="J290" s="88" t="b">
        <v>0</v>
      </c>
      <c r="K290" s="88" t="b">
        <v>0</v>
      </c>
      <c r="L290" s="88" t="b">
        <v>0</v>
      </c>
    </row>
    <row r="291" spans="1:12" ht="15">
      <c r="A291" s="88" t="s">
        <v>1927</v>
      </c>
      <c r="B291" s="88" t="s">
        <v>1578</v>
      </c>
      <c r="C291" s="88">
        <v>4</v>
      </c>
      <c r="D291" s="122">
        <v>0.00860085701897089</v>
      </c>
      <c r="E291" s="122">
        <v>1.8195439355418688</v>
      </c>
      <c r="F291" s="88" t="s">
        <v>1437</v>
      </c>
      <c r="G291" s="88" t="b">
        <v>0</v>
      </c>
      <c r="H291" s="88" t="b">
        <v>0</v>
      </c>
      <c r="I291" s="88" t="b">
        <v>0</v>
      </c>
      <c r="J291" s="88" t="b">
        <v>0</v>
      </c>
      <c r="K291" s="88" t="b">
        <v>0</v>
      </c>
      <c r="L291" s="88" t="b">
        <v>0</v>
      </c>
    </row>
    <row r="292" spans="1:12" ht="15">
      <c r="A292" s="88" t="s">
        <v>1578</v>
      </c>
      <c r="B292" s="88" t="s">
        <v>1636</v>
      </c>
      <c r="C292" s="88">
        <v>4</v>
      </c>
      <c r="D292" s="122">
        <v>0.00860085701897089</v>
      </c>
      <c r="E292" s="122">
        <v>1.5765058868555741</v>
      </c>
      <c r="F292" s="88" t="s">
        <v>1437</v>
      </c>
      <c r="G292" s="88" t="b">
        <v>0</v>
      </c>
      <c r="H292" s="88" t="b">
        <v>0</v>
      </c>
      <c r="I292" s="88" t="b">
        <v>0</v>
      </c>
      <c r="J292" s="88" t="b">
        <v>0</v>
      </c>
      <c r="K292" s="88" t="b">
        <v>0</v>
      </c>
      <c r="L292" s="88" t="b">
        <v>0</v>
      </c>
    </row>
    <row r="293" spans="1:12" ht="15">
      <c r="A293" s="88" t="s">
        <v>1636</v>
      </c>
      <c r="B293" s="88" t="s">
        <v>1956</v>
      </c>
      <c r="C293" s="88">
        <v>4</v>
      </c>
      <c r="D293" s="122">
        <v>0.00860085701897089</v>
      </c>
      <c r="E293" s="122">
        <v>1.8195439355418688</v>
      </c>
      <c r="F293" s="88" t="s">
        <v>1437</v>
      </c>
      <c r="G293" s="88" t="b">
        <v>0</v>
      </c>
      <c r="H293" s="88" t="b">
        <v>0</v>
      </c>
      <c r="I293" s="88" t="b">
        <v>0</v>
      </c>
      <c r="J293" s="88" t="b">
        <v>0</v>
      </c>
      <c r="K293" s="88" t="b">
        <v>0</v>
      </c>
      <c r="L293" s="88" t="b">
        <v>0</v>
      </c>
    </row>
    <row r="294" spans="1:12" ht="15">
      <c r="A294" s="88" t="s">
        <v>1956</v>
      </c>
      <c r="B294" s="88" t="s">
        <v>1957</v>
      </c>
      <c r="C294" s="88">
        <v>4</v>
      </c>
      <c r="D294" s="122">
        <v>0.00860085701897089</v>
      </c>
      <c r="E294" s="122">
        <v>1.8195439355418688</v>
      </c>
      <c r="F294" s="88" t="s">
        <v>1437</v>
      </c>
      <c r="G294" s="88" t="b">
        <v>0</v>
      </c>
      <c r="H294" s="88" t="b">
        <v>0</v>
      </c>
      <c r="I294" s="88" t="b">
        <v>0</v>
      </c>
      <c r="J294" s="88" t="b">
        <v>0</v>
      </c>
      <c r="K294" s="88" t="b">
        <v>1</v>
      </c>
      <c r="L294" s="88" t="b">
        <v>0</v>
      </c>
    </row>
    <row r="295" spans="1:12" ht="15">
      <c r="A295" s="88" t="s">
        <v>1957</v>
      </c>
      <c r="B295" s="88" t="s">
        <v>1958</v>
      </c>
      <c r="C295" s="88">
        <v>4</v>
      </c>
      <c r="D295" s="122">
        <v>0.00860085701897089</v>
      </c>
      <c r="E295" s="122">
        <v>1.8195439355418688</v>
      </c>
      <c r="F295" s="88" t="s">
        <v>1437</v>
      </c>
      <c r="G295" s="88" t="b">
        <v>0</v>
      </c>
      <c r="H295" s="88" t="b">
        <v>1</v>
      </c>
      <c r="I295" s="88" t="b">
        <v>0</v>
      </c>
      <c r="J295" s="88" t="b">
        <v>0</v>
      </c>
      <c r="K295" s="88" t="b">
        <v>0</v>
      </c>
      <c r="L295" s="88" t="b">
        <v>0</v>
      </c>
    </row>
    <row r="296" spans="1:12" ht="15">
      <c r="A296" s="88" t="s">
        <v>1958</v>
      </c>
      <c r="B296" s="88" t="s">
        <v>1959</v>
      </c>
      <c r="C296" s="88">
        <v>4</v>
      </c>
      <c r="D296" s="122">
        <v>0.00860085701897089</v>
      </c>
      <c r="E296" s="122">
        <v>1.8195439355418688</v>
      </c>
      <c r="F296" s="88" t="s">
        <v>1437</v>
      </c>
      <c r="G296" s="88" t="b">
        <v>0</v>
      </c>
      <c r="H296" s="88" t="b">
        <v>0</v>
      </c>
      <c r="I296" s="88" t="b">
        <v>0</v>
      </c>
      <c r="J296" s="88" t="b">
        <v>0</v>
      </c>
      <c r="K296" s="88" t="b">
        <v>0</v>
      </c>
      <c r="L296" s="88" t="b">
        <v>0</v>
      </c>
    </row>
    <row r="297" spans="1:12" ht="15">
      <c r="A297" s="88" t="s">
        <v>1959</v>
      </c>
      <c r="B297" s="88" t="s">
        <v>1960</v>
      </c>
      <c r="C297" s="88">
        <v>4</v>
      </c>
      <c r="D297" s="122">
        <v>0.00860085701897089</v>
      </c>
      <c r="E297" s="122">
        <v>1.8195439355418688</v>
      </c>
      <c r="F297" s="88" t="s">
        <v>1437</v>
      </c>
      <c r="G297" s="88" t="b">
        <v>0</v>
      </c>
      <c r="H297" s="88" t="b">
        <v>0</v>
      </c>
      <c r="I297" s="88" t="b">
        <v>0</v>
      </c>
      <c r="J297" s="88" t="b">
        <v>1</v>
      </c>
      <c r="K297" s="88" t="b">
        <v>0</v>
      </c>
      <c r="L297" s="88" t="b">
        <v>0</v>
      </c>
    </row>
    <row r="298" spans="1:12" ht="15">
      <c r="A298" s="88" t="s">
        <v>1960</v>
      </c>
      <c r="B298" s="88" t="s">
        <v>1961</v>
      </c>
      <c r="C298" s="88">
        <v>4</v>
      </c>
      <c r="D298" s="122">
        <v>0.00860085701897089</v>
      </c>
      <c r="E298" s="122">
        <v>1.8195439355418688</v>
      </c>
      <c r="F298" s="88" t="s">
        <v>1437</v>
      </c>
      <c r="G298" s="88" t="b">
        <v>1</v>
      </c>
      <c r="H298" s="88" t="b">
        <v>0</v>
      </c>
      <c r="I298" s="88" t="b">
        <v>0</v>
      </c>
      <c r="J298" s="88" t="b">
        <v>0</v>
      </c>
      <c r="K298" s="88" t="b">
        <v>0</v>
      </c>
      <c r="L298" s="88" t="b">
        <v>0</v>
      </c>
    </row>
    <row r="299" spans="1:12" ht="15">
      <c r="A299" s="88" t="s">
        <v>1961</v>
      </c>
      <c r="B299" s="88" t="s">
        <v>1962</v>
      </c>
      <c r="C299" s="88">
        <v>4</v>
      </c>
      <c r="D299" s="122">
        <v>0.00860085701897089</v>
      </c>
      <c r="E299" s="122">
        <v>1.8195439355418688</v>
      </c>
      <c r="F299" s="88" t="s">
        <v>1437</v>
      </c>
      <c r="G299" s="88" t="b">
        <v>0</v>
      </c>
      <c r="H299" s="88" t="b">
        <v>0</v>
      </c>
      <c r="I299" s="88" t="b">
        <v>0</v>
      </c>
      <c r="J299" s="88" t="b">
        <v>0</v>
      </c>
      <c r="K299" s="88" t="b">
        <v>0</v>
      </c>
      <c r="L299" s="88" t="b">
        <v>0</v>
      </c>
    </row>
    <row r="300" spans="1:12" ht="15">
      <c r="A300" s="88" t="s">
        <v>1962</v>
      </c>
      <c r="B300" s="88" t="s">
        <v>1963</v>
      </c>
      <c r="C300" s="88">
        <v>4</v>
      </c>
      <c r="D300" s="122">
        <v>0.00860085701897089</v>
      </c>
      <c r="E300" s="122">
        <v>1.8195439355418688</v>
      </c>
      <c r="F300" s="88" t="s">
        <v>1437</v>
      </c>
      <c r="G300" s="88" t="b">
        <v>0</v>
      </c>
      <c r="H300" s="88" t="b">
        <v>0</v>
      </c>
      <c r="I300" s="88" t="b">
        <v>0</v>
      </c>
      <c r="J300" s="88" t="b">
        <v>0</v>
      </c>
      <c r="K300" s="88" t="b">
        <v>0</v>
      </c>
      <c r="L300" s="88" t="b">
        <v>0</v>
      </c>
    </row>
    <row r="301" spans="1:12" ht="15">
      <c r="A301" s="88" t="s">
        <v>1963</v>
      </c>
      <c r="B301" s="88" t="s">
        <v>1964</v>
      </c>
      <c r="C301" s="88">
        <v>4</v>
      </c>
      <c r="D301" s="122">
        <v>0.00860085701897089</v>
      </c>
      <c r="E301" s="122">
        <v>1.8195439355418688</v>
      </c>
      <c r="F301" s="88" t="s">
        <v>1437</v>
      </c>
      <c r="G301" s="88" t="b">
        <v>0</v>
      </c>
      <c r="H301" s="88" t="b">
        <v>0</v>
      </c>
      <c r="I301" s="88" t="b">
        <v>0</v>
      </c>
      <c r="J301" s="88" t="b">
        <v>0</v>
      </c>
      <c r="K301" s="88" t="b">
        <v>0</v>
      </c>
      <c r="L301" s="88" t="b">
        <v>0</v>
      </c>
    </row>
    <row r="302" spans="1:12" ht="15">
      <c r="A302" s="88" t="s">
        <v>1964</v>
      </c>
      <c r="B302" s="88" t="s">
        <v>1965</v>
      </c>
      <c r="C302" s="88">
        <v>4</v>
      </c>
      <c r="D302" s="122">
        <v>0.00860085701897089</v>
      </c>
      <c r="E302" s="122">
        <v>1.8195439355418688</v>
      </c>
      <c r="F302" s="88" t="s">
        <v>1437</v>
      </c>
      <c r="G302" s="88" t="b">
        <v>0</v>
      </c>
      <c r="H302" s="88" t="b">
        <v>0</v>
      </c>
      <c r="I302" s="88" t="b">
        <v>0</v>
      </c>
      <c r="J302" s="88" t="b">
        <v>0</v>
      </c>
      <c r="K302" s="88" t="b">
        <v>0</v>
      </c>
      <c r="L302" s="88" t="b">
        <v>0</v>
      </c>
    </row>
    <row r="303" spans="1:12" ht="15">
      <c r="A303" s="88" t="s">
        <v>1965</v>
      </c>
      <c r="B303" s="88" t="s">
        <v>1571</v>
      </c>
      <c r="C303" s="88">
        <v>4</v>
      </c>
      <c r="D303" s="122">
        <v>0.00860085701897089</v>
      </c>
      <c r="E303" s="122">
        <v>1.2174839442139063</v>
      </c>
      <c r="F303" s="88" t="s">
        <v>1437</v>
      </c>
      <c r="G303" s="88" t="b">
        <v>0</v>
      </c>
      <c r="H303" s="88" t="b">
        <v>0</v>
      </c>
      <c r="I303" s="88" t="b">
        <v>0</v>
      </c>
      <c r="J303" s="88" t="b">
        <v>0</v>
      </c>
      <c r="K303" s="88" t="b">
        <v>0</v>
      </c>
      <c r="L303" s="88" t="b">
        <v>0</v>
      </c>
    </row>
    <row r="304" spans="1:12" ht="15">
      <c r="A304" s="88" t="s">
        <v>1571</v>
      </c>
      <c r="B304" s="88" t="s">
        <v>1966</v>
      </c>
      <c r="C304" s="88">
        <v>4</v>
      </c>
      <c r="D304" s="122">
        <v>0.00860085701897089</v>
      </c>
      <c r="E304" s="122">
        <v>1.3424226808222062</v>
      </c>
      <c r="F304" s="88" t="s">
        <v>1437</v>
      </c>
      <c r="G304" s="88" t="b">
        <v>0</v>
      </c>
      <c r="H304" s="88" t="b">
        <v>0</v>
      </c>
      <c r="I304" s="88" t="b">
        <v>0</v>
      </c>
      <c r="J304" s="88" t="b">
        <v>0</v>
      </c>
      <c r="K304" s="88" t="b">
        <v>0</v>
      </c>
      <c r="L304" s="88" t="b">
        <v>0</v>
      </c>
    </row>
    <row r="305" spans="1:12" ht="15">
      <c r="A305" s="88" t="s">
        <v>1578</v>
      </c>
      <c r="B305" s="88" t="s">
        <v>1971</v>
      </c>
      <c r="C305" s="88">
        <v>3</v>
      </c>
      <c r="D305" s="122">
        <v>0.007789272085031382</v>
      </c>
      <c r="E305" s="122">
        <v>1.5765058868555741</v>
      </c>
      <c r="F305" s="88" t="s">
        <v>1437</v>
      </c>
      <c r="G305" s="88" t="b">
        <v>0</v>
      </c>
      <c r="H305" s="88" t="b">
        <v>0</v>
      </c>
      <c r="I305" s="88" t="b">
        <v>0</v>
      </c>
      <c r="J305" s="88" t="b">
        <v>0</v>
      </c>
      <c r="K305" s="88" t="b">
        <v>0</v>
      </c>
      <c r="L305" s="88" t="b">
        <v>0</v>
      </c>
    </row>
    <row r="306" spans="1:12" ht="15">
      <c r="A306" s="88" t="s">
        <v>1971</v>
      </c>
      <c r="B306" s="88" t="s">
        <v>1972</v>
      </c>
      <c r="C306" s="88">
        <v>3</v>
      </c>
      <c r="D306" s="122">
        <v>0.007789272085031382</v>
      </c>
      <c r="E306" s="122">
        <v>1.9444826721501687</v>
      </c>
      <c r="F306" s="88" t="s">
        <v>1437</v>
      </c>
      <c r="G306" s="88" t="b">
        <v>0</v>
      </c>
      <c r="H306" s="88" t="b">
        <v>0</v>
      </c>
      <c r="I306" s="88" t="b">
        <v>0</v>
      </c>
      <c r="J306" s="88" t="b">
        <v>0</v>
      </c>
      <c r="K306" s="88" t="b">
        <v>0</v>
      </c>
      <c r="L306" s="88" t="b">
        <v>0</v>
      </c>
    </row>
    <row r="307" spans="1:12" ht="15">
      <c r="A307" s="88" t="s">
        <v>1972</v>
      </c>
      <c r="B307" s="88" t="s">
        <v>315</v>
      </c>
      <c r="C307" s="88">
        <v>3</v>
      </c>
      <c r="D307" s="122">
        <v>0.007789272085031382</v>
      </c>
      <c r="E307" s="122">
        <v>1.5185139398778875</v>
      </c>
      <c r="F307" s="88" t="s">
        <v>1437</v>
      </c>
      <c r="G307" s="88" t="b">
        <v>0</v>
      </c>
      <c r="H307" s="88" t="b">
        <v>0</v>
      </c>
      <c r="I307" s="88" t="b">
        <v>0</v>
      </c>
      <c r="J307" s="88" t="b">
        <v>0</v>
      </c>
      <c r="K307" s="88" t="b">
        <v>0</v>
      </c>
      <c r="L307" s="88" t="b">
        <v>0</v>
      </c>
    </row>
    <row r="308" spans="1:12" ht="15">
      <c r="A308" s="88" t="s">
        <v>315</v>
      </c>
      <c r="B308" s="88" t="s">
        <v>1973</v>
      </c>
      <c r="C308" s="88">
        <v>3</v>
      </c>
      <c r="D308" s="122">
        <v>0.007789272085031382</v>
      </c>
      <c r="E308" s="122">
        <v>1.5185139398778875</v>
      </c>
      <c r="F308" s="88" t="s">
        <v>1437</v>
      </c>
      <c r="G308" s="88" t="b">
        <v>0</v>
      </c>
      <c r="H308" s="88" t="b">
        <v>0</v>
      </c>
      <c r="I308" s="88" t="b">
        <v>0</v>
      </c>
      <c r="J308" s="88" t="b">
        <v>0</v>
      </c>
      <c r="K308" s="88" t="b">
        <v>0</v>
      </c>
      <c r="L308" s="88" t="b">
        <v>0</v>
      </c>
    </row>
    <row r="309" spans="1:12" ht="15">
      <c r="A309" s="88" t="s">
        <v>1973</v>
      </c>
      <c r="B309" s="88" t="s">
        <v>1577</v>
      </c>
      <c r="C309" s="88">
        <v>3</v>
      </c>
      <c r="D309" s="122">
        <v>0.007789272085031382</v>
      </c>
      <c r="E309" s="122">
        <v>1.5765058868555741</v>
      </c>
      <c r="F309" s="88" t="s">
        <v>1437</v>
      </c>
      <c r="G309" s="88" t="b">
        <v>0</v>
      </c>
      <c r="H309" s="88" t="b">
        <v>0</v>
      </c>
      <c r="I309" s="88" t="b">
        <v>0</v>
      </c>
      <c r="J309" s="88" t="b">
        <v>0</v>
      </c>
      <c r="K309" s="88" t="b">
        <v>0</v>
      </c>
      <c r="L309" s="88" t="b">
        <v>0</v>
      </c>
    </row>
    <row r="310" spans="1:12" ht="15">
      <c r="A310" s="88" t="s">
        <v>1577</v>
      </c>
      <c r="B310" s="88" t="s">
        <v>1579</v>
      </c>
      <c r="C310" s="88">
        <v>3</v>
      </c>
      <c r="D310" s="122">
        <v>0.007789272085031382</v>
      </c>
      <c r="E310" s="122">
        <v>1.275475891191593</v>
      </c>
      <c r="F310" s="88" t="s">
        <v>1437</v>
      </c>
      <c r="G310" s="88" t="b">
        <v>0</v>
      </c>
      <c r="H310" s="88" t="b">
        <v>0</v>
      </c>
      <c r="I310" s="88" t="b">
        <v>0</v>
      </c>
      <c r="J310" s="88" t="b">
        <v>0</v>
      </c>
      <c r="K310" s="88" t="b">
        <v>0</v>
      </c>
      <c r="L310" s="88" t="b">
        <v>0</v>
      </c>
    </row>
    <row r="311" spans="1:12" ht="15">
      <c r="A311" s="88" t="s">
        <v>1579</v>
      </c>
      <c r="B311" s="88" t="s">
        <v>1974</v>
      </c>
      <c r="C311" s="88">
        <v>3</v>
      </c>
      <c r="D311" s="122">
        <v>0.007789272085031382</v>
      </c>
      <c r="E311" s="122">
        <v>1.6434526764861874</v>
      </c>
      <c r="F311" s="88" t="s">
        <v>1437</v>
      </c>
      <c r="G311" s="88" t="b">
        <v>0</v>
      </c>
      <c r="H311" s="88" t="b">
        <v>0</v>
      </c>
      <c r="I311" s="88" t="b">
        <v>0</v>
      </c>
      <c r="J311" s="88" t="b">
        <v>0</v>
      </c>
      <c r="K311" s="88" t="b">
        <v>0</v>
      </c>
      <c r="L311" s="88" t="b">
        <v>0</v>
      </c>
    </row>
    <row r="312" spans="1:12" ht="15">
      <c r="A312" s="88" t="s">
        <v>1974</v>
      </c>
      <c r="B312" s="88" t="s">
        <v>1579</v>
      </c>
      <c r="C312" s="88">
        <v>3</v>
      </c>
      <c r="D312" s="122">
        <v>0.007789272085031382</v>
      </c>
      <c r="E312" s="122">
        <v>1.6434526764861874</v>
      </c>
      <c r="F312" s="88" t="s">
        <v>1437</v>
      </c>
      <c r="G312" s="88" t="b">
        <v>0</v>
      </c>
      <c r="H312" s="88" t="b">
        <v>0</v>
      </c>
      <c r="I312" s="88" t="b">
        <v>0</v>
      </c>
      <c r="J312" s="88" t="b">
        <v>0</v>
      </c>
      <c r="K312" s="88" t="b">
        <v>0</v>
      </c>
      <c r="L312" s="88" t="b">
        <v>0</v>
      </c>
    </row>
    <row r="313" spans="1:12" ht="15">
      <c r="A313" s="88" t="s">
        <v>1579</v>
      </c>
      <c r="B313" s="88" t="s">
        <v>1975</v>
      </c>
      <c r="C313" s="88">
        <v>3</v>
      </c>
      <c r="D313" s="122">
        <v>0.007789272085031382</v>
      </c>
      <c r="E313" s="122">
        <v>1.6434526764861874</v>
      </c>
      <c r="F313" s="88" t="s">
        <v>1437</v>
      </c>
      <c r="G313" s="88" t="b">
        <v>0</v>
      </c>
      <c r="H313" s="88" t="b">
        <v>0</v>
      </c>
      <c r="I313" s="88" t="b">
        <v>0</v>
      </c>
      <c r="J313" s="88" t="b">
        <v>0</v>
      </c>
      <c r="K313" s="88" t="b">
        <v>0</v>
      </c>
      <c r="L313" s="88" t="b">
        <v>0</v>
      </c>
    </row>
    <row r="314" spans="1:12" ht="15">
      <c r="A314" s="88" t="s">
        <v>1975</v>
      </c>
      <c r="B314" s="88" t="s">
        <v>1976</v>
      </c>
      <c r="C314" s="88">
        <v>3</v>
      </c>
      <c r="D314" s="122">
        <v>0.007789272085031382</v>
      </c>
      <c r="E314" s="122">
        <v>1.9444826721501687</v>
      </c>
      <c r="F314" s="88" t="s">
        <v>1437</v>
      </c>
      <c r="G314" s="88" t="b">
        <v>0</v>
      </c>
      <c r="H314" s="88" t="b">
        <v>0</v>
      </c>
      <c r="I314" s="88" t="b">
        <v>0</v>
      </c>
      <c r="J314" s="88" t="b">
        <v>0</v>
      </c>
      <c r="K314" s="88" t="b">
        <v>0</v>
      </c>
      <c r="L314" s="88" t="b">
        <v>0</v>
      </c>
    </row>
    <row r="315" spans="1:12" ht="15">
      <c r="A315" s="88" t="s">
        <v>1976</v>
      </c>
      <c r="B315" s="88" t="s">
        <v>1933</v>
      </c>
      <c r="C315" s="88">
        <v>3</v>
      </c>
      <c r="D315" s="122">
        <v>0.007789272085031382</v>
      </c>
      <c r="E315" s="122">
        <v>1.9444826721501687</v>
      </c>
      <c r="F315" s="88" t="s">
        <v>1437</v>
      </c>
      <c r="G315" s="88" t="b">
        <v>0</v>
      </c>
      <c r="H315" s="88" t="b">
        <v>0</v>
      </c>
      <c r="I315" s="88" t="b">
        <v>0</v>
      </c>
      <c r="J315" s="88" t="b">
        <v>0</v>
      </c>
      <c r="K315" s="88" t="b">
        <v>0</v>
      </c>
      <c r="L315" s="88" t="b">
        <v>0</v>
      </c>
    </row>
    <row r="316" spans="1:12" ht="15">
      <c r="A316" s="88" t="s">
        <v>1933</v>
      </c>
      <c r="B316" s="88" t="s">
        <v>1977</v>
      </c>
      <c r="C316" s="88">
        <v>3</v>
      </c>
      <c r="D316" s="122">
        <v>0.007789272085031382</v>
      </c>
      <c r="E316" s="122">
        <v>1.9444826721501687</v>
      </c>
      <c r="F316" s="88" t="s">
        <v>1437</v>
      </c>
      <c r="G316" s="88" t="b">
        <v>0</v>
      </c>
      <c r="H316" s="88" t="b">
        <v>0</v>
      </c>
      <c r="I316" s="88" t="b">
        <v>0</v>
      </c>
      <c r="J316" s="88" t="b">
        <v>0</v>
      </c>
      <c r="K316" s="88" t="b">
        <v>0</v>
      </c>
      <c r="L316" s="88" t="b">
        <v>0</v>
      </c>
    </row>
    <row r="317" spans="1:12" ht="15">
      <c r="A317" s="88" t="s">
        <v>1977</v>
      </c>
      <c r="B317" s="88" t="s">
        <v>1978</v>
      </c>
      <c r="C317" s="88">
        <v>3</v>
      </c>
      <c r="D317" s="122">
        <v>0.007789272085031382</v>
      </c>
      <c r="E317" s="122">
        <v>1.9444826721501687</v>
      </c>
      <c r="F317" s="88" t="s">
        <v>1437</v>
      </c>
      <c r="G317" s="88" t="b">
        <v>0</v>
      </c>
      <c r="H317" s="88" t="b">
        <v>0</v>
      </c>
      <c r="I317" s="88" t="b">
        <v>0</v>
      </c>
      <c r="J317" s="88" t="b">
        <v>0</v>
      </c>
      <c r="K317" s="88" t="b">
        <v>0</v>
      </c>
      <c r="L317" s="88" t="b">
        <v>0</v>
      </c>
    </row>
    <row r="318" spans="1:12" ht="15">
      <c r="A318" s="88" t="s">
        <v>1978</v>
      </c>
      <c r="B318" s="88" t="s">
        <v>1979</v>
      </c>
      <c r="C318" s="88">
        <v>3</v>
      </c>
      <c r="D318" s="122">
        <v>0.007789272085031382</v>
      </c>
      <c r="E318" s="122">
        <v>1.9444826721501687</v>
      </c>
      <c r="F318" s="88" t="s">
        <v>1437</v>
      </c>
      <c r="G318" s="88" t="b">
        <v>0</v>
      </c>
      <c r="H318" s="88" t="b">
        <v>0</v>
      </c>
      <c r="I318" s="88" t="b">
        <v>0</v>
      </c>
      <c r="J318" s="88" t="b">
        <v>0</v>
      </c>
      <c r="K318" s="88" t="b">
        <v>0</v>
      </c>
      <c r="L318" s="88" t="b">
        <v>0</v>
      </c>
    </row>
    <row r="319" spans="1:12" ht="15">
      <c r="A319" s="88" t="s">
        <v>1979</v>
      </c>
      <c r="B319" s="88" t="s">
        <v>1980</v>
      </c>
      <c r="C319" s="88">
        <v>3</v>
      </c>
      <c r="D319" s="122">
        <v>0.007789272085031382</v>
      </c>
      <c r="E319" s="122">
        <v>1.9444826721501687</v>
      </c>
      <c r="F319" s="88" t="s">
        <v>1437</v>
      </c>
      <c r="G319" s="88" t="b">
        <v>0</v>
      </c>
      <c r="H319" s="88" t="b">
        <v>0</v>
      </c>
      <c r="I319" s="88" t="b">
        <v>0</v>
      </c>
      <c r="J319" s="88" t="b">
        <v>0</v>
      </c>
      <c r="K319" s="88" t="b">
        <v>0</v>
      </c>
      <c r="L319" s="88" t="b">
        <v>0</v>
      </c>
    </row>
    <row r="320" spans="1:12" ht="15">
      <c r="A320" s="88" t="s">
        <v>1980</v>
      </c>
      <c r="B320" s="88" t="s">
        <v>282</v>
      </c>
      <c r="C320" s="88">
        <v>3</v>
      </c>
      <c r="D320" s="122">
        <v>0.007789272085031382</v>
      </c>
      <c r="E320" s="122">
        <v>1.8195439355418688</v>
      </c>
      <c r="F320" s="88" t="s">
        <v>1437</v>
      </c>
      <c r="G320" s="88" t="b">
        <v>0</v>
      </c>
      <c r="H320" s="88" t="b">
        <v>0</v>
      </c>
      <c r="I320" s="88" t="b">
        <v>0</v>
      </c>
      <c r="J320" s="88" t="b">
        <v>0</v>
      </c>
      <c r="K320" s="88" t="b">
        <v>0</v>
      </c>
      <c r="L320" s="88" t="b">
        <v>0</v>
      </c>
    </row>
    <row r="321" spans="1:12" ht="15">
      <c r="A321" s="88" t="s">
        <v>282</v>
      </c>
      <c r="B321" s="88" t="s">
        <v>1981</v>
      </c>
      <c r="C321" s="88">
        <v>3</v>
      </c>
      <c r="D321" s="122">
        <v>0.007789272085031382</v>
      </c>
      <c r="E321" s="122">
        <v>1.6434526764861874</v>
      </c>
      <c r="F321" s="88" t="s">
        <v>1437</v>
      </c>
      <c r="G321" s="88" t="b">
        <v>0</v>
      </c>
      <c r="H321" s="88" t="b">
        <v>0</v>
      </c>
      <c r="I321" s="88" t="b">
        <v>0</v>
      </c>
      <c r="J321" s="88" t="b">
        <v>0</v>
      </c>
      <c r="K321" s="88" t="b">
        <v>0</v>
      </c>
      <c r="L321" s="88" t="b">
        <v>0</v>
      </c>
    </row>
    <row r="322" spans="1:12" ht="15">
      <c r="A322" s="88" t="s">
        <v>1981</v>
      </c>
      <c r="B322" s="88" t="s">
        <v>1576</v>
      </c>
      <c r="C322" s="88">
        <v>3</v>
      </c>
      <c r="D322" s="122">
        <v>0.007789272085031382</v>
      </c>
      <c r="E322" s="122">
        <v>1.5185139398778875</v>
      </c>
      <c r="F322" s="88" t="s">
        <v>1437</v>
      </c>
      <c r="G322" s="88" t="b">
        <v>0</v>
      </c>
      <c r="H322" s="88" t="b">
        <v>0</v>
      </c>
      <c r="I322" s="88" t="b">
        <v>0</v>
      </c>
      <c r="J322" s="88" t="b">
        <v>0</v>
      </c>
      <c r="K322" s="88" t="b">
        <v>0</v>
      </c>
      <c r="L322" s="88" t="b">
        <v>0</v>
      </c>
    </row>
    <row r="323" spans="1:12" ht="15">
      <c r="A323" s="88" t="s">
        <v>1576</v>
      </c>
      <c r="B323" s="88" t="s">
        <v>1572</v>
      </c>
      <c r="C323" s="88">
        <v>3</v>
      </c>
      <c r="D323" s="122">
        <v>0.007789272085031382</v>
      </c>
      <c r="E323" s="122">
        <v>1.0536271415752367</v>
      </c>
      <c r="F323" s="88" t="s">
        <v>1437</v>
      </c>
      <c r="G323" s="88" t="b">
        <v>0</v>
      </c>
      <c r="H323" s="88" t="b">
        <v>0</v>
      </c>
      <c r="I323" s="88" t="b">
        <v>0</v>
      </c>
      <c r="J323" s="88" t="b">
        <v>0</v>
      </c>
      <c r="K323" s="88" t="b">
        <v>0</v>
      </c>
      <c r="L323" s="88" t="b">
        <v>0</v>
      </c>
    </row>
    <row r="324" spans="1:12" ht="15">
      <c r="A324" s="88" t="s">
        <v>1572</v>
      </c>
      <c r="B324" s="88" t="s">
        <v>1571</v>
      </c>
      <c r="C324" s="88">
        <v>3</v>
      </c>
      <c r="D324" s="122">
        <v>0.007789272085031382</v>
      </c>
      <c r="E324" s="122">
        <v>0.6946051989335688</v>
      </c>
      <c r="F324" s="88" t="s">
        <v>1437</v>
      </c>
      <c r="G324" s="88" t="b">
        <v>0</v>
      </c>
      <c r="H324" s="88" t="b">
        <v>0</v>
      </c>
      <c r="I324" s="88" t="b">
        <v>0</v>
      </c>
      <c r="J324" s="88" t="b">
        <v>0</v>
      </c>
      <c r="K324" s="88" t="b">
        <v>0</v>
      </c>
      <c r="L324" s="88" t="b">
        <v>0</v>
      </c>
    </row>
    <row r="325" spans="1:12" ht="15">
      <c r="A325" s="88" t="s">
        <v>1571</v>
      </c>
      <c r="B325" s="88" t="s">
        <v>310</v>
      </c>
      <c r="C325" s="88">
        <v>3</v>
      </c>
      <c r="D325" s="122">
        <v>0.007789272085031382</v>
      </c>
      <c r="E325" s="122">
        <v>1.3424226808222062</v>
      </c>
      <c r="F325" s="88" t="s">
        <v>1437</v>
      </c>
      <c r="G325" s="88" t="b">
        <v>0</v>
      </c>
      <c r="H325" s="88" t="b">
        <v>0</v>
      </c>
      <c r="I325" s="88" t="b">
        <v>0</v>
      </c>
      <c r="J325" s="88" t="b">
        <v>0</v>
      </c>
      <c r="K325" s="88" t="b">
        <v>0</v>
      </c>
      <c r="L325" s="88" t="b">
        <v>0</v>
      </c>
    </row>
    <row r="326" spans="1:12" ht="15">
      <c r="A326" s="88" t="s">
        <v>1572</v>
      </c>
      <c r="B326" s="88" t="s">
        <v>1573</v>
      </c>
      <c r="C326" s="88">
        <v>3</v>
      </c>
      <c r="D326" s="122">
        <v>0.007789272085031382</v>
      </c>
      <c r="E326" s="122">
        <v>1.1997551772534747</v>
      </c>
      <c r="F326" s="88" t="s">
        <v>1437</v>
      </c>
      <c r="G326" s="88" t="b">
        <v>0</v>
      </c>
      <c r="H326" s="88" t="b">
        <v>0</v>
      </c>
      <c r="I326" s="88" t="b">
        <v>0</v>
      </c>
      <c r="J326" s="88" t="b">
        <v>0</v>
      </c>
      <c r="K326" s="88" t="b">
        <v>0</v>
      </c>
      <c r="L326" s="88" t="b">
        <v>0</v>
      </c>
    </row>
    <row r="327" spans="1:12" ht="15">
      <c r="A327" s="88" t="s">
        <v>2008</v>
      </c>
      <c r="B327" s="88" t="s">
        <v>2009</v>
      </c>
      <c r="C327" s="88">
        <v>2</v>
      </c>
      <c r="D327" s="122">
        <v>0.006450642764228168</v>
      </c>
      <c r="E327" s="122">
        <v>2.12057393120585</v>
      </c>
      <c r="F327" s="88" t="s">
        <v>1437</v>
      </c>
      <c r="G327" s="88" t="b">
        <v>0</v>
      </c>
      <c r="H327" s="88" t="b">
        <v>0</v>
      </c>
      <c r="I327" s="88" t="b">
        <v>0</v>
      </c>
      <c r="J327" s="88" t="b">
        <v>0</v>
      </c>
      <c r="K327" s="88" t="b">
        <v>0</v>
      </c>
      <c r="L327" s="88" t="b">
        <v>0</v>
      </c>
    </row>
    <row r="328" spans="1:12" ht="15">
      <c r="A328" s="88" t="s">
        <v>2009</v>
      </c>
      <c r="B328" s="88" t="s">
        <v>2010</v>
      </c>
      <c r="C328" s="88">
        <v>2</v>
      </c>
      <c r="D328" s="122">
        <v>0.006450642764228168</v>
      </c>
      <c r="E328" s="122">
        <v>2.12057393120585</v>
      </c>
      <c r="F328" s="88" t="s">
        <v>1437</v>
      </c>
      <c r="G328" s="88" t="b">
        <v>0</v>
      </c>
      <c r="H328" s="88" t="b">
        <v>0</v>
      </c>
      <c r="I328" s="88" t="b">
        <v>0</v>
      </c>
      <c r="J328" s="88" t="b">
        <v>0</v>
      </c>
      <c r="K328" s="88" t="b">
        <v>0</v>
      </c>
      <c r="L328" s="88" t="b">
        <v>0</v>
      </c>
    </row>
    <row r="329" spans="1:12" ht="15">
      <c r="A329" s="88" t="s">
        <v>2010</v>
      </c>
      <c r="B329" s="88" t="s">
        <v>2011</v>
      </c>
      <c r="C329" s="88">
        <v>2</v>
      </c>
      <c r="D329" s="122">
        <v>0.006450642764228168</v>
      </c>
      <c r="E329" s="122">
        <v>2.12057393120585</v>
      </c>
      <c r="F329" s="88" t="s">
        <v>1437</v>
      </c>
      <c r="G329" s="88" t="b">
        <v>0</v>
      </c>
      <c r="H329" s="88" t="b">
        <v>0</v>
      </c>
      <c r="I329" s="88" t="b">
        <v>0</v>
      </c>
      <c r="J329" s="88" t="b">
        <v>0</v>
      </c>
      <c r="K329" s="88" t="b">
        <v>0</v>
      </c>
      <c r="L329" s="88" t="b">
        <v>0</v>
      </c>
    </row>
    <row r="330" spans="1:12" ht="15">
      <c r="A330" s="88" t="s">
        <v>2011</v>
      </c>
      <c r="B330" s="88" t="s">
        <v>1938</v>
      </c>
      <c r="C330" s="88">
        <v>2</v>
      </c>
      <c r="D330" s="122">
        <v>0.006450642764228168</v>
      </c>
      <c r="E330" s="122">
        <v>2.12057393120585</v>
      </c>
      <c r="F330" s="88" t="s">
        <v>1437</v>
      </c>
      <c r="G330" s="88" t="b">
        <v>0</v>
      </c>
      <c r="H330" s="88" t="b">
        <v>0</v>
      </c>
      <c r="I330" s="88" t="b">
        <v>0</v>
      </c>
      <c r="J330" s="88" t="b">
        <v>0</v>
      </c>
      <c r="K330" s="88" t="b">
        <v>0</v>
      </c>
      <c r="L330" s="88" t="b">
        <v>0</v>
      </c>
    </row>
    <row r="331" spans="1:12" ht="15">
      <c r="A331" s="88" t="s">
        <v>1938</v>
      </c>
      <c r="B331" s="88" t="s">
        <v>315</v>
      </c>
      <c r="C331" s="88">
        <v>2</v>
      </c>
      <c r="D331" s="122">
        <v>0.006450642764228168</v>
      </c>
      <c r="E331" s="122">
        <v>1.5185139398778875</v>
      </c>
      <c r="F331" s="88" t="s">
        <v>1437</v>
      </c>
      <c r="G331" s="88" t="b">
        <v>0</v>
      </c>
      <c r="H331" s="88" t="b">
        <v>0</v>
      </c>
      <c r="I331" s="88" t="b">
        <v>0</v>
      </c>
      <c r="J331" s="88" t="b">
        <v>0</v>
      </c>
      <c r="K331" s="88" t="b">
        <v>0</v>
      </c>
      <c r="L331" s="88" t="b">
        <v>0</v>
      </c>
    </row>
    <row r="332" spans="1:12" ht="15">
      <c r="A332" s="88" t="s">
        <v>315</v>
      </c>
      <c r="B332" s="88" t="s">
        <v>2012</v>
      </c>
      <c r="C332" s="88">
        <v>2</v>
      </c>
      <c r="D332" s="122">
        <v>0.006450642764228168</v>
      </c>
      <c r="E332" s="122">
        <v>1.5185139398778875</v>
      </c>
      <c r="F332" s="88" t="s">
        <v>1437</v>
      </c>
      <c r="G332" s="88" t="b">
        <v>0</v>
      </c>
      <c r="H332" s="88" t="b">
        <v>0</v>
      </c>
      <c r="I332" s="88" t="b">
        <v>0</v>
      </c>
      <c r="J332" s="88" t="b">
        <v>0</v>
      </c>
      <c r="K332" s="88" t="b">
        <v>0</v>
      </c>
      <c r="L332" s="88" t="b">
        <v>0</v>
      </c>
    </row>
    <row r="333" spans="1:12" ht="15">
      <c r="A333" s="88" t="s">
        <v>2012</v>
      </c>
      <c r="B333" s="88" t="s">
        <v>2013</v>
      </c>
      <c r="C333" s="88">
        <v>2</v>
      </c>
      <c r="D333" s="122">
        <v>0.006450642764228168</v>
      </c>
      <c r="E333" s="122">
        <v>2.12057393120585</v>
      </c>
      <c r="F333" s="88" t="s">
        <v>1437</v>
      </c>
      <c r="G333" s="88" t="b">
        <v>0</v>
      </c>
      <c r="H333" s="88" t="b">
        <v>0</v>
      </c>
      <c r="I333" s="88" t="b">
        <v>0</v>
      </c>
      <c r="J333" s="88" t="b">
        <v>0</v>
      </c>
      <c r="K333" s="88" t="b">
        <v>0</v>
      </c>
      <c r="L333" s="88" t="b">
        <v>0</v>
      </c>
    </row>
    <row r="334" spans="1:12" ht="15">
      <c r="A334" s="88" t="s">
        <v>2013</v>
      </c>
      <c r="B334" s="88" t="s">
        <v>1937</v>
      </c>
      <c r="C334" s="88">
        <v>2</v>
      </c>
      <c r="D334" s="122">
        <v>0.006450642764228168</v>
      </c>
      <c r="E334" s="122">
        <v>2.12057393120585</v>
      </c>
      <c r="F334" s="88" t="s">
        <v>1437</v>
      </c>
      <c r="G334" s="88" t="b">
        <v>0</v>
      </c>
      <c r="H334" s="88" t="b">
        <v>0</v>
      </c>
      <c r="I334" s="88" t="b">
        <v>0</v>
      </c>
      <c r="J334" s="88" t="b">
        <v>0</v>
      </c>
      <c r="K334" s="88" t="b">
        <v>0</v>
      </c>
      <c r="L334" s="88" t="b">
        <v>0</v>
      </c>
    </row>
    <row r="335" spans="1:12" ht="15">
      <c r="A335" s="88" t="s">
        <v>1937</v>
      </c>
      <c r="B335" s="88" t="s">
        <v>323</v>
      </c>
      <c r="C335" s="88">
        <v>2</v>
      </c>
      <c r="D335" s="122">
        <v>0.006450642764228168</v>
      </c>
      <c r="E335" s="122">
        <v>2.12057393120585</v>
      </c>
      <c r="F335" s="88" t="s">
        <v>1437</v>
      </c>
      <c r="G335" s="88" t="b">
        <v>0</v>
      </c>
      <c r="H335" s="88" t="b">
        <v>0</v>
      </c>
      <c r="I335" s="88" t="b">
        <v>0</v>
      </c>
      <c r="J335" s="88" t="b">
        <v>0</v>
      </c>
      <c r="K335" s="88" t="b">
        <v>0</v>
      </c>
      <c r="L335" s="88" t="b">
        <v>0</v>
      </c>
    </row>
    <row r="336" spans="1:12" ht="15">
      <c r="A336" s="88" t="s">
        <v>323</v>
      </c>
      <c r="B336" s="88" t="s">
        <v>322</v>
      </c>
      <c r="C336" s="88">
        <v>2</v>
      </c>
      <c r="D336" s="122">
        <v>0.006450642764228168</v>
      </c>
      <c r="E336" s="122">
        <v>2.12057393120585</v>
      </c>
      <c r="F336" s="88" t="s">
        <v>1437</v>
      </c>
      <c r="G336" s="88" t="b">
        <v>0</v>
      </c>
      <c r="H336" s="88" t="b">
        <v>0</v>
      </c>
      <c r="I336" s="88" t="b">
        <v>0</v>
      </c>
      <c r="J336" s="88" t="b">
        <v>0</v>
      </c>
      <c r="K336" s="88" t="b">
        <v>0</v>
      </c>
      <c r="L336" s="88" t="b">
        <v>0</v>
      </c>
    </row>
    <row r="337" spans="1:12" ht="15">
      <c r="A337" s="88" t="s">
        <v>322</v>
      </c>
      <c r="B337" s="88" t="s">
        <v>1571</v>
      </c>
      <c r="C337" s="88">
        <v>2</v>
      </c>
      <c r="D337" s="122">
        <v>0.006450642764228168</v>
      </c>
      <c r="E337" s="122">
        <v>1.2174839442139063</v>
      </c>
      <c r="F337" s="88" t="s">
        <v>1437</v>
      </c>
      <c r="G337" s="88" t="b">
        <v>0</v>
      </c>
      <c r="H337" s="88" t="b">
        <v>0</v>
      </c>
      <c r="I337" s="88" t="b">
        <v>0</v>
      </c>
      <c r="J337" s="88" t="b">
        <v>0</v>
      </c>
      <c r="K337" s="88" t="b">
        <v>0</v>
      </c>
      <c r="L337" s="88" t="b">
        <v>0</v>
      </c>
    </row>
    <row r="338" spans="1:12" ht="15">
      <c r="A338" s="88" t="s">
        <v>1571</v>
      </c>
      <c r="B338" s="88" t="s">
        <v>1970</v>
      </c>
      <c r="C338" s="88">
        <v>2</v>
      </c>
      <c r="D338" s="122">
        <v>0.006450642764228168</v>
      </c>
      <c r="E338" s="122">
        <v>1.3424226808222062</v>
      </c>
      <c r="F338" s="88" t="s">
        <v>1437</v>
      </c>
      <c r="G338" s="88" t="b">
        <v>0</v>
      </c>
      <c r="H338" s="88" t="b">
        <v>0</v>
      </c>
      <c r="I338" s="88" t="b">
        <v>0</v>
      </c>
      <c r="J338" s="88" t="b">
        <v>0</v>
      </c>
      <c r="K338" s="88" t="b">
        <v>0</v>
      </c>
      <c r="L338" s="88" t="b">
        <v>0</v>
      </c>
    </row>
    <row r="339" spans="1:12" ht="15">
      <c r="A339" s="88" t="s">
        <v>1970</v>
      </c>
      <c r="B339" s="88" t="s">
        <v>1572</v>
      </c>
      <c r="C339" s="88">
        <v>2</v>
      </c>
      <c r="D339" s="122">
        <v>0.006450642764228168</v>
      </c>
      <c r="E339" s="122">
        <v>1.421603926869831</v>
      </c>
      <c r="F339" s="88" t="s">
        <v>1437</v>
      </c>
      <c r="G339" s="88" t="b">
        <v>0</v>
      </c>
      <c r="H339" s="88" t="b">
        <v>0</v>
      </c>
      <c r="I339" s="88" t="b">
        <v>0</v>
      </c>
      <c r="J339" s="88" t="b">
        <v>0</v>
      </c>
      <c r="K339" s="88" t="b">
        <v>0</v>
      </c>
      <c r="L339" s="88" t="b">
        <v>0</v>
      </c>
    </row>
    <row r="340" spans="1:12" ht="15">
      <c r="A340" s="88" t="s">
        <v>1939</v>
      </c>
      <c r="B340" s="88" t="s">
        <v>1940</v>
      </c>
      <c r="C340" s="88">
        <v>2</v>
      </c>
      <c r="D340" s="122">
        <v>0.006450642764228168</v>
      </c>
      <c r="E340" s="122">
        <v>2.12057393120585</v>
      </c>
      <c r="F340" s="88" t="s">
        <v>1437</v>
      </c>
      <c r="G340" s="88" t="b">
        <v>0</v>
      </c>
      <c r="H340" s="88" t="b">
        <v>0</v>
      </c>
      <c r="I340" s="88" t="b">
        <v>0</v>
      </c>
      <c r="J340" s="88" t="b">
        <v>0</v>
      </c>
      <c r="K340" s="88" t="b">
        <v>0</v>
      </c>
      <c r="L340" s="88" t="b">
        <v>0</v>
      </c>
    </row>
    <row r="341" spans="1:12" ht="15">
      <c r="A341" s="88" t="s">
        <v>1940</v>
      </c>
      <c r="B341" s="88" t="s">
        <v>1921</v>
      </c>
      <c r="C341" s="88">
        <v>2</v>
      </c>
      <c r="D341" s="122">
        <v>0.006450642764228168</v>
      </c>
      <c r="E341" s="122">
        <v>2.12057393120585</v>
      </c>
      <c r="F341" s="88" t="s">
        <v>1437</v>
      </c>
      <c r="G341" s="88" t="b">
        <v>0</v>
      </c>
      <c r="H341" s="88" t="b">
        <v>0</v>
      </c>
      <c r="I341" s="88" t="b">
        <v>0</v>
      </c>
      <c r="J341" s="88" t="b">
        <v>0</v>
      </c>
      <c r="K341" s="88" t="b">
        <v>0</v>
      </c>
      <c r="L341" s="88" t="b">
        <v>0</v>
      </c>
    </row>
    <row r="342" spans="1:12" ht="15">
      <c r="A342" s="88" t="s">
        <v>1921</v>
      </c>
      <c r="B342" s="88" t="s">
        <v>1941</v>
      </c>
      <c r="C342" s="88">
        <v>2</v>
      </c>
      <c r="D342" s="122">
        <v>0.006450642764228168</v>
      </c>
      <c r="E342" s="122">
        <v>2.12057393120585</v>
      </c>
      <c r="F342" s="88" t="s">
        <v>1437</v>
      </c>
      <c r="G342" s="88" t="b">
        <v>0</v>
      </c>
      <c r="H342" s="88" t="b">
        <v>0</v>
      </c>
      <c r="I342" s="88" t="b">
        <v>0</v>
      </c>
      <c r="J342" s="88" t="b">
        <v>0</v>
      </c>
      <c r="K342" s="88" t="b">
        <v>0</v>
      </c>
      <c r="L342" s="88" t="b">
        <v>0</v>
      </c>
    </row>
    <row r="343" spans="1:12" ht="15">
      <c r="A343" s="88" t="s">
        <v>1941</v>
      </c>
      <c r="B343" s="88" t="s">
        <v>1942</v>
      </c>
      <c r="C343" s="88">
        <v>2</v>
      </c>
      <c r="D343" s="122">
        <v>0.006450642764228168</v>
      </c>
      <c r="E343" s="122">
        <v>2.12057393120585</v>
      </c>
      <c r="F343" s="88" t="s">
        <v>1437</v>
      </c>
      <c r="G343" s="88" t="b">
        <v>0</v>
      </c>
      <c r="H343" s="88" t="b">
        <v>0</v>
      </c>
      <c r="I343" s="88" t="b">
        <v>0</v>
      </c>
      <c r="J343" s="88" t="b">
        <v>0</v>
      </c>
      <c r="K343" s="88" t="b">
        <v>0</v>
      </c>
      <c r="L343" s="88" t="b">
        <v>0</v>
      </c>
    </row>
    <row r="344" spans="1:12" ht="15">
      <c r="A344" s="88" t="s">
        <v>1942</v>
      </c>
      <c r="B344" s="88" t="s">
        <v>1943</v>
      </c>
      <c r="C344" s="88">
        <v>2</v>
      </c>
      <c r="D344" s="122">
        <v>0.006450642764228168</v>
      </c>
      <c r="E344" s="122">
        <v>2.12057393120585</v>
      </c>
      <c r="F344" s="88" t="s">
        <v>1437</v>
      </c>
      <c r="G344" s="88" t="b">
        <v>0</v>
      </c>
      <c r="H344" s="88" t="b">
        <v>0</v>
      </c>
      <c r="I344" s="88" t="b">
        <v>0</v>
      </c>
      <c r="J344" s="88" t="b">
        <v>0</v>
      </c>
      <c r="K344" s="88" t="b">
        <v>0</v>
      </c>
      <c r="L344" s="88" t="b">
        <v>0</v>
      </c>
    </row>
    <row r="345" spans="1:12" ht="15">
      <c r="A345" s="88" t="s">
        <v>1943</v>
      </c>
      <c r="B345" s="88" t="s">
        <v>1944</v>
      </c>
      <c r="C345" s="88">
        <v>2</v>
      </c>
      <c r="D345" s="122">
        <v>0.006450642764228168</v>
      </c>
      <c r="E345" s="122">
        <v>2.12057393120585</v>
      </c>
      <c r="F345" s="88" t="s">
        <v>1437</v>
      </c>
      <c r="G345" s="88" t="b">
        <v>0</v>
      </c>
      <c r="H345" s="88" t="b">
        <v>0</v>
      </c>
      <c r="I345" s="88" t="b">
        <v>0</v>
      </c>
      <c r="J345" s="88" t="b">
        <v>0</v>
      </c>
      <c r="K345" s="88" t="b">
        <v>0</v>
      </c>
      <c r="L345" s="88" t="b">
        <v>0</v>
      </c>
    </row>
    <row r="346" spans="1:12" ht="15">
      <c r="A346" s="88" t="s">
        <v>1944</v>
      </c>
      <c r="B346" s="88" t="s">
        <v>272</v>
      </c>
      <c r="C346" s="88">
        <v>2</v>
      </c>
      <c r="D346" s="122">
        <v>0.006450642764228168</v>
      </c>
      <c r="E346" s="122">
        <v>1.8195439355418688</v>
      </c>
      <c r="F346" s="88" t="s">
        <v>1437</v>
      </c>
      <c r="G346" s="88" t="b">
        <v>0</v>
      </c>
      <c r="H346" s="88" t="b">
        <v>0</v>
      </c>
      <c r="I346" s="88" t="b">
        <v>0</v>
      </c>
      <c r="J346" s="88" t="b">
        <v>0</v>
      </c>
      <c r="K346" s="88" t="b">
        <v>0</v>
      </c>
      <c r="L346" s="88" t="b">
        <v>0</v>
      </c>
    </row>
    <row r="347" spans="1:12" ht="15">
      <c r="A347" s="88" t="s">
        <v>272</v>
      </c>
      <c r="B347" s="88" t="s">
        <v>1925</v>
      </c>
      <c r="C347" s="88">
        <v>2</v>
      </c>
      <c r="D347" s="122">
        <v>0.006450642764228168</v>
      </c>
      <c r="E347" s="122">
        <v>1.5185139398778875</v>
      </c>
      <c r="F347" s="88" t="s">
        <v>1437</v>
      </c>
      <c r="G347" s="88" t="b">
        <v>0</v>
      </c>
      <c r="H347" s="88" t="b">
        <v>0</v>
      </c>
      <c r="I347" s="88" t="b">
        <v>0</v>
      </c>
      <c r="J347" s="88" t="b">
        <v>0</v>
      </c>
      <c r="K347" s="88" t="b">
        <v>0</v>
      </c>
      <c r="L347" s="88" t="b">
        <v>0</v>
      </c>
    </row>
    <row r="348" spans="1:12" ht="15">
      <c r="A348" s="88" t="s">
        <v>1925</v>
      </c>
      <c r="B348" s="88" t="s">
        <v>1945</v>
      </c>
      <c r="C348" s="88">
        <v>2</v>
      </c>
      <c r="D348" s="122">
        <v>0.006450642764228168</v>
      </c>
      <c r="E348" s="122">
        <v>1.8195439355418688</v>
      </c>
      <c r="F348" s="88" t="s">
        <v>1437</v>
      </c>
      <c r="G348" s="88" t="b">
        <v>0</v>
      </c>
      <c r="H348" s="88" t="b">
        <v>0</v>
      </c>
      <c r="I348" s="88" t="b">
        <v>0</v>
      </c>
      <c r="J348" s="88" t="b">
        <v>0</v>
      </c>
      <c r="K348" s="88" t="b">
        <v>0</v>
      </c>
      <c r="L348" s="88" t="b">
        <v>0</v>
      </c>
    </row>
    <row r="349" spans="1:12" ht="15">
      <c r="A349" s="88" t="s">
        <v>1945</v>
      </c>
      <c r="B349" s="88" t="s">
        <v>1573</v>
      </c>
      <c r="C349" s="88">
        <v>2</v>
      </c>
      <c r="D349" s="122">
        <v>0.006450642764228168</v>
      </c>
      <c r="E349" s="122">
        <v>1.7226339225338123</v>
      </c>
      <c r="F349" s="88" t="s">
        <v>1437</v>
      </c>
      <c r="G349" s="88" t="b">
        <v>0</v>
      </c>
      <c r="H349" s="88" t="b">
        <v>0</v>
      </c>
      <c r="I349" s="88" t="b">
        <v>0</v>
      </c>
      <c r="J349" s="88" t="b">
        <v>0</v>
      </c>
      <c r="K349" s="88" t="b">
        <v>0</v>
      </c>
      <c r="L349" s="88" t="b">
        <v>0</v>
      </c>
    </row>
    <row r="350" spans="1:12" ht="15">
      <c r="A350" s="88" t="s">
        <v>1573</v>
      </c>
      <c r="B350" s="88" t="s">
        <v>1572</v>
      </c>
      <c r="C350" s="88">
        <v>2</v>
      </c>
      <c r="D350" s="122">
        <v>0.006450642764228168</v>
      </c>
      <c r="E350" s="122">
        <v>1.421603926869831</v>
      </c>
      <c r="F350" s="88" t="s">
        <v>1437</v>
      </c>
      <c r="G350" s="88" t="b">
        <v>0</v>
      </c>
      <c r="H350" s="88" t="b">
        <v>0</v>
      </c>
      <c r="I350" s="88" t="b">
        <v>0</v>
      </c>
      <c r="J350" s="88" t="b">
        <v>0</v>
      </c>
      <c r="K350" s="88" t="b">
        <v>0</v>
      </c>
      <c r="L350" s="88" t="b">
        <v>0</v>
      </c>
    </row>
    <row r="351" spans="1:12" ht="15">
      <c r="A351" s="88" t="s">
        <v>1572</v>
      </c>
      <c r="B351" s="88" t="s">
        <v>1946</v>
      </c>
      <c r="C351" s="88">
        <v>2</v>
      </c>
      <c r="D351" s="122">
        <v>0.006450642764228168</v>
      </c>
      <c r="E351" s="122">
        <v>1.421603926869831</v>
      </c>
      <c r="F351" s="88" t="s">
        <v>1437</v>
      </c>
      <c r="G351" s="88" t="b">
        <v>0</v>
      </c>
      <c r="H351" s="88" t="b">
        <v>0</v>
      </c>
      <c r="I351" s="88" t="b">
        <v>0</v>
      </c>
      <c r="J351" s="88" t="b">
        <v>0</v>
      </c>
      <c r="K351" s="88" t="b">
        <v>0</v>
      </c>
      <c r="L351" s="88" t="b">
        <v>0</v>
      </c>
    </row>
    <row r="352" spans="1:12" ht="15">
      <c r="A352" s="88" t="s">
        <v>1946</v>
      </c>
      <c r="B352" s="88" t="s">
        <v>1571</v>
      </c>
      <c r="C352" s="88">
        <v>2</v>
      </c>
      <c r="D352" s="122">
        <v>0.006450642764228168</v>
      </c>
      <c r="E352" s="122">
        <v>1.2174839442139063</v>
      </c>
      <c r="F352" s="88" t="s">
        <v>1437</v>
      </c>
      <c r="G352" s="88" t="b">
        <v>0</v>
      </c>
      <c r="H352" s="88" t="b">
        <v>0</v>
      </c>
      <c r="I352" s="88" t="b">
        <v>0</v>
      </c>
      <c r="J352" s="88" t="b">
        <v>0</v>
      </c>
      <c r="K352" s="88" t="b">
        <v>0</v>
      </c>
      <c r="L352" s="88" t="b">
        <v>0</v>
      </c>
    </row>
    <row r="353" spans="1:12" ht="15">
      <c r="A353" s="88" t="s">
        <v>282</v>
      </c>
      <c r="B353" s="88" t="s">
        <v>317</v>
      </c>
      <c r="C353" s="88">
        <v>2</v>
      </c>
      <c r="D353" s="122">
        <v>0.006450642764228168</v>
      </c>
      <c r="E353" s="122">
        <v>1.467361417430506</v>
      </c>
      <c r="F353" s="88" t="s">
        <v>1437</v>
      </c>
      <c r="G353" s="88" t="b">
        <v>0</v>
      </c>
      <c r="H353" s="88" t="b">
        <v>0</v>
      </c>
      <c r="I353" s="88" t="b">
        <v>0</v>
      </c>
      <c r="J353" s="88" t="b">
        <v>0</v>
      </c>
      <c r="K353" s="88" t="b">
        <v>0</v>
      </c>
      <c r="L353" s="88" t="b">
        <v>0</v>
      </c>
    </row>
    <row r="354" spans="1:12" ht="15">
      <c r="A354" s="88" t="s">
        <v>317</v>
      </c>
      <c r="B354" s="88" t="s">
        <v>296</v>
      </c>
      <c r="C354" s="88">
        <v>2</v>
      </c>
      <c r="D354" s="122">
        <v>0.006450642764228168</v>
      </c>
      <c r="E354" s="122">
        <v>1.9444826721501687</v>
      </c>
      <c r="F354" s="88" t="s">
        <v>1437</v>
      </c>
      <c r="G354" s="88" t="b">
        <v>0</v>
      </c>
      <c r="H354" s="88" t="b">
        <v>0</v>
      </c>
      <c r="I354" s="88" t="b">
        <v>0</v>
      </c>
      <c r="J354" s="88" t="b">
        <v>0</v>
      </c>
      <c r="K354" s="88" t="b">
        <v>0</v>
      </c>
      <c r="L354" s="88" t="b">
        <v>0</v>
      </c>
    </row>
    <row r="355" spans="1:12" ht="15">
      <c r="A355" s="88" t="s">
        <v>296</v>
      </c>
      <c r="B355" s="88" t="s">
        <v>1919</v>
      </c>
      <c r="C355" s="88">
        <v>2</v>
      </c>
      <c r="D355" s="122">
        <v>0.006450642764228168</v>
      </c>
      <c r="E355" s="122">
        <v>1.6434526764861874</v>
      </c>
      <c r="F355" s="88" t="s">
        <v>1437</v>
      </c>
      <c r="G355" s="88" t="b">
        <v>0</v>
      </c>
      <c r="H355" s="88" t="b">
        <v>0</v>
      </c>
      <c r="I355" s="88" t="b">
        <v>0</v>
      </c>
      <c r="J355" s="88" t="b">
        <v>0</v>
      </c>
      <c r="K355" s="88" t="b">
        <v>0</v>
      </c>
      <c r="L355" s="88" t="b">
        <v>0</v>
      </c>
    </row>
    <row r="356" spans="1:12" ht="15">
      <c r="A356" s="88" t="s">
        <v>1919</v>
      </c>
      <c r="B356" s="88" t="s">
        <v>1925</v>
      </c>
      <c r="C356" s="88">
        <v>2</v>
      </c>
      <c r="D356" s="122">
        <v>0.006450642764228168</v>
      </c>
      <c r="E356" s="122">
        <v>1.8195439355418688</v>
      </c>
      <c r="F356" s="88" t="s">
        <v>1437</v>
      </c>
      <c r="G356" s="88" t="b">
        <v>0</v>
      </c>
      <c r="H356" s="88" t="b">
        <v>0</v>
      </c>
      <c r="I356" s="88" t="b">
        <v>0</v>
      </c>
      <c r="J356" s="88" t="b">
        <v>0</v>
      </c>
      <c r="K356" s="88" t="b">
        <v>0</v>
      </c>
      <c r="L356" s="88" t="b">
        <v>0</v>
      </c>
    </row>
    <row r="357" spans="1:12" ht="15">
      <c r="A357" s="88" t="s">
        <v>1925</v>
      </c>
      <c r="B357" s="88" t="s">
        <v>316</v>
      </c>
      <c r="C357" s="88">
        <v>2</v>
      </c>
      <c r="D357" s="122">
        <v>0.006450642764228168</v>
      </c>
      <c r="E357" s="122">
        <v>1.8195439355418688</v>
      </c>
      <c r="F357" s="88" t="s">
        <v>1437</v>
      </c>
      <c r="G357" s="88" t="b">
        <v>0</v>
      </c>
      <c r="H357" s="88" t="b">
        <v>0</v>
      </c>
      <c r="I357" s="88" t="b">
        <v>0</v>
      </c>
      <c r="J357" s="88" t="b">
        <v>0</v>
      </c>
      <c r="K357" s="88" t="b">
        <v>0</v>
      </c>
      <c r="L357" s="88" t="b">
        <v>0</v>
      </c>
    </row>
    <row r="358" spans="1:12" ht="15">
      <c r="A358" s="88" t="s">
        <v>316</v>
      </c>
      <c r="B358" s="88" t="s">
        <v>272</v>
      </c>
      <c r="C358" s="88">
        <v>2</v>
      </c>
      <c r="D358" s="122">
        <v>0.006450642764228168</v>
      </c>
      <c r="E358" s="122">
        <v>1.8195439355418688</v>
      </c>
      <c r="F358" s="88" t="s">
        <v>1437</v>
      </c>
      <c r="G358" s="88" t="b">
        <v>0</v>
      </c>
      <c r="H358" s="88" t="b">
        <v>0</v>
      </c>
      <c r="I358" s="88" t="b">
        <v>0</v>
      </c>
      <c r="J358" s="88" t="b">
        <v>0</v>
      </c>
      <c r="K358" s="88" t="b">
        <v>0</v>
      </c>
      <c r="L358" s="88" t="b">
        <v>0</v>
      </c>
    </row>
    <row r="359" spans="1:12" ht="15">
      <c r="A359" s="88" t="s">
        <v>272</v>
      </c>
      <c r="B359" s="88" t="s">
        <v>270</v>
      </c>
      <c r="C359" s="88">
        <v>2</v>
      </c>
      <c r="D359" s="122">
        <v>0.006450642764228168</v>
      </c>
      <c r="E359" s="122">
        <v>1.8195439355418688</v>
      </c>
      <c r="F359" s="88" t="s">
        <v>1437</v>
      </c>
      <c r="G359" s="88" t="b">
        <v>0</v>
      </c>
      <c r="H359" s="88" t="b">
        <v>0</v>
      </c>
      <c r="I359" s="88" t="b">
        <v>0</v>
      </c>
      <c r="J359" s="88" t="b">
        <v>0</v>
      </c>
      <c r="K359" s="88" t="b">
        <v>0</v>
      </c>
      <c r="L359" s="88" t="b">
        <v>0</v>
      </c>
    </row>
    <row r="360" spans="1:12" ht="15">
      <c r="A360" s="88" t="s">
        <v>270</v>
      </c>
      <c r="B360" s="88" t="s">
        <v>314</v>
      </c>
      <c r="C360" s="88">
        <v>2</v>
      </c>
      <c r="D360" s="122">
        <v>0.006450642764228168</v>
      </c>
      <c r="E360" s="122">
        <v>2.12057393120585</v>
      </c>
      <c r="F360" s="88" t="s">
        <v>1437</v>
      </c>
      <c r="G360" s="88" t="b">
        <v>0</v>
      </c>
      <c r="H360" s="88" t="b">
        <v>0</v>
      </c>
      <c r="I360" s="88" t="b">
        <v>0</v>
      </c>
      <c r="J360" s="88" t="b">
        <v>0</v>
      </c>
      <c r="K360" s="88" t="b">
        <v>0</v>
      </c>
      <c r="L360" s="88" t="b">
        <v>0</v>
      </c>
    </row>
    <row r="361" spans="1:12" ht="15">
      <c r="A361" s="88" t="s">
        <v>314</v>
      </c>
      <c r="B361" s="88" t="s">
        <v>293</v>
      </c>
      <c r="C361" s="88">
        <v>2</v>
      </c>
      <c r="D361" s="122">
        <v>0.006450642764228168</v>
      </c>
      <c r="E361" s="122">
        <v>2.12057393120585</v>
      </c>
      <c r="F361" s="88" t="s">
        <v>1437</v>
      </c>
      <c r="G361" s="88" t="b">
        <v>0</v>
      </c>
      <c r="H361" s="88" t="b">
        <v>0</v>
      </c>
      <c r="I361" s="88" t="b">
        <v>0</v>
      </c>
      <c r="J361" s="88" t="b">
        <v>0</v>
      </c>
      <c r="K361" s="88" t="b">
        <v>0</v>
      </c>
      <c r="L361" s="88" t="b">
        <v>0</v>
      </c>
    </row>
    <row r="362" spans="1:12" ht="15">
      <c r="A362" s="88" t="s">
        <v>293</v>
      </c>
      <c r="B362" s="88" t="s">
        <v>313</v>
      </c>
      <c r="C362" s="88">
        <v>2</v>
      </c>
      <c r="D362" s="122">
        <v>0.006450642764228168</v>
      </c>
      <c r="E362" s="122">
        <v>2.12057393120585</v>
      </c>
      <c r="F362" s="88" t="s">
        <v>1437</v>
      </c>
      <c r="G362" s="88" t="b">
        <v>0</v>
      </c>
      <c r="H362" s="88" t="b">
        <v>0</v>
      </c>
      <c r="I362" s="88" t="b">
        <v>0</v>
      </c>
      <c r="J362" s="88" t="b">
        <v>0</v>
      </c>
      <c r="K362" s="88" t="b">
        <v>0</v>
      </c>
      <c r="L362" s="88" t="b">
        <v>0</v>
      </c>
    </row>
    <row r="363" spans="1:12" ht="15">
      <c r="A363" s="88" t="s">
        <v>313</v>
      </c>
      <c r="B363" s="88" t="s">
        <v>315</v>
      </c>
      <c r="C363" s="88">
        <v>2</v>
      </c>
      <c r="D363" s="122">
        <v>0.006450642764228168</v>
      </c>
      <c r="E363" s="122">
        <v>1.5185139398778875</v>
      </c>
      <c r="F363" s="88" t="s">
        <v>1437</v>
      </c>
      <c r="G363" s="88" t="b">
        <v>0</v>
      </c>
      <c r="H363" s="88" t="b">
        <v>0</v>
      </c>
      <c r="I363" s="88" t="b">
        <v>0</v>
      </c>
      <c r="J363" s="88" t="b">
        <v>0</v>
      </c>
      <c r="K363" s="88" t="b">
        <v>0</v>
      </c>
      <c r="L363" s="88" t="b">
        <v>0</v>
      </c>
    </row>
    <row r="364" spans="1:12" ht="15">
      <c r="A364" s="88" t="s">
        <v>315</v>
      </c>
      <c r="B364" s="88" t="s">
        <v>1572</v>
      </c>
      <c r="C364" s="88">
        <v>2</v>
      </c>
      <c r="D364" s="122">
        <v>0.006450642764228168</v>
      </c>
      <c r="E364" s="122">
        <v>0.8195439355418687</v>
      </c>
      <c r="F364" s="88" t="s">
        <v>1437</v>
      </c>
      <c r="G364" s="88" t="b">
        <v>0</v>
      </c>
      <c r="H364" s="88" t="b">
        <v>0</v>
      </c>
      <c r="I364" s="88" t="b">
        <v>0</v>
      </c>
      <c r="J364" s="88" t="b">
        <v>0</v>
      </c>
      <c r="K364" s="88" t="b">
        <v>0</v>
      </c>
      <c r="L364" s="88" t="b">
        <v>0</v>
      </c>
    </row>
    <row r="365" spans="1:12" ht="15">
      <c r="A365" s="88" t="s">
        <v>1572</v>
      </c>
      <c r="B365" s="88" t="s">
        <v>1615</v>
      </c>
      <c r="C365" s="88">
        <v>2</v>
      </c>
      <c r="D365" s="122">
        <v>0.006450642764228168</v>
      </c>
      <c r="E365" s="122">
        <v>1.421603926869831</v>
      </c>
      <c r="F365" s="88" t="s">
        <v>1437</v>
      </c>
      <c r="G365" s="88" t="b">
        <v>0</v>
      </c>
      <c r="H365" s="88" t="b">
        <v>0</v>
      </c>
      <c r="I365" s="88" t="b">
        <v>0</v>
      </c>
      <c r="J365" s="88" t="b">
        <v>0</v>
      </c>
      <c r="K365" s="88" t="b">
        <v>0</v>
      </c>
      <c r="L365" s="88" t="b">
        <v>0</v>
      </c>
    </row>
    <row r="366" spans="1:12" ht="15">
      <c r="A366" s="88" t="s">
        <v>1615</v>
      </c>
      <c r="B366" s="88" t="s">
        <v>1571</v>
      </c>
      <c r="C366" s="88">
        <v>2</v>
      </c>
      <c r="D366" s="122">
        <v>0.006450642764228168</v>
      </c>
      <c r="E366" s="122">
        <v>1.2174839442139063</v>
      </c>
      <c r="F366" s="88" t="s">
        <v>1437</v>
      </c>
      <c r="G366" s="88" t="b">
        <v>0</v>
      </c>
      <c r="H366" s="88" t="b">
        <v>0</v>
      </c>
      <c r="I366" s="88" t="b">
        <v>0</v>
      </c>
      <c r="J366" s="88" t="b">
        <v>0</v>
      </c>
      <c r="K366" s="88" t="b">
        <v>0</v>
      </c>
      <c r="L366" s="88" t="b">
        <v>0</v>
      </c>
    </row>
    <row r="367" spans="1:12" ht="15">
      <c r="A367" s="88" t="s">
        <v>1581</v>
      </c>
      <c r="B367" s="88" t="s">
        <v>1582</v>
      </c>
      <c r="C367" s="88">
        <v>8</v>
      </c>
      <c r="D367" s="122">
        <v>0.018037935595768228</v>
      </c>
      <c r="E367" s="122">
        <v>1.5593080109070125</v>
      </c>
      <c r="F367" s="88" t="s">
        <v>1438</v>
      </c>
      <c r="G367" s="88" t="b">
        <v>0</v>
      </c>
      <c r="H367" s="88" t="b">
        <v>0</v>
      </c>
      <c r="I367" s="88" t="b">
        <v>0</v>
      </c>
      <c r="J367" s="88" t="b">
        <v>0</v>
      </c>
      <c r="K367" s="88" t="b">
        <v>0</v>
      </c>
      <c r="L367" s="88" t="b">
        <v>0</v>
      </c>
    </row>
    <row r="368" spans="1:12" ht="15">
      <c r="A368" s="88" t="s">
        <v>1582</v>
      </c>
      <c r="B368" s="88" t="s">
        <v>1521</v>
      </c>
      <c r="C368" s="88">
        <v>8</v>
      </c>
      <c r="D368" s="122">
        <v>0.018037935595768228</v>
      </c>
      <c r="E368" s="122">
        <v>1.5593080109070125</v>
      </c>
      <c r="F368" s="88" t="s">
        <v>1438</v>
      </c>
      <c r="G368" s="88" t="b">
        <v>0</v>
      </c>
      <c r="H368" s="88" t="b">
        <v>0</v>
      </c>
      <c r="I368" s="88" t="b">
        <v>0</v>
      </c>
      <c r="J368" s="88" t="b">
        <v>0</v>
      </c>
      <c r="K368" s="88" t="b">
        <v>0</v>
      </c>
      <c r="L368" s="88" t="b">
        <v>0</v>
      </c>
    </row>
    <row r="369" spans="1:12" ht="15">
      <c r="A369" s="88" t="s">
        <v>1584</v>
      </c>
      <c r="B369" s="88" t="s">
        <v>1573</v>
      </c>
      <c r="C369" s="88">
        <v>6</v>
      </c>
      <c r="D369" s="122">
        <v>0.010120233779619438</v>
      </c>
      <c r="E369" s="122">
        <v>1.3162699622207181</v>
      </c>
      <c r="F369" s="88" t="s">
        <v>1438</v>
      </c>
      <c r="G369" s="88" t="b">
        <v>0</v>
      </c>
      <c r="H369" s="88" t="b">
        <v>0</v>
      </c>
      <c r="I369" s="88" t="b">
        <v>0</v>
      </c>
      <c r="J369" s="88" t="b">
        <v>0</v>
      </c>
      <c r="K369" s="88" t="b">
        <v>0</v>
      </c>
      <c r="L369" s="88" t="b">
        <v>0</v>
      </c>
    </row>
    <row r="370" spans="1:12" ht="15">
      <c r="A370" s="88" t="s">
        <v>1572</v>
      </c>
      <c r="B370" s="88" t="s">
        <v>1571</v>
      </c>
      <c r="C370" s="88">
        <v>5</v>
      </c>
      <c r="D370" s="122">
        <v>0.009710645021418747</v>
      </c>
      <c r="E370" s="122">
        <v>0.6756465757533949</v>
      </c>
      <c r="F370" s="88" t="s">
        <v>1438</v>
      </c>
      <c r="G370" s="88" t="b">
        <v>0</v>
      </c>
      <c r="H370" s="88" t="b">
        <v>0</v>
      </c>
      <c r="I370" s="88" t="b">
        <v>0</v>
      </c>
      <c r="J370" s="88" t="b">
        <v>0</v>
      </c>
      <c r="K370" s="88" t="b">
        <v>0</v>
      </c>
      <c r="L370" s="88" t="b">
        <v>0</v>
      </c>
    </row>
    <row r="371" spans="1:12" ht="15">
      <c r="A371" s="88" t="s">
        <v>322</v>
      </c>
      <c r="B371" s="88" t="s">
        <v>324</v>
      </c>
      <c r="C371" s="88">
        <v>4</v>
      </c>
      <c r="D371" s="122">
        <v>0.009018967797884114</v>
      </c>
      <c r="E371" s="122">
        <v>1.7634279935629373</v>
      </c>
      <c r="F371" s="88" t="s">
        <v>1438</v>
      </c>
      <c r="G371" s="88" t="b">
        <v>0</v>
      </c>
      <c r="H371" s="88" t="b">
        <v>0</v>
      </c>
      <c r="I371" s="88" t="b">
        <v>0</v>
      </c>
      <c r="J371" s="88" t="b">
        <v>0</v>
      </c>
      <c r="K371" s="88" t="b">
        <v>0</v>
      </c>
      <c r="L371" s="88" t="b">
        <v>0</v>
      </c>
    </row>
    <row r="372" spans="1:12" ht="15">
      <c r="A372" s="88" t="s">
        <v>324</v>
      </c>
      <c r="B372" s="88" t="s">
        <v>1922</v>
      </c>
      <c r="C372" s="88">
        <v>4</v>
      </c>
      <c r="D372" s="122">
        <v>0.009018967797884114</v>
      </c>
      <c r="E372" s="122">
        <v>1.8603380065709938</v>
      </c>
      <c r="F372" s="88" t="s">
        <v>1438</v>
      </c>
      <c r="G372" s="88" t="b">
        <v>0</v>
      </c>
      <c r="H372" s="88" t="b">
        <v>0</v>
      </c>
      <c r="I372" s="88" t="b">
        <v>0</v>
      </c>
      <c r="J372" s="88" t="b">
        <v>0</v>
      </c>
      <c r="K372" s="88" t="b">
        <v>0</v>
      </c>
      <c r="L372" s="88" t="b">
        <v>0</v>
      </c>
    </row>
    <row r="373" spans="1:12" ht="15">
      <c r="A373" s="88" t="s">
        <v>1922</v>
      </c>
      <c r="B373" s="88" t="s">
        <v>1968</v>
      </c>
      <c r="C373" s="88">
        <v>4</v>
      </c>
      <c r="D373" s="122">
        <v>0.009018967797884114</v>
      </c>
      <c r="E373" s="122">
        <v>1.8603380065709938</v>
      </c>
      <c r="F373" s="88" t="s">
        <v>1438</v>
      </c>
      <c r="G373" s="88" t="b">
        <v>0</v>
      </c>
      <c r="H373" s="88" t="b">
        <v>0</v>
      </c>
      <c r="I373" s="88" t="b">
        <v>0</v>
      </c>
      <c r="J373" s="88" t="b">
        <v>1</v>
      </c>
      <c r="K373" s="88" t="b">
        <v>0</v>
      </c>
      <c r="L373" s="88" t="b">
        <v>0</v>
      </c>
    </row>
    <row r="374" spans="1:12" ht="15">
      <c r="A374" s="88" t="s">
        <v>1968</v>
      </c>
      <c r="B374" s="88" t="s">
        <v>282</v>
      </c>
      <c r="C374" s="88">
        <v>4</v>
      </c>
      <c r="D374" s="122">
        <v>0.009018967797884114</v>
      </c>
      <c r="E374" s="122">
        <v>1.421005312740731</v>
      </c>
      <c r="F374" s="88" t="s">
        <v>1438</v>
      </c>
      <c r="G374" s="88" t="b">
        <v>1</v>
      </c>
      <c r="H374" s="88" t="b">
        <v>0</v>
      </c>
      <c r="I374" s="88" t="b">
        <v>0</v>
      </c>
      <c r="J374" s="88" t="b">
        <v>0</v>
      </c>
      <c r="K374" s="88" t="b">
        <v>0</v>
      </c>
      <c r="L374" s="88" t="b">
        <v>0</v>
      </c>
    </row>
    <row r="375" spans="1:12" ht="15">
      <c r="A375" s="88" t="s">
        <v>282</v>
      </c>
      <c r="B375" s="88" t="s">
        <v>1969</v>
      </c>
      <c r="C375" s="88">
        <v>4</v>
      </c>
      <c r="D375" s="122">
        <v>0.009018967797884114</v>
      </c>
      <c r="E375" s="122">
        <v>1.421005312740731</v>
      </c>
      <c r="F375" s="88" t="s">
        <v>1438</v>
      </c>
      <c r="G375" s="88" t="b">
        <v>0</v>
      </c>
      <c r="H375" s="88" t="b">
        <v>0</v>
      </c>
      <c r="I375" s="88" t="b">
        <v>0</v>
      </c>
      <c r="J375" s="88" t="b">
        <v>0</v>
      </c>
      <c r="K375" s="88" t="b">
        <v>0</v>
      </c>
      <c r="L375" s="88" t="b">
        <v>0</v>
      </c>
    </row>
    <row r="376" spans="1:12" ht="15">
      <c r="A376" s="88" t="s">
        <v>1969</v>
      </c>
      <c r="B376" s="88" t="s">
        <v>1572</v>
      </c>
      <c r="C376" s="88">
        <v>4</v>
      </c>
      <c r="D376" s="122">
        <v>0.009018967797884114</v>
      </c>
      <c r="E376" s="122">
        <v>1.1401787031650368</v>
      </c>
      <c r="F376" s="88" t="s">
        <v>1438</v>
      </c>
      <c r="G376" s="88" t="b">
        <v>0</v>
      </c>
      <c r="H376" s="88" t="b">
        <v>0</v>
      </c>
      <c r="I376" s="88" t="b">
        <v>0</v>
      </c>
      <c r="J376" s="88" t="b">
        <v>0</v>
      </c>
      <c r="K376" s="88" t="b">
        <v>0</v>
      </c>
      <c r="L376" s="88" t="b">
        <v>0</v>
      </c>
    </row>
    <row r="377" spans="1:12" ht="15">
      <c r="A377" s="88" t="s">
        <v>1573</v>
      </c>
      <c r="B377" s="88" t="s">
        <v>1982</v>
      </c>
      <c r="C377" s="88">
        <v>4</v>
      </c>
      <c r="D377" s="122">
        <v>0.009018967797884114</v>
      </c>
      <c r="E377" s="122">
        <v>1.3484546455921194</v>
      </c>
      <c r="F377" s="88" t="s">
        <v>1438</v>
      </c>
      <c r="G377" s="88" t="b">
        <v>0</v>
      </c>
      <c r="H377" s="88" t="b">
        <v>0</v>
      </c>
      <c r="I377" s="88" t="b">
        <v>0</v>
      </c>
      <c r="J377" s="88" t="b">
        <v>0</v>
      </c>
      <c r="K377" s="88" t="b">
        <v>0</v>
      </c>
      <c r="L377" s="88" t="b">
        <v>0</v>
      </c>
    </row>
    <row r="378" spans="1:12" ht="15">
      <c r="A378" s="88" t="s">
        <v>1982</v>
      </c>
      <c r="B378" s="88" t="s">
        <v>1581</v>
      </c>
      <c r="C378" s="88">
        <v>4</v>
      </c>
      <c r="D378" s="122">
        <v>0.009018967797884114</v>
      </c>
      <c r="E378" s="122">
        <v>1.5593080109070125</v>
      </c>
      <c r="F378" s="88" t="s">
        <v>1438</v>
      </c>
      <c r="G378" s="88" t="b">
        <v>0</v>
      </c>
      <c r="H378" s="88" t="b">
        <v>0</v>
      </c>
      <c r="I378" s="88" t="b">
        <v>0</v>
      </c>
      <c r="J378" s="88" t="b">
        <v>0</v>
      </c>
      <c r="K378" s="88" t="b">
        <v>0</v>
      </c>
      <c r="L378" s="88" t="b">
        <v>0</v>
      </c>
    </row>
    <row r="379" spans="1:12" ht="15">
      <c r="A379" s="88" t="s">
        <v>1521</v>
      </c>
      <c r="B379" s="88" t="s">
        <v>1983</v>
      </c>
      <c r="C379" s="88">
        <v>4</v>
      </c>
      <c r="D379" s="122">
        <v>0.009018967797884114</v>
      </c>
      <c r="E379" s="122">
        <v>1.5593080109070125</v>
      </c>
      <c r="F379" s="88" t="s">
        <v>1438</v>
      </c>
      <c r="G379" s="88" t="b">
        <v>0</v>
      </c>
      <c r="H379" s="88" t="b">
        <v>0</v>
      </c>
      <c r="I379" s="88" t="b">
        <v>0</v>
      </c>
      <c r="J379" s="88" t="b">
        <v>0</v>
      </c>
      <c r="K379" s="88" t="b">
        <v>1</v>
      </c>
      <c r="L379" s="88" t="b">
        <v>0</v>
      </c>
    </row>
    <row r="380" spans="1:12" ht="15">
      <c r="A380" s="88" t="s">
        <v>1983</v>
      </c>
      <c r="B380" s="88" t="s">
        <v>1984</v>
      </c>
      <c r="C380" s="88">
        <v>4</v>
      </c>
      <c r="D380" s="122">
        <v>0.009018967797884114</v>
      </c>
      <c r="E380" s="122">
        <v>1.8603380065709938</v>
      </c>
      <c r="F380" s="88" t="s">
        <v>1438</v>
      </c>
      <c r="G380" s="88" t="b">
        <v>0</v>
      </c>
      <c r="H380" s="88" t="b">
        <v>1</v>
      </c>
      <c r="I380" s="88" t="b">
        <v>0</v>
      </c>
      <c r="J380" s="88" t="b">
        <v>0</v>
      </c>
      <c r="K380" s="88" t="b">
        <v>0</v>
      </c>
      <c r="L380" s="88" t="b">
        <v>0</v>
      </c>
    </row>
    <row r="381" spans="1:12" ht="15">
      <c r="A381" s="88" t="s">
        <v>1984</v>
      </c>
      <c r="B381" s="88" t="s">
        <v>1596</v>
      </c>
      <c r="C381" s="88">
        <v>4</v>
      </c>
      <c r="D381" s="122">
        <v>0.009018967797884114</v>
      </c>
      <c r="E381" s="122">
        <v>1.8603380065709938</v>
      </c>
      <c r="F381" s="88" t="s">
        <v>1438</v>
      </c>
      <c r="G381" s="88" t="b">
        <v>0</v>
      </c>
      <c r="H381" s="88" t="b">
        <v>0</v>
      </c>
      <c r="I381" s="88" t="b">
        <v>0</v>
      </c>
      <c r="J381" s="88" t="b">
        <v>1</v>
      </c>
      <c r="K381" s="88" t="b">
        <v>0</v>
      </c>
      <c r="L381" s="88" t="b">
        <v>0</v>
      </c>
    </row>
    <row r="382" spans="1:12" ht="15">
      <c r="A382" s="88" t="s">
        <v>1596</v>
      </c>
      <c r="B382" s="88" t="s">
        <v>1985</v>
      </c>
      <c r="C382" s="88">
        <v>4</v>
      </c>
      <c r="D382" s="122">
        <v>0.009018967797884114</v>
      </c>
      <c r="E382" s="122">
        <v>1.8603380065709938</v>
      </c>
      <c r="F382" s="88" t="s">
        <v>1438</v>
      </c>
      <c r="G382" s="88" t="b">
        <v>1</v>
      </c>
      <c r="H382" s="88" t="b">
        <v>0</v>
      </c>
      <c r="I382" s="88" t="b">
        <v>0</v>
      </c>
      <c r="J382" s="88" t="b">
        <v>0</v>
      </c>
      <c r="K382" s="88" t="b">
        <v>0</v>
      </c>
      <c r="L382" s="88" t="b">
        <v>0</v>
      </c>
    </row>
    <row r="383" spans="1:12" ht="15">
      <c r="A383" s="88" t="s">
        <v>1985</v>
      </c>
      <c r="B383" s="88" t="s">
        <v>286</v>
      </c>
      <c r="C383" s="88">
        <v>4</v>
      </c>
      <c r="D383" s="122">
        <v>0.009018967797884114</v>
      </c>
      <c r="E383" s="122">
        <v>1.8603380065709938</v>
      </c>
      <c r="F383" s="88" t="s">
        <v>1438</v>
      </c>
      <c r="G383" s="88" t="b">
        <v>0</v>
      </c>
      <c r="H383" s="88" t="b">
        <v>0</v>
      </c>
      <c r="I383" s="88" t="b">
        <v>0</v>
      </c>
      <c r="J383" s="88" t="b">
        <v>0</v>
      </c>
      <c r="K383" s="88" t="b">
        <v>0</v>
      </c>
      <c r="L383" s="88" t="b">
        <v>0</v>
      </c>
    </row>
    <row r="384" spans="1:12" ht="15">
      <c r="A384" s="88" t="s">
        <v>286</v>
      </c>
      <c r="B384" s="88" t="s">
        <v>1986</v>
      </c>
      <c r="C384" s="88">
        <v>4</v>
      </c>
      <c r="D384" s="122">
        <v>0.009018967797884114</v>
      </c>
      <c r="E384" s="122">
        <v>1.8603380065709938</v>
      </c>
      <c r="F384" s="88" t="s">
        <v>1438</v>
      </c>
      <c r="G384" s="88" t="b">
        <v>0</v>
      </c>
      <c r="H384" s="88" t="b">
        <v>0</v>
      </c>
      <c r="I384" s="88" t="b">
        <v>0</v>
      </c>
      <c r="J384" s="88" t="b">
        <v>0</v>
      </c>
      <c r="K384" s="88" t="b">
        <v>0</v>
      </c>
      <c r="L384" s="88" t="b">
        <v>0</v>
      </c>
    </row>
    <row r="385" spans="1:12" ht="15">
      <c r="A385" s="88" t="s">
        <v>1986</v>
      </c>
      <c r="B385" s="88" t="s">
        <v>1987</v>
      </c>
      <c r="C385" s="88">
        <v>4</v>
      </c>
      <c r="D385" s="122">
        <v>0.009018967797884114</v>
      </c>
      <c r="E385" s="122">
        <v>1.8603380065709938</v>
      </c>
      <c r="F385" s="88" t="s">
        <v>1438</v>
      </c>
      <c r="G385" s="88" t="b">
        <v>0</v>
      </c>
      <c r="H385" s="88" t="b">
        <v>0</v>
      </c>
      <c r="I385" s="88" t="b">
        <v>0</v>
      </c>
      <c r="J385" s="88" t="b">
        <v>0</v>
      </c>
      <c r="K385" s="88" t="b">
        <v>0</v>
      </c>
      <c r="L385" s="88" t="b">
        <v>0</v>
      </c>
    </row>
    <row r="386" spans="1:12" ht="15">
      <c r="A386" s="88" t="s">
        <v>1987</v>
      </c>
      <c r="B386" s="88" t="s">
        <v>1988</v>
      </c>
      <c r="C386" s="88">
        <v>4</v>
      </c>
      <c r="D386" s="122">
        <v>0.009018967797884114</v>
      </c>
      <c r="E386" s="122">
        <v>1.8603380065709938</v>
      </c>
      <c r="F386" s="88" t="s">
        <v>1438</v>
      </c>
      <c r="G386" s="88" t="b">
        <v>0</v>
      </c>
      <c r="H386" s="88" t="b">
        <v>0</v>
      </c>
      <c r="I386" s="88" t="b">
        <v>0</v>
      </c>
      <c r="J386" s="88" t="b">
        <v>0</v>
      </c>
      <c r="K386" s="88" t="b">
        <v>0</v>
      </c>
      <c r="L386" s="88" t="b">
        <v>0</v>
      </c>
    </row>
    <row r="387" spans="1:12" ht="15">
      <c r="A387" s="88" t="s">
        <v>1988</v>
      </c>
      <c r="B387" s="88" t="s">
        <v>1947</v>
      </c>
      <c r="C387" s="88">
        <v>4</v>
      </c>
      <c r="D387" s="122">
        <v>0.009018967797884114</v>
      </c>
      <c r="E387" s="122">
        <v>1.8603380065709938</v>
      </c>
      <c r="F387" s="88" t="s">
        <v>1438</v>
      </c>
      <c r="G387" s="88" t="b">
        <v>0</v>
      </c>
      <c r="H387" s="88" t="b">
        <v>0</v>
      </c>
      <c r="I387" s="88" t="b">
        <v>0</v>
      </c>
      <c r="J387" s="88" t="b">
        <v>0</v>
      </c>
      <c r="K387" s="88" t="b">
        <v>0</v>
      </c>
      <c r="L387" s="88" t="b">
        <v>0</v>
      </c>
    </row>
    <row r="388" spans="1:12" ht="15">
      <c r="A388" s="88" t="s">
        <v>1947</v>
      </c>
      <c r="B388" s="88" t="s">
        <v>1583</v>
      </c>
      <c r="C388" s="88">
        <v>4</v>
      </c>
      <c r="D388" s="122">
        <v>0.009018967797884114</v>
      </c>
      <c r="E388" s="122">
        <v>1.5593080109070125</v>
      </c>
      <c r="F388" s="88" t="s">
        <v>1438</v>
      </c>
      <c r="G388" s="88" t="b">
        <v>0</v>
      </c>
      <c r="H388" s="88" t="b">
        <v>0</v>
      </c>
      <c r="I388" s="88" t="b">
        <v>0</v>
      </c>
      <c r="J388" s="88" t="b">
        <v>0</v>
      </c>
      <c r="K388" s="88" t="b">
        <v>0</v>
      </c>
      <c r="L388" s="88" t="b">
        <v>0</v>
      </c>
    </row>
    <row r="389" spans="1:12" ht="15">
      <c r="A389" s="88" t="s">
        <v>1583</v>
      </c>
      <c r="B389" s="88" t="s">
        <v>1581</v>
      </c>
      <c r="C389" s="88">
        <v>4</v>
      </c>
      <c r="D389" s="122">
        <v>0.009018967797884114</v>
      </c>
      <c r="E389" s="122">
        <v>1.2582780152430313</v>
      </c>
      <c r="F389" s="88" t="s">
        <v>1438</v>
      </c>
      <c r="G389" s="88" t="b">
        <v>0</v>
      </c>
      <c r="H389" s="88" t="b">
        <v>0</v>
      </c>
      <c r="I389" s="88" t="b">
        <v>0</v>
      </c>
      <c r="J389" s="88" t="b">
        <v>0</v>
      </c>
      <c r="K389" s="88" t="b">
        <v>0</v>
      </c>
      <c r="L389" s="88" t="b">
        <v>0</v>
      </c>
    </row>
    <row r="390" spans="1:12" ht="15">
      <c r="A390" s="88" t="s">
        <v>1521</v>
      </c>
      <c r="B390" s="88" t="s">
        <v>1989</v>
      </c>
      <c r="C390" s="88">
        <v>4</v>
      </c>
      <c r="D390" s="122">
        <v>0.009018967797884114</v>
      </c>
      <c r="E390" s="122">
        <v>1.5593080109070125</v>
      </c>
      <c r="F390" s="88" t="s">
        <v>1438</v>
      </c>
      <c r="G390" s="88" t="b">
        <v>0</v>
      </c>
      <c r="H390" s="88" t="b">
        <v>0</v>
      </c>
      <c r="I390" s="88" t="b">
        <v>0</v>
      </c>
      <c r="J390" s="88" t="b">
        <v>0</v>
      </c>
      <c r="K390" s="88" t="b">
        <v>0</v>
      </c>
      <c r="L390" s="88" t="b">
        <v>0</v>
      </c>
    </row>
    <row r="391" spans="1:12" ht="15">
      <c r="A391" s="88" t="s">
        <v>1989</v>
      </c>
      <c r="B391" s="88" t="s">
        <v>1990</v>
      </c>
      <c r="C391" s="88">
        <v>4</v>
      </c>
      <c r="D391" s="122">
        <v>0.009018967797884114</v>
      </c>
      <c r="E391" s="122">
        <v>1.8603380065709938</v>
      </c>
      <c r="F391" s="88" t="s">
        <v>1438</v>
      </c>
      <c r="G391" s="88" t="b">
        <v>0</v>
      </c>
      <c r="H391" s="88" t="b">
        <v>0</v>
      </c>
      <c r="I391" s="88" t="b">
        <v>0</v>
      </c>
      <c r="J391" s="88" t="b">
        <v>0</v>
      </c>
      <c r="K391" s="88" t="b">
        <v>0</v>
      </c>
      <c r="L391" s="88" t="b">
        <v>0</v>
      </c>
    </row>
    <row r="392" spans="1:12" ht="15">
      <c r="A392" s="88" t="s">
        <v>1990</v>
      </c>
      <c r="B392" s="88" t="s">
        <v>1583</v>
      </c>
      <c r="C392" s="88">
        <v>4</v>
      </c>
      <c r="D392" s="122">
        <v>0.009018967797884114</v>
      </c>
      <c r="E392" s="122">
        <v>1.5593080109070125</v>
      </c>
      <c r="F392" s="88" t="s">
        <v>1438</v>
      </c>
      <c r="G392" s="88" t="b">
        <v>0</v>
      </c>
      <c r="H392" s="88" t="b">
        <v>0</v>
      </c>
      <c r="I392" s="88" t="b">
        <v>0</v>
      </c>
      <c r="J392" s="88" t="b">
        <v>0</v>
      </c>
      <c r="K392" s="88" t="b">
        <v>0</v>
      </c>
      <c r="L392" s="88" t="b">
        <v>0</v>
      </c>
    </row>
    <row r="393" spans="1:12" ht="15">
      <c r="A393" s="88" t="s">
        <v>1583</v>
      </c>
      <c r="B393" s="88" t="s">
        <v>1571</v>
      </c>
      <c r="C393" s="88">
        <v>4</v>
      </c>
      <c r="D393" s="122">
        <v>0.009018967797884114</v>
      </c>
      <c r="E393" s="122">
        <v>0.9060954971316688</v>
      </c>
      <c r="F393" s="88" t="s">
        <v>1438</v>
      </c>
      <c r="G393" s="88" t="b">
        <v>0</v>
      </c>
      <c r="H393" s="88" t="b">
        <v>0</v>
      </c>
      <c r="I393" s="88" t="b">
        <v>0</v>
      </c>
      <c r="J393" s="88" t="b">
        <v>0</v>
      </c>
      <c r="K393" s="88" t="b">
        <v>0</v>
      </c>
      <c r="L393" s="88" t="b">
        <v>0</v>
      </c>
    </row>
    <row r="394" spans="1:12" ht="15">
      <c r="A394" s="88" t="s">
        <v>1571</v>
      </c>
      <c r="B394" s="88" t="s">
        <v>1572</v>
      </c>
      <c r="C394" s="88">
        <v>4</v>
      </c>
      <c r="D394" s="122">
        <v>0.009018967797884114</v>
      </c>
      <c r="E394" s="122">
        <v>0.7879961850536743</v>
      </c>
      <c r="F394" s="88" t="s">
        <v>1438</v>
      </c>
      <c r="G394" s="88" t="b">
        <v>0</v>
      </c>
      <c r="H394" s="88" t="b">
        <v>0</v>
      </c>
      <c r="I394" s="88" t="b">
        <v>0</v>
      </c>
      <c r="J394" s="88" t="b">
        <v>0</v>
      </c>
      <c r="K394" s="88" t="b">
        <v>0</v>
      </c>
      <c r="L394" s="88" t="b">
        <v>0</v>
      </c>
    </row>
    <row r="395" spans="1:12" ht="15">
      <c r="A395" s="88" t="s">
        <v>1571</v>
      </c>
      <c r="B395" s="88" t="s">
        <v>1586</v>
      </c>
      <c r="C395" s="88">
        <v>3</v>
      </c>
      <c r="D395" s="122">
        <v>0.007973310396235344</v>
      </c>
      <c r="E395" s="122">
        <v>1.508155488459631</v>
      </c>
      <c r="F395" s="88" t="s">
        <v>1438</v>
      </c>
      <c r="G395" s="88" t="b">
        <v>0</v>
      </c>
      <c r="H395" s="88" t="b">
        <v>0</v>
      </c>
      <c r="I395" s="88" t="b">
        <v>0</v>
      </c>
      <c r="J395" s="88" t="b">
        <v>0</v>
      </c>
      <c r="K395" s="88" t="b">
        <v>0</v>
      </c>
      <c r="L395" s="88" t="b">
        <v>0</v>
      </c>
    </row>
    <row r="396" spans="1:12" ht="15">
      <c r="A396" s="88" t="s">
        <v>1586</v>
      </c>
      <c r="B396" s="88" t="s">
        <v>1572</v>
      </c>
      <c r="C396" s="88">
        <v>3</v>
      </c>
      <c r="D396" s="122">
        <v>0.007973310396235344</v>
      </c>
      <c r="E396" s="122">
        <v>1.1401787031650368</v>
      </c>
      <c r="F396" s="88" t="s">
        <v>1438</v>
      </c>
      <c r="G396" s="88" t="b">
        <v>0</v>
      </c>
      <c r="H396" s="88" t="b">
        <v>0</v>
      </c>
      <c r="I396" s="88" t="b">
        <v>0</v>
      </c>
      <c r="J396" s="88" t="b">
        <v>0</v>
      </c>
      <c r="K396" s="88" t="b">
        <v>0</v>
      </c>
      <c r="L396" s="88" t="b">
        <v>0</v>
      </c>
    </row>
    <row r="397" spans="1:12" ht="15">
      <c r="A397" s="88" t="s">
        <v>1939</v>
      </c>
      <c r="B397" s="88" t="s">
        <v>1940</v>
      </c>
      <c r="C397" s="88">
        <v>3</v>
      </c>
      <c r="D397" s="122">
        <v>0.007973310396235344</v>
      </c>
      <c r="E397" s="122">
        <v>1.9852767431792937</v>
      </c>
      <c r="F397" s="88" t="s">
        <v>1438</v>
      </c>
      <c r="G397" s="88" t="b">
        <v>0</v>
      </c>
      <c r="H397" s="88" t="b">
        <v>0</v>
      </c>
      <c r="I397" s="88" t="b">
        <v>0</v>
      </c>
      <c r="J397" s="88" t="b">
        <v>0</v>
      </c>
      <c r="K397" s="88" t="b">
        <v>0</v>
      </c>
      <c r="L397" s="88" t="b">
        <v>0</v>
      </c>
    </row>
    <row r="398" spans="1:12" ht="15">
      <c r="A398" s="88" t="s">
        <v>1940</v>
      </c>
      <c r="B398" s="88" t="s">
        <v>1921</v>
      </c>
      <c r="C398" s="88">
        <v>3</v>
      </c>
      <c r="D398" s="122">
        <v>0.007973310396235344</v>
      </c>
      <c r="E398" s="122">
        <v>1.9852767431792937</v>
      </c>
      <c r="F398" s="88" t="s">
        <v>1438</v>
      </c>
      <c r="G398" s="88" t="b">
        <v>0</v>
      </c>
      <c r="H398" s="88" t="b">
        <v>0</v>
      </c>
      <c r="I398" s="88" t="b">
        <v>0</v>
      </c>
      <c r="J398" s="88" t="b">
        <v>0</v>
      </c>
      <c r="K398" s="88" t="b">
        <v>0</v>
      </c>
      <c r="L398" s="88" t="b">
        <v>0</v>
      </c>
    </row>
    <row r="399" spans="1:12" ht="15">
      <c r="A399" s="88" t="s">
        <v>1921</v>
      </c>
      <c r="B399" s="88" t="s">
        <v>1941</v>
      </c>
      <c r="C399" s="88">
        <v>3</v>
      </c>
      <c r="D399" s="122">
        <v>0.007973310396235344</v>
      </c>
      <c r="E399" s="122">
        <v>1.9852767431792937</v>
      </c>
      <c r="F399" s="88" t="s">
        <v>1438</v>
      </c>
      <c r="G399" s="88" t="b">
        <v>0</v>
      </c>
      <c r="H399" s="88" t="b">
        <v>0</v>
      </c>
      <c r="I399" s="88" t="b">
        <v>0</v>
      </c>
      <c r="J399" s="88" t="b">
        <v>0</v>
      </c>
      <c r="K399" s="88" t="b">
        <v>0</v>
      </c>
      <c r="L399" s="88" t="b">
        <v>0</v>
      </c>
    </row>
    <row r="400" spans="1:12" ht="15">
      <c r="A400" s="88" t="s">
        <v>1941</v>
      </c>
      <c r="B400" s="88" t="s">
        <v>1942</v>
      </c>
      <c r="C400" s="88">
        <v>3</v>
      </c>
      <c r="D400" s="122">
        <v>0.007973310396235344</v>
      </c>
      <c r="E400" s="122">
        <v>1.9852767431792937</v>
      </c>
      <c r="F400" s="88" t="s">
        <v>1438</v>
      </c>
      <c r="G400" s="88" t="b">
        <v>0</v>
      </c>
      <c r="H400" s="88" t="b">
        <v>0</v>
      </c>
      <c r="I400" s="88" t="b">
        <v>0</v>
      </c>
      <c r="J400" s="88" t="b">
        <v>0</v>
      </c>
      <c r="K400" s="88" t="b">
        <v>0</v>
      </c>
      <c r="L400" s="88" t="b">
        <v>0</v>
      </c>
    </row>
    <row r="401" spans="1:12" ht="15">
      <c r="A401" s="88" t="s">
        <v>1942</v>
      </c>
      <c r="B401" s="88" t="s">
        <v>1943</v>
      </c>
      <c r="C401" s="88">
        <v>3</v>
      </c>
      <c r="D401" s="122">
        <v>0.007973310396235344</v>
      </c>
      <c r="E401" s="122">
        <v>1.9852767431792937</v>
      </c>
      <c r="F401" s="88" t="s">
        <v>1438</v>
      </c>
      <c r="G401" s="88" t="b">
        <v>0</v>
      </c>
      <c r="H401" s="88" t="b">
        <v>0</v>
      </c>
      <c r="I401" s="88" t="b">
        <v>0</v>
      </c>
      <c r="J401" s="88" t="b">
        <v>0</v>
      </c>
      <c r="K401" s="88" t="b">
        <v>0</v>
      </c>
      <c r="L401" s="88" t="b">
        <v>0</v>
      </c>
    </row>
    <row r="402" spans="1:12" ht="15">
      <c r="A402" s="88" t="s">
        <v>1943</v>
      </c>
      <c r="B402" s="88" t="s">
        <v>1944</v>
      </c>
      <c r="C402" s="88">
        <v>3</v>
      </c>
      <c r="D402" s="122">
        <v>0.007973310396235344</v>
      </c>
      <c r="E402" s="122">
        <v>1.9852767431792937</v>
      </c>
      <c r="F402" s="88" t="s">
        <v>1438</v>
      </c>
      <c r="G402" s="88" t="b">
        <v>0</v>
      </c>
      <c r="H402" s="88" t="b">
        <v>0</v>
      </c>
      <c r="I402" s="88" t="b">
        <v>0</v>
      </c>
      <c r="J402" s="88" t="b">
        <v>0</v>
      </c>
      <c r="K402" s="88" t="b">
        <v>0</v>
      </c>
      <c r="L402" s="88" t="b">
        <v>0</v>
      </c>
    </row>
    <row r="403" spans="1:12" ht="15">
      <c r="A403" s="88" t="s">
        <v>1944</v>
      </c>
      <c r="B403" s="88" t="s">
        <v>272</v>
      </c>
      <c r="C403" s="88">
        <v>3</v>
      </c>
      <c r="D403" s="122">
        <v>0.007973310396235344</v>
      </c>
      <c r="E403" s="122">
        <v>1.9852767431792937</v>
      </c>
      <c r="F403" s="88" t="s">
        <v>1438</v>
      </c>
      <c r="G403" s="88" t="b">
        <v>0</v>
      </c>
      <c r="H403" s="88" t="b">
        <v>0</v>
      </c>
      <c r="I403" s="88" t="b">
        <v>0</v>
      </c>
      <c r="J403" s="88" t="b">
        <v>0</v>
      </c>
      <c r="K403" s="88" t="b">
        <v>0</v>
      </c>
      <c r="L403" s="88" t="b">
        <v>0</v>
      </c>
    </row>
    <row r="404" spans="1:12" ht="15">
      <c r="A404" s="88" t="s">
        <v>272</v>
      </c>
      <c r="B404" s="88" t="s">
        <v>1925</v>
      </c>
      <c r="C404" s="88">
        <v>3</v>
      </c>
      <c r="D404" s="122">
        <v>0.007973310396235344</v>
      </c>
      <c r="E404" s="122">
        <v>1.9852767431792937</v>
      </c>
      <c r="F404" s="88" t="s">
        <v>1438</v>
      </c>
      <c r="G404" s="88" t="b">
        <v>0</v>
      </c>
      <c r="H404" s="88" t="b">
        <v>0</v>
      </c>
      <c r="I404" s="88" t="b">
        <v>0</v>
      </c>
      <c r="J404" s="88" t="b">
        <v>0</v>
      </c>
      <c r="K404" s="88" t="b">
        <v>0</v>
      </c>
      <c r="L404" s="88" t="b">
        <v>0</v>
      </c>
    </row>
    <row r="405" spans="1:12" ht="15">
      <c r="A405" s="88" t="s">
        <v>1925</v>
      </c>
      <c r="B405" s="88" t="s">
        <v>1945</v>
      </c>
      <c r="C405" s="88">
        <v>3</v>
      </c>
      <c r="D405" s="122">
        <v>0.007973310396235344</v>
      </c>
      <c r="E405" s="122">
        <v>1.9852767431792937</v>
      </c>
      <c r="F405" s="88" t="s">
        <v>1438</v>
      </c>
      <c r="G405" s="88" t="b">
        <v>0</v>
      </c>
      <c r="H405" s="88" t="b">
        <v>0</v>
      </c>
      <c r="I405" s="88" t="b">
        <v>0</v>
      </c>
      <c r="J405" s="88" t="b">
        <v>0</v>
      </c>
      <c r="K405" s="88" t="b">
        <v>0</v>
      </c>
      <c r="L405" s="88" t="b">
        <v>0</v>
      </c>
    </row>
    <row r="406" spans="1:12" ht="15">
      <c r="A406" s="88" t="s">
        <v>1945</v>
      </c>
      <c r="B406" s="88" t="s">
        <v>1573</v>
      </c>
      <c r="C406" s="88">
        <v>3</v>
      </c>
      <c r="D406" s="122">
        <v>0.007973310396235344</v>
      </c>
      <c r="E406" s="122">
        <v>1.3162699622207181</v>
      </c>
      <c r="F406" s="88" t="s">
        <v>1438</v>
      </c>
      <c r="G406" s="88" t="b">
        <v>0</v>
      </c>
      <c r="H406" s="88" t="b">
        <v>0</v>
      </c>
      <c r="I406" s="88" t="b">
        <v>0</v>
      </c>
      <c r="J406" s="88" t="b">
        <v>0</v>
      </c>
      <c r="K406" s="88" t="b">
        <v>0</v>
      </c>
      <c r="L406" s="88" t="b">
        <v>0</v>
      </c>
    </row>
    <row r="407" spans="1:12" ht="15">
      <c r="A407" s="88" t="s">
        <v>1573</v>
      </c>
      <c r="B407" s="88" t="s">
        <v>1572</v>
      </c>
      <c r="C407" s="88">
        <v>3</v>
      </c>
      <c r="D407" s="122">
        <v>0.007973310396235344</v>
      </c>
      <c r="E407" s="122">
        <v>0.5033566055778624</v>
      </c>
      <c r="F407" s="88" t="s">
        <v>1438</v>
      </c>
      <c r="G407" s="88" t="b">
        <v>0</v>
      </c>
      <c r="H407" s="88" t="b">
        <v>0</v>
      </c>
      <c r="I407" s="88" t="b">
        <v>0</v>
      </c>
      <c r="J407" s="88" t="b">
        <v>0</v>
      </c>
      <c r="K407" s="88" t="b">
        <v>0</v>
      </c>
      <c r="L407" s="88" t="b">
        <v>0</v>
      </c>
    </row>
    <row r="408" spans="1:12" ht="15">
      <c r="A408" s="88" t="s">
        <v>1572</v>
      </c>
      <c r="B408" s="88" t="s">
        <v>1946</v>
      </c>
      <c r="C408" s="88">
        <v>3</v>
      </c>
      <c r="D408" s="122">
        <v>0.007973310396235344</v>
      </c>
      <c r="E408" s="122">
        <v>1.2319490765206822</v>
      </c>
      <c r="F408" s="88" t="s">
        <v>1438</v>
      </c>
      <c r="G408" s="88" t="b">
        <v>0</v>
      </c>
      <c r="H408" s="88" t="b">
        <v>0</v>
      </c>
      <c r="I408" s="88" t="b">
        <v>0</v>
      </c>
      <c r="J408" s="88" t="b">
        <v>0</v>
      </c>
      <c r="K408" s="88" t="b">
        <v>0</v>
      </c>
      <c r="L408" s="88" t="b">
        <v>0</v>
      </c>
    </row>
    <row r="409" spans="1:12" ht="15">
      <c r="A409" s="88" t="s">
        <v>1946</v>
      </c>
      <c r="B409" s="88" t="s">
        <v>1571</v>
      </c>
      <c r="C409" s="88">
        <v>3</v>
      </c>
      <c r="D409" s="122">
        <v>0.007973310396235344</v>
      </c>
      <c r="E409" s="122">
        <v>1.20712549279565</v>
      </c>
      <c r="F409" s="88" t="s">
        <v>1438</v>
      </c>
      <c r="G409" s="88" t="b">
        <v>0</v>
      </c>
      <c r="H409" s="88" t="b">
        <v>0</v>
      </c>
      <c r="I409" s="88" t="b">
        <v>0</v>
      </c>
      <c r="J409" s="88" t="b">
        <v>0</v>
      </c>
      <c r="K409" s="88" t="b">
        <v>0</v>
      </c>
      <c r="L409" s="88" t="b">
        <v>0</v>
      </c>
    </row>
    <row r="410" spans="1:12" ht="15">
      <c r="A410" s="88" t="s">
        <v>2015</v>
      </c>
      <c r="B410" s="88" t="s">
        <v>2016</v>
      </c>
      <c r="C410" s="88">
        <v>3</v>
      </c>
      <c r="D410" s="122">
        <v>0.007973310396235344</v>
      </c>
      <c r="E410" s="122">
        <v>1.9852767431792937</v>
      </c>
      <c r="F410" s="88" t="s">
        <v>1438</v>
      </c>
      <c r="G410" s="88" t="b">
        <v>0</v>
      </c>
      <c r="H410" s="88" t="b">
        <v>0</v>
      </c>
      <c r="I410" s="88" t="b">
        <v>0</v>
      </c>
      <c r="J410" s="88" t="b">
        <v>0</v>
      </c>
      <c r="K410" s="88" t="b">
        <v>0</v>
      </c>
      <c r="L410" s="88" t="b">
        <v>0</v>
      </c>
    </row>
    <row r="411" spans="1:12" ht="15">
      <c r="A411" s="88" t="s">
        <v>2016</v>
      </c>
      <c r="B411" s="88" t="s">
        <v>2017</v>
      </c>
      <c r="C411" s="88">
        <v>3</v>
      </c>
      <c r="D411" s="122">
        <v>0.007973310396235344</v>
      </c>
      <c r="E411" s="122">
        <v>1.9852767431792937</v>
      </c>
      <c r="F411" s="88" t="s">
        <v>1438</v>
      </c>
      <c r="G411" s="88" t="b">
        <v>0</v>
      </c>
      <c r="H411" s="88" t="b">
        <v>0</v>
      </c>
      <c r="I411" s="88" t="b">
        <v>0</v>
      </c>
      <c r="J411" s="88" t="b">
        <v>0</v>
      </c>
      <c r="K411" s="88" t="b">
        <v>0</v>
      </c>
      <c r="L411" s="88" t="b">
        <v>0</v>
      </c>
    </row>
    <row r="412" spans="1:12" ht="15">
      <c r="A412" s="88" t="s">
        <v>2017</v>
      </c>
      <c r="B412" s="88" t="s">
        <v>1573</v>
      </c>
      <c r="C412" s="88">
        <v>3</v>
      </c>
      <c r="D412" s="122">
        <v>0.007973310396235344</v>
      </c>
      <c r="E412" s="122">
        <v>1.3162699622207181</v>
      </c>
      <c r="F412" s="88" t="s">
        <v>1438</v>
      </c>
      <c r="G412" s="88" t="b">
        <v>0</v>
      </c>
      <c r="H412" s="88" t="b">
        <v>0</v>
      </c>
      <c r="I412" s="88" t="b">
        <v>0</v>
      </c>
      <c r="J412" s="88" t="b">
        <v>0</v>
      </c>
      <c r="K412" s="88" t="b">
        <v>0</v>
      </c>
      <c r="L412" s="88" t="b">
        <v>0</v>
      </c>
    </row>
    <row r="413" spans="1:12" ht="15">
      <c r="A413" s="88" t="s">
        <v>1573</v>
      </c>
      <c r="B413" s="88" t="s">
        <v>1996</v>
      </c>
      <c r="C413" s="88">
        <v>3</v>
      </c>
      <c r="D413" s="122">
        <v>0.007973310396235344</v>
      </c>
      <c r="E413" s="122">
        <v>1.3484546455921194</v>
      </c>
      <c r="F413" s="88" t="s">
        <v>1438</v>
      </c>
      <c r="G413" s="88" t="b">
        <v>0</v>
      </c>
      <c r="H413" s="88" t="b">
        <v>0</v>
      </c>
      <c r="I413" s="88" t="b">
        <v>0</v>
      </c>
      <c r="J413" s="88" t="b">
        <v>0</v>
      </c>
      <c r="K413" s="88" t="b">
        <v>0</v>
      </c>
      <c r="L413" s="88" t="b">
        <v>0</v>
      </c>
    </row>
    <row r="414" spans="1:12" ht="15">
      <c r="A414" s="88" t="s">
        <v>1996</v>
      </c>
      <c r="B414" s="88" t="s">
        <v>1625</v>
      </c>
      <c r="C414" s="88">
        <v>3</v>
      </c>
      <c r="D414" s="122">
        <v>0.007973310396235344</v>
      </c>
      <c r="E414" s="122">
        <v>1.9852767431792937</v>
      </c>
      <c r="F414" s="88" t="s">
        <v>1438</v>
      </c>
      <c r="G414" s="88" t="b">
        <v>0</v>
      </c>
      <c r="H414" s="88" t="b">
        <v>0</v>
      </c>
      <c r="I414" s="88" t="b">
        <v>0</v>
      </c>
      <c r="J414" s="88" t="b">
        <v>0</v>
      </c>
      <c r="K414" s="88" t="b">
        <v>0</v>
      </c>
      <c r="L414" s="88" t="b">
        <v>0</v>
      </c>
    </row>
    <row r="415" spans="1:12" ht="15">
      <c r="A415" s="88" t="s">
        <v>1625</v>
      </c>
      <c r="B415" s="88" t="s">
        <v>1935</v>
      </c>
      <c r="C415" s="88">
        <v>3</v>
      </c>
      <c r="D415" s="122">
        <v>0.007973310396235344</v>
      </c>
      <c r="E415" s="122">
        <v>1.9852767431792937</v>
      </c>
      <c r="F415" s="88" t="s">
        <v>1438</v>
      </c>
      <c r="G415" s="88" t="b">
        <v>0</v>
      </c>
      <c r="H415" s="88" t="b">
        <v>0</v>
      </c>
      <c r="I415" s="88" t="b">
        <v>0</v>
      </c>
      <c r="J415" s="88" t="b">
        <v>0</v>
      </c>
      <c r="K415" s="88" t="b">
        <v>0</v>
      </c>
      <c r="L415" s="88" t="b">
        <v>0</v>
      </c>
    </row>
    <row r="416" spans="1:12" ht="15">
      <c r="A416" s="88" t="s">
        <v>1935</v>
      </c>
      <c r="B416" s="88" t="s">
        <v>1932</v>
      </c>
      <c r="C416" s="88">
        <v>3</v>
      </c>
      <c r="D416" s="122">
        <v>0.007973310396235344</v>
      </c>
      <c r="E416" s="122">
        <v>1.9852767431792937</v>
      </c>
      <c r="F416" s="88" t="s">
        <v>1438</v>
      </c>
      <c r="G416" s="88" t="b">
        <v>0</v>
      </c>
      <c r="H416" s="88" t="b">
        <v>0</v>
      </c>
      <c r="I416" s="88" t="b">
        <v>0</v>
      </c>
      <c r="J416" s="88" t="b">
        <v>0</v>
      </c>
      <c r="K416" s="88" t="b">
        <v>0</v>
      </c>
      <c r="L416" s="88" t="b">
        <v>0</v>
      </c>
    </row>
    <row r="417" spans="1:12" ht="15">
      <c r="A417" s="88" t="s">
        <v>1932</v>
      </c>
      <c r="B417" s="88" t="s">
        <v>1926</v>
      </c>
      <c r="C417" s="88">
        <v>3</v>
      </c>
      <c r="D417" s="122">
        <v>0.007973310396235344</v>
      </c>
      <c r="E417" s="122">
        <v>1.9852767431792937</v>
      </c>
      <c r="F417" s="88" t="s">
        <v>1438</v>
      </c>
      <c r="G417" s="88" t="b">
        <v>0</v>
      </c>
      <c r="H417" s="88" t="b">
        <v>0</v>
      </c>
      <c r="I417" s="88" t="b">
        <v>0</v>
      </c>
      <c r="J417" s="88" t="b">
        <v>0</v>
      </c>
      <c r="K417" s="88" t="b">
        <v>0</v>
      </c>
      <c r="L417" s="88" t="b">
        <v>0</v>
      </c>
    </row>
    <row r="418" spans="1:12" ht="15">
      <c r="A418" s="88" t="s">
        <v>1926</v>
      </c>
      <c r="B418" s="88" t="s">
        <v>2018</v>
      </c>
      <c r="C418" s="88">
        <v>3</v>
      </c>
      <c r="D418" s="122">
        <v>0.007973310396235344</v>
      </c>
      <c r="E418" s="122">
        <v>1.9852767431792937</v>
      </c>
      <c r="F418" s="88" t="s">
        <v>1438</v>
      </c>
      <c r="G418" s="88" t="b">
        <v>0</v>
      </c>
      <c r="H418" s="88" t="b">
        <v>0</v>
      </c>
      <c r="I418" s="88" t="b">
        <v>0</v>
      </c>
      <c r="J418" s="88" t="b">
        <v>0</v>
      </c>
      <c r="K418" s="88" t="b">
        <v>0</v>
      </c>
      <c r="L418" s="88" t="b">
        <v>0</v>
      </c>
    </row>
    <row r="419" spans="1:12" ht="15">
      <c r="A419" s="88" t="s">
        <v>2018</v>
      </c>
      <c r="B419" s="88" t="s">
        <v>2019</v>
      </c>
      <c r="C419" s="88">
        <v>3</v>
      </c>
      <c r="D419" s="122">
        <v>0.007973310396235344</v>
      </c>
      <c r="E419" s="122">
        <v>1.9852767431792937</v>
      </c>
      <c r="F419" s="88" t="s">
        <v>1438</v>
      </c>
      <c r="G419" s="88" t="b">
        <v>0</v>
      </c>
      <c r="H419" s="88" t="b">
        <v>0</v>
      </c>
      <c r="I419" s="88" t="b">
        <v>0</v>
      </c>
      <c r="J419" s="88" t="b">
        <v>0</v>
      </c>
      <c r="K419" s="88" t="b">
        <v>0</v>
      </c>
      <c r="L419" s="88" t="b">
        <v>0</v>
      </c>
    </row>
    <row r="420" spans="1:12" ht="15">
      <c r="A420" s="88" t="s">
        <v>2019</v>
      </c>
      <c r="B420" s="88" t="s">
        <v>2020</v>
      </c>
      <c r="C420" s="88">
        <v>3</v>
      </c>
      <c r="D420" s="122">
        <v>0.007973310396235344</v>
      </c>
      <c r="E420" s="122">
        <v>1.9852767431792937</v>
      </c>
      <c r="F420" s="88" t="s">
        <v>1438</v>
      </c>
      <c r="G420" s="88" t="b">
        <v>0</v>
      </c>
      <c r="H420" s="88" t="b">
        <v>0</v>
      </c>
      <c r="I420" s="88" t="b">
        <v>0</v>
      </c>
      <c r="J420" s="88" t="b">
        <v>0</v>
      </c>
      <c r="K420" s="88" t="b">
        <v>0</v>
      </c>
      <c r="L420" s="88" t="b">
        <v>0</v>
      </c>
    </row>
    <row r="421" spans="1:12" ht="15">
      <c r="A421" s="88" t="s">
        <v>2020</v>
      </c>
      <c r="B421" s="88" t="s">
        <v>2021</v>
      </c>
      <c r="C421" s="88">
        <v>3</v>
      </c>
      <c r="D421" s="122">
        <v>0.007973310396235344</v>
      </c>
      <c r="E421" s="122">
        <v>1.9852767431792937</v>
      </c>
      <c r="F421" s="88" t="s">
        <v>1438</v>
      </c>
      <c r="G421" s="88" t="b">
        <v>0</v>
      </c>
      <c r="H421" s="88" t="b">
        <v>0</v>
      </c>
      <c r="I421" s="88" t="b">
        <v>0</v>
      </c>
      <c r="J421" s="88" t="b">
        <v>0</v>
      </c>
      <c r="K421" s="88" t="b">
        <v>0</v>
      </c>
      <c r="L421" s="88" t="b">
        <v>0</v>
      </c>
    </row>
    <row r="422" spans="1:12" ht="15">
      <c r="A422" s="88" t="s">
        <v>2021</v>
      </c>
      <c r="B422" s="88" t="s">
        <v>1572</v>
      </c>
      <c r="C422" s="88">
        <v>3</v>
      </c>
      <c r="D422" s="122">
        <v>0.007973310396235344</v>
      </c>
      <c r="E422" s="122">
        <v>1.1401787031650368</v>
      </c>
      <c r="F422" s="88" t="s">
        <v>1438</v>
      </c>
      <c r="G422" s="88" t="b">
        <v>0</v>
      </c>
      <c r="H422" s="88" t="b">
        <v>0</v>
      </c>
      <c r="I422" s="88" t="b">
        <v>0</v>
      </c>
      <c r="J422" s="88" t="b">
        <v>0</v>
      </c>
      <c r="K422" s="88" t="b">
        <v>0</v>
      </c>
      <c r="L422" s="88" t="b">
        <v>0</v>
      </c>
    </row>
    <row r="423" spans="1:12" ht="15">
      <c r="A423" s="88" t="s">
        <v>1572</v>
      </c>
      <c r="B423" s="88" t="s">
        <v>282</v>
      </c>
      <c r="C423" s="88">
        <v>3</v>
      </c>
      <c r="D423" s="122">
        <v>0.007973310396235344</v>
      </c>
      <c r="E423" s="122">
        <v>0.6676776460821195</v>
      </c>
      <c r="F423" s="88" t="s">
        <v>1438</v>
      </c>
      <c r="G423" s="88" t="b">
        <v>0</v>
      </c>
      <c r="H423" s="88" t="b">
        <v>0</v>
      </c>
      <c r="I423" s="88" t="b">
        <v>0</v>
      </c>
      <c r="J423" s="88" t="b">
        <v>0</v>
      </c>
      <c r="K423" s="88" t="b">
        <v>0</v>
      </c>
      <c r="L423" s="88" t="b">
        <v>0</v>
      </c>
    </row>
    <row r="424" spans="1:12" ht="15">
      <c r="A424" s="88" t="s">
        <v>282</v>
      </c>
      <c r="B424" s="88" t="s">
        <v>1571</v>
      </c>
      <c r="C424" s="88">
        <v>3</v>
      </c>
      <c r="D424" s="122">
        <v>0.007973310396235344</v>
      </c>
      <c r="E424" s="122">
        <v>0.6428540623570874</v>
      </c>
      <c r="F424" s="88" t="s">
        <v>1438</v>
      </c>
      <c r="G424" s="88" t="b">
        <v>0</v>
      </c>
      <c r="H424" s="88" t="b">
        <v>0</v>
      </c>
      <c r="I424" s="88" t="b">
        <v>0</v>
      </c>
      <c r="J424" s="88" t="b">
        <v>0</v>
      </c>
      <c r="K424" s="88" t="b">
        <v>0</v>
      </c>
      <c r="L424" s="88" t="b">
        <v>0</v>
      </c>
    </row>
    <row r="425" spans="1:12" ht="15">
      <c r="A425" s="88" t="s">
        <v>1572</v>
      </c>
      <c r="B425" s="88" t="s">
        <v>1588</v>
      </c>
      <c r="C425" s="88">
        <v>2</v>
      </c>
      <c r="D425" s="122">
        <v>0.0064516129032258064</v>
      </c>
      <c r="E425" s="122">
        <v>1.2319490765206822</v>
      </c>
      <c r="F425" s="88" t="s">
        <v>1438</v>
      </c>
      <c r="G425" s="88" t="b">
        <v>0</v>
      </c>
      <c r="H425" s="88" t="b">
        <v>0</v>
      </c>
      <c r="I425" s="88" t="b">
        <v>0</v>
      </c>
      <c r="J425" s="88" t="b">
        <v>0</v>
      </c>
      <c r="K425" s="88" t="b">
        <v>0</v>
      </c>
      <c r="L425" s="88" t="b">
        <v>0</v>
      </c>
    </row>
    <row r="426" spans="1:12" ht="15">
      <c r="A426" s="88" t="s">
        <v>1588</v>
      </c>
      <c r="B426" s="88" t="s">
        <v>1584</v>
      </c>
      <c r="C426" s="88">
        <v>2</v>
      </c>
      <c r="D426" s="122">
        <v>0.0064516129032258064</v>
      </c>
      <c r="E426" s="122">
        <v>2.161368002234975</v>
      </c>
      <c r="F426" s="88" t="s">
        <v>1438</v>
      </c>
      <c r="G426" s="88" t="b">
        <v>0</v>
      </c>
      <c r="H426" s="88" t="b">
        <v>0</v>
      </c>
      <c r="I426" s="88" t="b">
        <v>0</v>
      </c>
      <c r="J426" s="88" t="b">
        <v>0</v>
      </c>
      <c r="K426" s="88" t="b">
        <v>0</v>
      </c>
      <c r="L426" s="88" t="b">
        <v>0</v>
      </c>
    </row>
    <row r="427" spans="1:12" ht="15">
      <c r="A427" s="88" t="s">
        <v>1573</v>
      </c>
      <c r="B427" s="88" t="s">
        <v>1589</v>
      </c>
      <c r="C427" s="88">
        <v>2</v>
      </c>
      <c r="D427" s="122">
        <v>0.0064516129032258064</v>
      </c>
      <c r="E427" s="122">
        <v>1.3484546455921194</v>
      </c>
      <c r="F427" s="88" t="s">
        <v>1438</v>
      </c>
      <c r="G427" s="88" t="b">
        <v>0</v>
      </c>
      <c r="H427" s="88" t="b">
        <v>0</v>
      </c>
      <c r="I427" s="88" t="b">
        <v>0</v>
      </c>
      <c r="J427" s="88" t="b">
        <v>0</v>
      </c>
      <c r="K427" s="88" t="b">
        <v>0</v>
      </c>
      <c r="L427" s="88" t="b">
        <v>0</v>
      </c>
    </row>
    <row r="428" spans="1:12" ht="15">
      <c r="A428" s="88" t="s">
        <v>1589</v>
      </c>
      <c r="B428" s="88" t="s">
        <v>1587</v>
      </c>
      <c r="C428" s="88">
        <v>2</v>
      </c>
      <c r="D428" s="122">
        <v>0.0064516129032258064</v>
      </c>
      <c r="E428" s="122">
        <v>2.161368002234975</v>
      </c>
      <c r="F428" s="88" t="s">
        <v>1438</v>
      </c>
      <c r="G428" s="88" t="b">
        <v>0</v>
      </c>
      <c r="H428" s="88" t="b">
        <v>0</v>
      </c>
      <c r="I428" s="88" t="b">
        <v>0</v>
      </c>
      <c r="J428" s="88" t="b">
        <v>0</v>
      </c>
      <c r="K428" s="88" t="b">
        <v>0</v>
      </c>
      <c r="L428" s="88" t="b">
        <v>0</v>
      </c>
    </row>
    <row r="429" spans="1:12" ht="15">
      <c r="A429" s="88" t="s">
        <v>1587</v>
      </c>
      <c r="B429" s="88" t="s">
        <v>1923</v>
      </c>
      <c r="C429" s="88">
        <v>2</v>
      </c>
      <c r="D429" s="122">
        <v>0.0064516129032258064</v>
      </c>
      <c r="E429" s="122">
        <v>2.161368002234975</v>
      </c>
      <c r="F429" s="88" t="s">
        <v>1438</v>
      </c>
      <c r="G429" s="88" t="b">
        <v>0</v>
      </c>
      <c r="H429" s="88" t="b">
        <v>0</v>
      </c>
      <c r="I429" s="88" t="b">
        <v>0</v>
      </c>
      <c r="J429" s="88" t="b">
        <v>0</v>
      </c>
      <c r="K429" s="88" t="b">
        <v>0</v>
      </c>
      <c r="L429" s="88" t="b">
        <v>0</v>
      </c>
    </row>
    <row r="430" spans="1:12" ht="15">
      <c r="A430" s="88" t="s">
        <v>1923</v>
      </c>
      <c r="B430" s="88" t="s">
        <v>1928</v>
      </c>
      <c r="C430" s="88">
        <v>2</v>
      </c>
      <c r="D430" s="122">
        <v>0.0064516129032258064</v>
      </c>
      <c r="E430" s="122">
        <v>2.161368002234975</v>
      </c>
      <c r="F430" s="88" t="s">
        <v>1438</v>
      </c>
      <c r="G430" s="88" t="b">
        <v>0</v>
      </c>
      <c r="H430" s="88" t="b">
        <v>0</v>
      </c>
      <c r="I430" s="88" t="b">
        <v>0</v>
      </c>
      <c r="J430" s="88" t="b">
        <v>0</v>
      </c>
      <c r="K430" s="88" t="b">
        <v>1</v>
      </c>
      <c r="L430" s="88" t="b">
        <v>0</v>
      </c>
    </row>
    <row r="431" spans="1:12" ht="15">
      <c r="A431" s="88" t="s">
        <v>1928</v>
      </c>
      <c r="B431" s="88" t="s">
        <v>1929</v>
      </c>
      <c r="C431" s="88">
        <v>2</v>
      </c>
      <c r="D431" s="122">
        <v>0.0064516129032258064</v>
      </c>
      <c r="E431" s="122">
        <v>2.161368002234975</v>
      </c>
      <c r="F431" s="88" t="s">
        <v>1438</v>
      </c>
      <c r="G431" s="88" t="b">
        <v>0</v>
      </c>
      <c r="H431" s="88" t="b">
        <v>1</v>
      </c>
      <c r="I431" s="88" t="b">
        <v>0</v>
      </c>
      <c r="J431" s="88" t="b">
        <v>0</v>
      </c>
      <c r="K431" s="88" t="b">
        <v>0</v>
      </c>
      <c r="L431" s="88" t="b">
        <v>0</v>
      </c>
    </row>
    <row r="432" spans="1:12" ht="15">
      <c r="A432" s="88" t="s">
        <v>1929</v>
      </c>
      <c r="B432" s="88" t="s">
        <v>1930</v>
      </c>
      <c r="C432" s="88">
        <v>2</v>
      </c>
      <c r="D432" s="122">
        <v>0.0064516129032258064</v>
      </c>
      <c r="E432" s="122">
        <v>2.161368002234975</v>
      </c>
      <c r="F432" s="88" t="s">
        <v>1438</v>
      </c>
      <c r="G432" s="88" t="b">
        <v>0</v>
      </c>
      <c r="H432" s="88" t="b">
        <v>0</v>
      </c>
      <c r="I432" s="88" t="b">
        <v>0</v>
      </c>
      <c r="J432" s="88" t="b">
        <v>0</v>
      </c>
      <c r="K432" s="88" t="b">
        <v>0</v>
      </c>
      <c r="L432" s="88" t="b">
        <v>0</v>
      </c>
    </row>
    <row r="433" spans="1:12" ht="15">
      <c r="A433" s="88" t="s">
        <v>1930</v>
      </c>
      <c r="B433" s="88" t="s">
        <v>1572</v>
      </c>
      <c r="C433" s="88">
        <v>2</v>
      </c>
      <c r="D433" s="122">
        <v>0.0064516129032258064</v>
      </c>
      <c r="E433" s="122">
        <v>1.1401787031650368</v>
      </c>
      <c r="F433" s="88" t="s">
        <v>1438</v>
      </c>
      <c r="G433" s="88" t="b">
        <v>0</v>
      </c>
      <c r="H433" s="88" t="b">
        <v>0</v>
      </c>
      <c r="I433" s="88" t="b">
        <v>0</v>
      </c>
      <c r="J433" s="88" t="b">
        <v>0</v>
      </c>
      <c r="K433" s="88" t="b">
        <v>0</v>
      </c>
      <c r="L433" s="88" t="b">
        <v>0</v>
      </c>
    </row>
    <row r="434" spans="1:12" ht="15">
      <c r="A434" s="88" t="s">
        <v>1572</v>
      </c>
      <c r="B434" s="88" t="s">
        <v>1924</v>
      </c>
      <c r="C434" s="88">
        <v>2</v>
      </c>
      <c r="D434" s="122">
        <v>0.0064516129032258064</v>
      </c>
      <c r="E434" s="122">
        <v>1.2319490765206822</v>
      </c>
      <c r="F434" s="88" t="s">
        <v>1438</v>
      </c>
      <c r="G434" s="88" t="b">
        <v>0</v>
      </c>
      <c r="H434" s="88" t="b">
        <v>0</v>
      </c>
      <c r="I434" s="88" t="b">
        <v>0</v>
      </c>
      <c r="J434" s="88" t="b">
        <v>0</v>
      </c>
      <c r="K434" s="88" t="b">
        <v>0</v>
      </c>
      <c r="L434" s="88" t="b">
        <v>0</v>
      </c>
    </row>
    <row r="435" spans="1:12" ht="15">
      <c r="A435" s="88" t="s">
        <v>1924</v>
      </c>
      <c r="B435" s="88" t="s">
        <v>1574</v>
      </c>
      <c r="C435" s="88">
        <v>2</v>
      </c>
      <c r="D435" s="122">
        <v>0.0064516129032258064</v>
      </c>
      <c r="E435" s="122">
        <v>2.161368002234975</v>
      </c>
      <c r="F435" s="88" t="s">
        <v>1438</v>
      </c>
      <c r="G435" s="88" t="b">
        <v>0</v>
      </c>
      <c r="H435" s="88" t="b">
        <v>0</v>
      </c>
      <c r="I435" s="88" t="b">
        <v>0</v>
      </c>
      <c r="J435" s="88" t="b">
        <v>1</v>
      </c>
      <c r="K435" s="88" t="b">
        <v>0</v>
      </c>
      <c r="L435" s="88" t="b">
        <v>0</v>
      </c>
    </row>
    <row r="436" spans="1:12" ht="15">
      <c r="A436" s="88" t="s">
        <v>1574</v>
      </c>
      <c r="B436" s="88" t="s">
        <v>271</v>
      </c>
      <c r="C436" s="88">
        <v>2</v>
      </c>
      <c r="D436" s="122">
        <v>0.0064516129032258064</v>
      </c>
      <c r="E436" s="122">
        <v>1.9852767431792937</v>
      </c>
      <c r="F436" s="88" t="s">
        <v>1438</v>
      </c>
      <c r="G436" s="88" t="b">
        <v>1</v>
      </c>
      <c r="H436" s="88" t="b">
        <v>0</v>
      </c>
      <c r="I436" s="88" t="b">
        <v>0</v>
      </c>
      <c r="J436" s="88" t="b">
        <v>0</v>
      </c>
      <c r="K436" s="88" t="b">
        <v>0</v>
      </c>
      <c r="L436" s="88" t="b">
        <v>0</v>
      </c>
    </row>
    <row r="437" spans="1:12" ht="15">
      <c r="A437" s="88" t="s">
        <v>271</v>
      </c>
      <c r="B437" s="88" t="s">
        <v>1931</v>
      </c>
      <c r="C437" s="88">
        <v>2</v>
      </c>
      <c r="D437" s="122">
        <v>0.0064516129032258064</v>
      </c>
      <c r="E437" s="122">
        <v>1.9852767431792937</v>
      </c>
      <c r="F437" s="88" t="s">
        <v>1438</v>
      </c>
      <c r="G437" s="88" t="b">
        <v>0</v>
      </c>
      <c r="H437" s="88" t="b">
        <v>0</v>
      </c>
      <c r="I437" s="88" t="b">
        <v>0</v>
      </c>
      <c r="J437" s="88" t="b">
        <v>1</v>
      </c>
      <c r="K437" s="88" t="b">
        <v>0</v>
      </c>
      <c r="L437" s="88" t="b">
        <v>0</v>
      </c>
    </row>
    <row r="438" spans="1:12" ht="15">
      <c r="A438" s="88" t="s">
        <v>1931</v>
      </c>
      <c r="B438" s="88" t="s">
        <v>282</v>
      </c>
      <c r="C438" s="88">
        <v>2</v>
      </c>
      <c r="D438" s="122">
        <v>0.0064516129032258064</v>
      </c>
      <c r="E438" s="122">
        <v>1.421005312740731</v>
      </c>
      <c r="F438" s="88" t="s">
        <v>1438</v>
      </c>
      <c r="G438" s="88" t="b">
        <v>1</v>
      </c>
      <c r="H438" s="88" t="b">
        <v>0</v>
      </c>
      <c r="I438" s="88" t="b">
        <v>0</v>
      </c>
      <c r="J438" s="88" t="b">
        <v>0</v>
      </c>
      <c r="K438" s="88" t="b">
        <v>0</v>
      </c>
      <c r="L438" s="88" t="b">
        <v>0</v>
      </c>
    </row>
    <row r="439" spans="1:12" ht="15">
      <c r="A439" s="88" t="s">
        <v>282</v>
      </c>
      <c r="B439" s="88" t="s">
        <v>1592</v>
      </c>
      <c r="C439" s="88">
        <v>2</v>
      </c>
      <c r="D439" s="122">
        <v>0.0064516129032258064</v>
      </c>
      <c r="E439" s="122">
        <v>1.421005312740731</v>
      </c>
      <c r="F439" s="88" t="s">
        <v>1438</v>
      </c>
      <c r="G439" s="88" t="b">
        <v>0</v>
      </c>
      <c r="H439" s="88" t="b">
        <v>0</v>
      </c>
      <c r="I439" s="88" t="b">
        <v>0</v>
      </c>
      <c r="J439" s="88" t="b">
        <v>0</v>
      </c>
      <c r="K439" s="88" t="b">
        <v>0</v>
      </c>
      <c r="L439" s="88" t="b">
        <v>0</v>
      </c>
    </row>
    <row r="440" spans="1:12" ht="15">
      <c r="A440" s="88" t="s">
        <v>1571</v>
      </c>
      <c r="B440" s="88" t="s">
        <v>1586</v>
      </c>
      <c r="C440" s="88">
        <v>9</v>
      </c>
      <c r="D440" s="122">
        <v>0.006425420739855425</v>
      </c>
      <c r="E440" s="122">
        <v>1.257945094964633</v>
      </c>
      <c r="F440" s="88" t="s">
        <v>1439</v>
      </c>
      <c r="G440" s="88" t="b">
        <v>0</v>
      </c>
      <c r="H440" s="88" t="b">
        <v>0</v>
      </c>
      <c r="I440" s="88" t="b">
        <v>0</v>
      </c>
      <c r="J440" s="88" t="b">
        <v>0</v>
      </c>
      <c r="K440" s="88" t="b">
        <v>0</v>
      </c>
      <c r="L440" s="88" t="b">
        <v>0</v>
      </c>
    </row>
    <row r="441" spans="1:12" ht="15">
      <c r="A441" s="88" t="s">
        <v>1586</v>
      </c>
      <c r="B441" s="88" t="s">
        <v>1572</v>
      </c>
      <c r="C441" s="88">
        <v>9</v>
      </c>
      <c r="D441" s="122">
        <v>0.006425420739855425</v>
      </c>
      <c r="E441" s="122">
        <v>1.0360963453482765</v>
      </c>
      <c r="F441" s="88" t="s">
        <v>1439</v>
      </c>
      <c r="G441" s="88" t="b">
        <v>0</v>
      </c>
      <c r="H441" s="88" t="b">
        <v>0</v>
      </c>
      <c r="I441" s="88" t="b">
        <v>0</v>
      </c>
      <c r="J441" s="88" t="b">
        <v>0</v>
      </c>
      <c r="K441" s="88" t="b">
        <v>0</v>
      </c>
      <c r="L441" s="88" t="b">
        <v>0</v>
      </c>
    </row>
    <row r="442" spans="1:12" ht="15">
      <c r="A442" s="88" t="s">
        <v>1572</v>
      </c>
      <c r="B442" s="88" t="s">
        <v>1588</v>
      </c>
      <c r="C442" s="88">
        <v>5</v>
      </c>
      <c r="D442" s="122">
        <v>0.010863178334617314</v>
      </c>
      <c r="E442" s="122">
        <v>1.0360963453482765</v>
      </c>
      <c r="F442" s="88" t="s">
        <v>1439</v>
      </c>
      <c r="G442" s="88" t="b">
        <v>0</v>
      </c>
      <c r="H442" s="88" t="b">
        <v>0</v>
      </c>
      <c r="I442" s="88" t="b">
        <v>0</v>
      </c>
      <c r="J442" s="88" t="b">
        <v>0</v>
      </c>
      <c r="K442" s="88" t="b">
        <v>0</v>
      </c>
      <c r="L442" s="88" t="b">
        <v>0</v>
      </c>
    </row>
    <row r="443" spans="1:12" ht="15">
      <c r="A443" s="88" t="s">
        <v>1588</v>
      </c>
      <c r="B443" s="88" t="s">
        <v>1584</v>
      </c>
      <c r="C443" s="88">
        <v>5</v>
      </c>
      <c r="D443" s="122">
        <v>0.010863178334617314</v>
      </c>
      <c r="E443" s="122">
        <v>1.513217600067939</v>
      </c>
      <c r="F443" s="88" t="s">
        <v>1439</v>
      </c>
      <c r="G443" s="88" t="b">
        <v>0</v>
      </c>
      <c r="H443" s="88" t="b">
        <v>0</v>
      </c>
      <c r="I443" s="88" t="b">
        <v>0</v>
      </c>
      <c r="J443" s="88" t="b">
        <v>0</v>
      </c>
      <c r="K443" s="88" t="b">
        <v>0</v>
      </c>
      <c r="L443" s="88" t="b">
        <v>0</v>
      </c>
    </row>
    <row r="444" spans="1:12" ht="15">
      <c r="A444" s="88" t="s">
        <v>1584</v>
      </c>
      <c r="B444" s="88" t="s">
        <v>1573</v>
      </c>
      <c r="C444" s="88">
        <v>5</v>
      </c>
      <c r="D444" s="122">
        <v>0.010863178334617314</v>
      </c>
      <c r="E444" s="122">
        <v>1.257945094964633</v>
      </c>
      <c r="F444" s="88" t="s">
        <v>1439</v>
      </c>
      <c r="G444" s="88" t="b">
        <v>0</v>
      </c>
      <c r="H444" s="88" t="b">
        <v>0</v>
      </c>
      <c r="I444" s="88" t="b">
        <v>0</v>
      </c>
      <c r="J444" s="88" t="b">
        <v>0</v>
      </c>
      <c r="K444" s="88" t="b">
        <v>0</v>
      </c>
      <c r="L444" s="88" t="b">
        <v>0</v>
      </c>
    </row>
    <row r="445" spans="1:12" ht="15">
      <c r="A445" s="88" t="s">
        <v>1573</v>
      </c>
      <c r="B445" s="88" t="s">
        <v>1589</v>
      </c>
      <c r="C445" s="88">
        <v>5</v>
      </c>
      <c r="D445" s="122">
        <v>0.010863178334617314</v>
      </c>
      <c r="E445" s="122">
        <v>1.257945094964633</v>
      </c>
      <c r="F445" s="88" t="s">
        <v>1439</v>
      </c>
      <c r="G445" s="88" t="b">
        <v>0</v>
      </c>
      <c r="H445" s="88" t="b">
        <v>0</v>
      </c>
      <c r="I445" s="88" t="b">
        <v>0</v>
      </c>
      <c r="J445" s="88" t="b">
        <v>0</v>
      </c>
      <c r="K445" s="88" t="b">
        <v>0</v>
      </c>
      <c r="L445" s="88" t="b">
        <v>0</v>
      </c>
    </row>
    <row r="446" spans="1:12" ht="15">
      <c r="A446" s="88" t="s">
        <v>1589</v>
      </c>
      <c r="B446" s="88" t="s">
        <v>1587</v>
      </c>
      <c r="C446" s="88">
        <v>5</v>
      </c>
      <c r="D446" s="122">
        <v>0.010863178334617314</v>
      </c>
      <c r="E446" s="122">
        <v>1.434036354020314</v>
      </c>
      <c r="F446" s="88" t="s">
        <v>1439</v>
      </c>
      <c r="G446" s="88" t="b">
        <v>0</v>
      </c>
      <c r="H446" s="88" t="b">
        <v>0</v>
      </c>
      <c r="I446" s="88" t="b">
        <v>0</v>
      </c>
      <c r="J446" s="88" t="b">
        <v>0</v>
      </c>
      <c r="K446" s="88" t="b">
        <v>0</v>
      </c>
      <c r="L446" s="88" t="b">
        <v>0</v>
      </c>
    </row>
    <row r="447" spans="1:12" ht="15">
      <c r="A447" s="88" t="s">
        <v>1587</v>
      </c>
      <c r="B447" s="88" t="s">
        <v>1923</v>
      </c>
      <c r="C447" s="88">
        <v>5</v>
      </c>
      <c r="D447" s="122">
        <v>0.010863178334617314</v>
      </c>
      <c r="E447" s="122">
        <v>1.434036354020314</v>
      </c>
      <c r="F447" s="88" t="s">
        <v>1439</v>
      </c>
      <c r="G447" s="88" t="b">
        <v>0</v>
      </c>
      <c r="H447" s="88" t="b">
        <v>0</v>
      </c>
      <c r="I447" s="88" t="b">
        <v>0</v>
      </c>
      <c r="J447" s="88" t="b">
        <v>0</v>
      </c>
      <c r="K447" s="88" t="b">
        <v>0</v>
      </c>
      <c r="L447" s="88" t="b">
        <v>0</v>
      </c>
    </row>
    <row r="448" spans="1:12" ht="15">
      <c r="A448" s="88" t="s">
        <v>1923</v>
      </c>
      <c r="B448" s="88" t="s">
        <v>1928</v>
      </c>
      <c r="C448" s="88">
        <v>5</v>
      </c>
      <c r="D448" s="122">
        <v>0.010863178334617314</v>
      </c>
      <c r="E448" s="122">
        <v>1.513217600067939</v>
      </c>
      <c r="F448" s="88" t="s">
        <v>1439</v>
      </c>
      <c r="G448" s="88" t="b">
        <v>0</v>
      </c>
      <c r="H448" s="88" t="b">
        <v>0</v>
      </c>
      <c r="I448" s="88" t="b">
        <v>0</v>
      </c>
      <c r="J448" s="88" t="b">
        <v>0</v>
      </c>
      <c r="K448" s="88" t="b">
        <v>1</v>
      </c>
      <c r="L448" s="88" t="b">
        <v>0</v>
      </c>
    </row>
    <row r="449" spans="1:12" ht="15">
      <c r="A449" s="88" t="s">
        <v>1928</v>
      </c>
      <c r="B449" s="88" t="s">
        <v>1929</v>
      </c>
      <c r="C449" s="88">
        <v>5</v>
      </c>
      <c r="D449" s="122">
        <v>0.010863178334617314</v>
      </c>
      <c r="E449" s="122">
        <v>1.513217600067939</v>
      </c>
      <c r="F449" s="88" t="s">
        <v>1439</v>
      </c>
      <c r="G449" s="88" t="b">
        <v>0</v>
      </c>
      <c r="H449" s="88" t="b">
        <v>1</v>
      </c>
      <c r="I449" s="88" t="b">
        <v>0</v>
      </c>
      <c r="J449" s="88" t="b">
        <v>0</v>
      </c>
      <c r="K449" s="88" t="b">
        <v>0</v>
      </c>
      <c r="L449" s="88" t="b">
        <v>0</v>
      </c>
    </row>
    <row r="450" spans="1:12" ht="15">
      <c r="A450" s="88" t="s">
        <v>1929</v>
      </c>
      <c r="B450" s="88" t="s">
        <v>1930</v>
      </c>
      <c r="C450" s="88">
        <v>5</v>
      </c>
      <c r="D450" s="122">
        <v>0.010863178334617314</v>
      </c>
      <c r="E450" s="122">
        <v>1.513217600067939</v>
      </c>
      <c r="F450" s="88" t="s">
        <v>1439</v>
      </c>
      <c r="G450" s="88" t="b">
        <v>0</v>
      </c>
      <c r="H450" s="88" t="b">
        <v>0</v>
      </c>
      <c r="I450" s="88" t="b">
        <v>0</v>
      </c>
      <c r="J450" s="88" t="b">
        <v>0</v>
      </c>
      <c r="K450" s="88" t="b">
        <v>0</v>
      </c>
      <c r="L450" s="88" t="b">
        <v>0</v>
      </c>
    </row>
    <row r="451" spans="1:12" ht="15">
      <c r="A451" s="88" t="s">
        <v>1930</v>
      </c>
      <c r="B451" s="88" t="s">
        <v>1572</v>
      </c>
      <c r="C451" s="88">
        <v>5</v>
      </c>
      <c r="D451" s="122">
        <v>0.010863178334617314</v>
      </c>
      <c r="E451" s="122">
        <v>1.0360963453482765</v>
      </c>
      <c r="F451" s="88" t="s">
        <v>1439</v>
      </c>
      <c r="G451" s="88" t="b">
        <v>0</v>
      </c>
      <c r="H451" s="88" t="b">
        <v>0</v>
      </c>
      <c r="I451" s="88" t="b">
        <v>0</v>
      </c>
      <c r="J451" s="88" t="b">
        <v>0</v>
      </c>
      <c r="K451" s="88" t="b">
        <v>0</v>
      </c>
      <c r="L451" s="88" t="b">
        <v>0</v>
      </c>
    </row>
    <row r="452" spans="1:12" ht="15">
      <c r="A452" s="88" t="s">
        <v>1572</v>
      </c>
      <c r="B452" s="88" t="s">
        <v>1924</v>
      </c>
      <c r="C452" s="88">
        <v>5</v>
      </c>
      <c r="D452" s="122">
        <v>0.010863178334617314</v>
      </c>
      <c r="E452" s="122">
        <v>1.0360963453482765</v>
      </c>
      <c r="F452" s="88" t="s">
        <v>1439</v>
      </c>
      <c r="G452" s="88" t="b">
        <v>0</v>
      </c>
      <c r="H452" s="88" t="b">
        <v>0</v>
      </c>
      <c r="I452" s="88" t="b">
        <v>0</v>
      </c>
      <c r="J452" s="88" t="b">
        <v>0</v>
      </c>
      <c r="K452" s="88" t="b">
        <v>0</v>
      </c>
      <c r="L452" s="88" t="b">
        <v>0</v>
      </c>
    </row>
    <row r="453" spans="1:12" ht="15">
      <c r="A453" s="88" t="s">
        <v>1924</v>
      </c>
      <c r="B453" s="88" t="s">
        <v>1574</v>
      </c>
      <c r="C453" s="88">
        <v>5</v>
      </c>
      <c r="D453" s="122">
        <v>0.010863178334617314</v>
      </c>
      <c r="E453" s="122">
        <v>1.513217600067939</v>
      </c>
      <c r="F453" s="88" t="s">
        <v>1439</v>
      </c>
      <c r="G453" s="88" t="b">
        <v>0</v>
      </c>
      <c r="H453" s="88" t="b">
        <v>0</v>
      </c>
      <c r="I453" s="88" t="b">
        <v>0</v>
      </c>
      <c r="J453" s="88" t="b">
        <v>1</v>
      </c>
      <c r="K453" s="88" t="b">
        <v>0</v>
      </c>
      <c r="L453" s="88" t="b">
        <v>0</v>
      </c>
    </row>
    <row r="454" spans="1:12" ht="15">
      <c r="A454" s="88" t="s">
        <v>1574</v>
      </c>
      <c r="B454" s="88" t="s">
        <v>271</v>
      </c>
      <c r="C454" s="88">
        <v>5</v>
      </c>
      <c r="D454" s="122">
        <v>0.010863178334617314</v>
      </c>
      <c r="E454" s="122">
        <v>1.434036354020314</v>
      </c>
      <c r="F454" s="88" t="s">
        <v>1439</v>
      </c>
      <c r="G454" s="88" t="b">
        <v>1</v>
      </c>
      <c r="H454" s="88" t="b">
        <v>0</v>
      </c>
      <c r="I454" s="88" t="b">
        <v>0</v>
      </c>
      <c r="J454" s="88" t="b">
        <v>0</v>
      </c>
      <c r="K454" s="88" t="b">
        <v>0</v>
      </c>
      <c r="L454" s="88" t="b">
        <v>0</v>
      </c>
    </row>
    <row r="455" spans="1:12" ht="15">
      <c r="A455" s="88" t="s">
        <v>271</v>
      </c>
      <c r="B455" s="88" t="s">
        <v>1931</v>
      </c>
      <c r="C455" s="88">
        <v>5</v>
      </c>
      <c r="D455" s="122">
        <v>0.010863178334617314</v>
      </c>
      <c r="E455" s="122">
        <v>1.434036354020314</v>
      </c>
      <c r="F455" s="88" t="s">
        <v>1439</v>
      </c>
      <c r="G455" s="88" t="b">
        <v>0</v>
      </c>
      <c r="H455" s="88" t="b">
        <v>0</v>
      </c>
      <c r="I455" s="88" t="b">
        <v>0</v>
      </c>
      <c r="J455" s="88" t="b">
        <v>1</v>
      </c>
      <c r="K455" s="88" t="b">
        <v>0</v>
      </c>
      <c r="L455" s="88" t="b">
        <v>0</v>
      </c>
    </row>
    <row r="456" spans="1:12" ht="15">
      <c r="A456" s="88" t="s">
        <v>1931</v>
      </c>
      <c r="B456" s="88" t="s">
        <v>282</v>
      </c>
      <c r="C456" s="88">
        <v>5</v>
      </c>
      <c r="D456" s="122">
        <v>0.010863178334617314</v>
      </c>
      <c r="E456" s="122">
        <v>1.434036354020314</v>
      </c>
      <c r="F456" s="88" t="s">
        <v>1439</v>
      </c>
      <c r="G456" s="88" t="b">
        <v>1</v>
      </c>
      <c r="H456" s="88" t="b">
        <v>0</v>
      </c>
      <c r="I456" s="88" t="b">
        <v>0</v>
      </c>
      <c r="J456" s="88" t="b">
        <v>0</v>
      </c>
      <c r="K456" s="88" t="b">
        <v>0</v>
      </c>
      <c r="L456" s="88" t="b">
        <v>0</v>
      </c>
    </row>
    <row r="457" spans="1:12" ht="15">
      <c r="A457" s="88" t="s">
        <v>282</v>
      </c>
      <c r="B457" s="88" t="s">
        <v>1592</v>
      </c>
      <c r="C457" s="88">
        <v>5</v>
      </c>
      <c r="D457" s="122">
        <v>0.010863178334617314</v>
      </c>
      <c r="E457" s="122">
        <v>1.367089564389701</v>
      </c>
      <c r="F457" s="88" t="s">
        <v>1439</v>
      </c>
      <c r="G457" s="88" t="b">
        <v>0</v>
      </c>
      <c r="H457" s="88" t="b">
        <v>0</v>
      </c>
      <c r="I457" s="88" t="b">
        <v>0</v>
      </c>
      <c r="J457" s="88" t="b">
        <v>0</v>
      </c>
      <c r="K457" s="88" t="b">
        <v>0</v>
      </c>
      <c r="L457" s="88" t="b">
        <v>0</v>
      </c>
    </row>
    <row r="458" spans="1:12" ht="15">
      <c r="A458" s="88" t="s">
        <v>1948</v>
      </c>
      <c r="B458" s="88" t="s">
        <v>1920</v>
      </c>
      <c r="C458" s="88">
        <v>4</v>
      </c>
      <c r="D458" s="122">
        <v>0.01090562867930657</v>
      </c>
      <c r="E458" s="122">
        <v>1.6101276130759954</v>
      </c>
      <c r="F458" s="88" t="s">
        <v>1439</v>
      </c>
      <c r="G458" s="88" t="b">
        <v>1</v>
      </c>
      <c r="H458" s="88" t="b">
        <v>0</v>
      </c>
      <c r="I458" s="88" t="b">
        <v>0</v>
      </c>
      <c r="J458" s="88" t="b">
        <v>1</v>
      </c>
      <c r="K458" s="88" t="b">
        <v>0</v>
      </c>
      <c r="L458" s="88" t="b">
        <v>0</v>
      </c>
    </row>
    <row r="459" spans="1:12" ht="15">
      <c r="A459" s="88" t="s">
        <v>1920</v>
      </c>
      <c r="B459" s="88" t="s">
        <v>1949</v>
      </c>
      <c r="C459" s="88">
        <v>4</v>
      </c>
      <c r="D459" s="122">
        <v>0.01090562867930657</v>
      </c>
      <c r="E459" s="122">
        <v>1.6101276130759954</v>
      </c>
      <c r="F459" s="88" t="s">
        <v>1439</v>
      </c>
      <c r="G459" s="88" t="b">
        <v>1</v>
      </c>
      <c r="H459" s="88" t="b">
        <v>0</v>
      </c>
      <c r="I459" s="88" t="b">
        <v>0</v>
      </c>
      <c r="J459" s="88" t="b">
        <v>0</v>
      </c>
      <c r="K459" s="88" t="b">
        <v>0</v>
      </c>
      <c r="L459" s="88" t="b">
        <v>0</v>
      </c>
    </row>
    <row r="460" spans="1:12" ht="15">
      <c r="A460" s="88" t="s">
        <v>1949</v>
      </c>
      <c r="B460" s="88" t="s">
        <v>1950</v>
      </c>
      <c r="C460" s="88">
        <v>4</v>
      </c>
      <c r="D460" s="122">
        <v>0.01090562867930657</v>
      </c>
      <c r="E460" s="122">
        <v>1.6101276130759954</v>
      </c>
      <c r="F460" s="88" t="s">
        <v>1439</v>
      </c>
      <c r="G460" s="88" t="b">
        <v>0</v>
      </c>
      <c r="H460" s="88" t="b">
        <v>0</v>
      </c>
      <c r="I460" s="88" t="b">
        <v>0</v>
      </c>
      <c r="J460" s="88" t="b">
        <v>0</v>
      </c>
      <c r="K460" s="88" t="b">
        <v>0</v>
      </c>
      <c r="L460" s="88" t="b">
        <v>0</v>
      </c>
    </row>
    <row r="461" spans="1:12" ht="15">
      <c r="A461" s="88" t="s">
        <v>1950</v>
      </c>
      <c r="B461" s="88" t="s">
        <v>1951</v>
      </c>
      <c r="C461" s="88">
        <v>4</v>
      </c>
      <c r="D461" s="122">
        <v>0.01090562867930657</v>
      </c>
      <c r="E461" s="122">
        <v>1.6101276130759954</v>
      </c>
      <c r="F461" s="88" t="s">
        <v>1439</v>
      </c>
      <c r="G461" s="88" t="b">
        <v>0</v>
      </c>
      <c r="H461" s="88" t="b">
        <v>0</v>
      </c>
      <c r="I461" s="88" t="b">
        <v>0</v>
      </c>
      <c r="J461" s="88" t="b">
        <v>0</v>
      </c>
      <c r="K461" s="88" t="b">
        <v>0</v>
      </c>
      <c r="L461" s="88" t="b">
        <v>0</v>
      </c>
    </row>
    <row r="462" spans="1:12" ht="15">
      <c r="A462" s="88" t="s">
        <v>1951</v>
      </c>
      <c r="B462" s="88" t="s">
        <v>1573</v>
      </c>
      <c r="C462" s="88">
        <v>4</v>
      </c>
      <c r="D462" s="122">
        <v>0.01090562867930657</v>
      </c>
      <c r="E462" s="122">
        <v>1.257945094964633</v>
      </c>
      <c r="F462" s="88" t="s">
        <v>1439</v>
      </c>
      <c r="G462" s="88" t="b">
        <v>0</v>
      </c>
      <c r="H462" s="88" t="b">
        <v>0</v>
      </c>
      <c r="I462" s="88" t="b">
        <v>0</v>
      </c>
      <c r="J462" s="88" t="b">
        <v>0</v>
      </c>
      <c r="K462" s="88" t="b">
        <v>0</v>
      </c>
      <c r="L462" s="88" t="b">
        <v>0</v>
      </c>
    </row>
    <row r="463" spans="1:12" ht="15">
      <c r="A463" s="88" t="s">
        <v>1573</v>
      </c>
      <c r="B463" s="88" t="s">
        <v>1571</v>
      </c>
      <c r="C463" s="88">
        <v>4</v>
      </c>
      <c r="D463" s="122">
        <v>0.01090562867930657</v>
      </c>
      <c r="E463" s="122">
        <v>1.0149070462783385</v>
      </c>
      <c r="F463" s="88" t="s">
        <v>1439</v>
      </c>
      <c r="G463" s="88" t="b">
        <v>0</v>
      </c>
      <c r="H463" s="88" t="b">
        <v>0</v>
      </c>
      <c r="I463" s="88" t="b">
        <v>0</v>
      </c>
      <c r="J463" s="88" t="b">
        <v>0</v>
      </c>
      <c r="K463" s="88" t="b">
        <v>0</v>
      </c>
      <c r="L463" s="88" t="b">
        <v>0</v>
      </c>
    </row>
    <row r="464" spans="1:12" ht="15">
      <c r="A464" s="88" t="s">
        <v>1572</v>
      </c>
      <c r="B464" s="88" t="s">
        <v>1952</v>
      </c>
      <c r="C464" s="88">
        <v>4</v>
      </c>
      <c r="D464" s="122">
        <v>0.01090562867930657</v>
      </c>
      <c r="E464" s="122">
        <v>1.0360963453482765</v>
      </c>
      <c r="F464" s="88" t="s">
        <v>1439</v>
      </c>
      <c r="G464" s="88" t="b">
        <v>0</v>
      </c>
      <c r="H464" s="88" t="b">
        <v>0</v>
      </c>
      <c r="I464" s="88" t="b">
        <v>0</v>
      </c>
      <c r="J464" s="88" t="b">
        <v>0</v>
      </c>
      <c r="K464" s="88" t="b">
        <v>0</v>
      </c>
      <c r="L464" s="88" t="b">
        <v>0</v>
      </c>
    </row>
    <row r="465" spans="1:12" ht="15">
      <c r="A465" s="88" t="s">
        <v>1952</v>
      </c>
      <c r="B465" s="88" t="s">
        <v>1919</v>
      </c>
      <c r="C465" s="88">
        <v>4</v>
      </c>
      <c r="D465" s="122">
        <v>0.01090562867930657</v>
      </c>
      <c r="E465" s="122">
        <v>1.513217600067939</v>
      </c>
      <c r="F465" s="88" t="s">
        <v>1439</v>
      </c>
      <c r="G465" s="88" t="b">
        <v>0</v>
      </c>
      <c r="H465" s="88" t="b">
        <v>0</v>
      </c>
      <c r="I465" s="88" t="b">
        <v>0</v>
      </c>
      <c r="J465" s="88" t="b">
        <v>0</v>
      </c>
      <c r="K465" s="88" t="b">
        <v>0</v>
      </c>
      <c r="L465" s="88" t="b">
        <v>0</v>
      </c>
    </row>
    <row r="466" spans="1:12" ht="15">
      <c r="A466" s="88" t="s">
        <v>1571</v>
      </c>
      <c r="B466" s="88" t="s">
        <v>1542</v>
      </c>
      <c r="C466" s="88">
        <v>2</v>
      </c>
      <c r="D466" s="122">
        <v>0.010881360887005514</v>
      </c>
      <c r="E466" s="122">
        <v>1.0934216851622351</v>
      </c>
      <c r="F466" s="88" t="s">
        <v>1440</v>
      </c>
      <c r="G466" s="88" t="b">
        <v>0</v>
      </c>
      <c r="H466" s="88" t="b">
        <v>0</v>
      </c>
      <c r="I466" s="88" t="b">
        <v>0</v>
      </c>
      <c r="J466" s="88" t="b">
        <v>0</v>
      </c>
      <c r="K466" s="88" t="b">
        <v>0</v>
      </c>
      <c r="L466" s="88" t="b">
        <v>0</v>
      </c>
    </row>
    <row r="467" spans="1:12" ht="15">
      <c r="A467" s="88" t="s">
        <v>1571</v>
      </c>
      <c r="B467" s="88" t="s">
        <v>1592</v>
      </c>
      <c r="C467" s="88">
        <v>2</v>
      </c>
      <c r="D467" s="122">
        <v>0.010881360887005514</v>
      </c>
      <c r="E467" s="122">
        <v>1.0934216851622351</v>
      </c>
      <c r="F467" s="88" t="s">
        <v>1440</v>
      </c>
      <c r="G467" s="88" t="b">
        <v>0</v>
      </c>
      <c r="H467" s="88" t="b">
        <v>0</v>
      </c>
      <c r="I467" s="88" t="b">
        <v>0</v>
      </c>
      <c r="J467" s="88" t="b">
        <v>0</v>
      </c>
      <c r="K467" s="88" t="b">
        <v>0</v>
      </c>
      <c r="L467" s="88" t="b">
        <v>0</v>
      </c>
    </row>
    <row r="468" spans="1:12" ht="15">
      <c r="A468" s="88" t="s">
        <v>1598</v>
      </c>
      <c r="B468" s="88" t="s">
        <v>1599</v>
      </c>
      <c r="C468" s="88">
        <v>6</v>
      </c>
      <c r="D468" s="122">
        <v>0.02289979906337245</v>
      </c>
      <c r="E468" s="122">
        <v>1.3256524705723132</v>
      </c>
      <c r="F468" s="88" t="s">
        <v>1441</v>
      </c>
      <c r="G468" s="88" t="b">
        <v>0</v>
      </c>
      <c r="H468" s="88" t="b">
        <v>0</v>
      </c>
      <c r="I468" s="88" t="b">
        <v>0</v>
      </c>
      <c r="J468" s="88" t="b">
        <v>0</v>
      </c>
      <c r="K468" s="88" t="b">
        <v>0</v>
      </c>
      <c r="L468" s="88" t="b">
        <v>0</v>
      </c>
    </row>
    <row r="469" spans="1:12" ht="15">
      <c r="A469" s="88" t="s">
        <v>1602</v>
      </c>
      <c r="B469" s="88" t="s">
        <v>1571</v>
      </c>
      <c r="C469" s="88">
        <v>3</v>
      </c>
      <c r="D469" s="122">
        <v>0.011449899531686226</v>
      </c>
      <c r="E469" s="122">
        <v>1.2587056809417</v>
      </c>
      <c r="F469" s="88" t="s">
        <v>1441</v>
      </c>
      <c r="G469" s="88" t="b">
        <v>0</v>
      </c>
      <c r="H469" s="88" t="b">
        <v>0</v>
      </c>
      <c r="I469" s="88" t="b">
        <v>0</v>
      </c>
      <c r="J469" s="88" t="b">
        <v>0</v>
      </c>
      <c r="K469" s="88" t="b">
        <v>0</v>
      </c>
      <c r="L469" s="88" t="b">
        <v>0</v>
      </c>
    </row>
    <row r="470" spans="1:12" ht="15">
      <c r="A470" s="88" t="s">
        <v>1599</v>
      </c>
      <c r="B470" s="88" t="s">
        <v>1603</v>
      </c>
      <c r="C470" s="88">
        <v>3</v>
      </c>
      <c r="D470" s="122">
        <v>0.011449899531686226</v>
      </c>
      <c r="E470" s="122">
        <v>1.3256524705723132</v>
      </c>
      <c r="F470" s="88" t="s">
        <v>1441</v>
      </c>
      <c r="G470" s="88" t="b">
        <v>0</v>
      </c>
      <c r="H470" s="88" t="b">
        <v>0</v>
      </c>
      <c r="I470" s="88" t="b">
        <v>0</v>
      </c>
      <c r="J470" s="88" t="b">
        <v>0</v>
      </c>
      <c r="K470" s="88" t="b">
        <v>0</v>
      </c>
      <c r="L470" s="88" t="b">
        <v>0</v>
      </c>
    </row>
    <row r="471" spans="1:12" ht="15">
      <c r="A471" s="88" t="s">
        <v>1603</v>
      </c>
      <c r="B471" s="88" t="s">
        <v>268</v>
      </c>
      <c r="C471" s="88">
        <v>3</v>
      </c>
      <c r="D471" s="122">
        <v>0.011449899531686226</v>
      </c>
      <c r="E471" s="122">
        <v>1.6266824662362944</v>
      </c>
      <c r="F471" s="88" t="s">
        <v>1441</v>
      </c>
      <c r="G471" s="88" t="b">
        <v>0</v>
      </c>
      <c r="H471" s="88" t="b">
        <v>0</v>
      </c>
      <c r="I471" s="88" t="b">
        <v>0</v>
      </c>
      <c r="J471" s="88" t="b">
        <v>0</v>
      </c>
      <c r="K471" s="88" t="b">
        <v>0</v>
      </c>
      <c r="L471" s="88" t="b">
        <v>0</v>
      </c>
    </row>
    <row r="472" spans="1:12" ht="15">
      <c r="A472" s="88" t="s">
        <v>268</v>
      </c>
      <c r="B472" s="88" t="s">
        <v>1604</v>
      </c>
      <c r="C472" s="88">
        <v>3</v>
      </c>
      <c r="D472" s="122">
        <v>0.011449899531686226</v>
      </c>
      <c r="E472" s="122">
        <v>1.6266824662362944</v>
      </c>
      <c r="F472" s="88" t="s">
        <v>1441</v>
      </c>
      <c r="G472" s="88" t="b">
        <v>0</v>
      </c>
      <c r="H472" s="88" t="b">
        <v>0</v>
      </c>
      <c r="I472" s="88" t="b">
        <v>0</v>
      </c>
      <c r="J472" s="88" t="b">
        <v>0</v>
      </c>
      <c r="K472" s="88" t="b">
        <v>0</v>
      </c>
      <c r="L472" s="88" t="b">
        <v>0</v>
      </c>
    </row>
    <row r="473" spans="1:12" ht="15">
      <c r="A473" s="88" t="s">
        <v>1604</v>
      </c>
      <c r="B473" s="88" t="s">
        <v>318</v>
      </c>
      <c r="C473" s="88">
        <v>3</v>
      </c>
      <c r="D473" s="122">
        <v>0.011449899531686226</v>
      </c>
      <c r="E473" s="122">
        <v>1.6266824662362944</v>
      </c>
      <c r="F473" s="88" t="s">
        <v>1441</v>
      </c>
      <c r="G473" s="88" t="b">
        <v>0</v>
      </c>
      <c r="H473" s="88" t="b">
        <v>0</v>
      </c>
      <c r="I473" s="88" t="b">
        <v>0</v>
      </c>
      <c r="J473" s="88" t="b">
        <v>0</v>
      </c>
      <c r="K473" s="88" t="b">
        <v>0</v>
      </c>
      <c r="L473" s="88" t="b">
        <v>0</v>
      </c>
    </row>
    <row r="474" spans="1:12" ht="15">
      <c r="A474" s="88" t="s">
        <v>318</v>
      </c>
      <c r="B474" s="88" t="s">
        <v>2000</v>
      </c>
      <c r="C474" s="88">
        <v>3</v>
      </c>
      <c r="D474" s="122">
        <v>0.011449899531686226</v>
      </c>
      <c r="E474" s="122">
        <v>1.6266824662362944</v>
      </c>
      <c r="F474" s="88" t="s">
        <v>1441</v>
      </c>
      <c r="G474" s="88" t="b">
        <v>0</v>
      </c>
      <c r="H474" s="88" t="b">
        <v>0</v>
      </c>
      <c r="I474" s="88" t="b">
        <v>0</v>
      </c>
      <c r="J474" s="88" t="b">
        <v>0</v>
      </c>
      <c r="K474" s="88" t="b">
        <v>0</v>
      </c>
      <c r="L474" s="88" t="b">
        <v>0</v>
      </c>
    </row>
    <row r="475" spans="1:12" ht="15">
      <c r="A475" s="88" t="s">
        <v>2000</v>
      </c>
      <c r="B475" s="88" t="s">
        <v>1920</v>
      </c>
      <c r="C475" s="88">
        <v>3</v>
      </c>
      <c r="D475" s="122">
        <v>0.011449899531686226</v>
      </c>
      <c r="E475" s="122">
        <v>1.6266824662362944</v>
      </c>
      <c r="F475" s="88" t="s">
        <v>1441</v>
      </c>
      <c r="G475" s="88" t="b">
        <v>0</v>
      </c>
      <c r="H475" s="88" t="b">
        <v>0</v>
      </c>
      <c r="I475" s="88" t="b">
        <v>0</v>
      </c>
      <c r="J475" s="88" t="b">
        <v>1</v>
      </c>
      <c r="K475" s="88" t="b">
        <v>0</v>
      </c>
      <c r="L475" s="88" t="b">
        <v>0</v>
      </c>
    </row>
    <row r="476" spans="1:12" ht="15">
      <c r="A476" s="88" t="s">
        <v>1920</v>
      </c>
      <c r="B476" s="88" t="s">
        <v>1934</v>
      </c>
      <c r="C476" s="88">
        <v>3</v>
      </c>
      <c r="D476" s="122">
        <v>0.011449899531686226</v>
      </c>
      <c r="E476" s="122">
        <v>1.6266824662362944</v>
      </c>
      <c r="F476" s="88" t="s">
        <v>1441</v>
      </c>
      <c r="G476" s="88" t="b">
        <v>1</v>
      </c>
      <c r="H476" s="88" t="b">
        <v>0</v>
      </c>
      <c r="I476" s="88" t="b">
        <v>0</v>
      </c>
      <c r="J476" s="88" t="b">
        <v>0</v>
      </c>
      <c r="K476" s="88" t="b">
        <v>0</v>
      </c>
      <c r="L476" s="88" t="b">
        <v>0</v>
      </c>
    </row>
    <row r="477" spans="1:12" ht="15">
      <c r="A477" s="88" t="s">
        <v>1934</v>
      </c>
      <c r="B477" s="88" t="s">
        <v>1598</v>
      </c>
      <c r="C477" s="88">
        <v>3</v>
      </c>
      <c r="D477" s="122">
        <v>0.011449899531686226</v>
      </c>
      <c r="E477" s="122">
        <v>1.6266824662362944</v>
      </c>
      <c r="F477" s="88" t="s">
        <v>1441</v>
      </c>
      <c r="G477" s="88" t="b">
        <v>0</v>
      </c>
      <c r="H477" s="88" t="b">
        <v>0</v>
      </c>
      <c r="I477" s="88" t="b">
        <v>0</v>
      </c>
      <c r="J477" s="88" t="b">
        <v>0</v>
      </c>
      <c r="K477" s="88" t="b">
        <v>0</v>
      </c>
      <c r="L477" s="88" t="b">
        <v>0</v>
      </c>
    </row>
    <row r="478" spans="1:12" ht="15">
      <c r="A478" s="88" t="s">
        <v>1599</v>
      </c>
      <c r="B478" s="88" t="s">
        <v>2001</v>
      </c>
      <c r="C478" s="88">
        <v>3</v>
      </c>
      <c r="D478" s="122">
        <v>0.011449899531686226</v>
      </c>
      <c r="E478" s="122">
        <v>1.3256524705723132</v>
      </c>
      <c r="F478" s="88" t="s">
        <v>1441</v>
      </c>
      <c r="G478" s="88" t="b">
        <v>0</v>
      </c>
      <c r="H478" s="88" t="b">
        <v>0</v>
      </c>
      <c r="I478" s="88" t="b">
        <v>0</v>
      </c>
      <c r="J478" s="88" t="b">
        <v>0</v>
      </c>
      <c r="K478" s="88" t="b">
        <v>0</v>
      </c>
      <c r="L478" s="88" t="b">
        <v>0</v>
      </c>
    </row>
    <row r="479" spans="1:12" ht="15">
      <c r="A479" s="88" t="s">
        <v>2001</v>
      </c>
      <c r="B479" s="88" t="s">
        <v>2002</v>
      </c>
      <c r="C479" s="88">
        <v>3</v>
      </c>
      <c r="D479" s="122">
        <v>0.011449899531686226</v>
      </c>
      <c r="E479" s="122">
        <v>1.6266824662362944</v>
      </c>
      <c r="F479" s="88" t="s">
        <v>1441</v>
      </c>
      <c r="G479" s="88" t="b">
        <v>0</v>
      </c>
      <c r="H479" s="88" t="b">
        <v>0</v>
      </c>
      <c r="I479" s="88" t="b">
        <v>0</v>
      </c>
      <c r="J479" s="88" t="b">
        <v>0</v>
      </c>
      <c r="K479" s="88" t="b">
        <v>0</v>
      </c>
      <c r="L479" s="88" t="b">
        <v>0</v>
      </c>
    </row>
    <row r="480" spans="1:12" ht="15">
      <c r="A480" s="88" t="s">
        <v>2002</v>
      </c>
      <c r="B480" s="88" t="s">
        <v>2003</v>
      </c>
      <c r="C480" s="88">
        <v>3</v>
      </c>
      <c r="D480" s="122">
        <v>0.011449899531686226</v>
      </c>
      <c r="E480" s="122">
        <v>1.6266824662362944</v>
      </c>
      <c r="F480" s="88" t="s">
        <v>1441</v>
      </c>
      <c r="G480" s="88" t="b">
        <v>0</v>
      </c>
      <c r="H480" s="88" t="b">
        <v>0</v>
      </c>
      <c r="I480" s="88" t="b">
        <v>0</v>
      </c>
      <c r="J480" s="88" t="b">
        <v>1</v>
      </c>
      <c r="K480" s="88" t="b">
        <v>0</v>
      </c>
      <c r="L480" s="88" t="b">
        <v>0</v>
      </c>
    </row>
    <row r="481" spans="1:12" ht="15">
      <c r="A481" s="88" t="s">
        <v>2003</v>
      </c>
      <c r="B481" s="88" t="s">
        <v>2004</v>
      </c>
      <c r="C481" s="88">
        <v>3</v>
      </c>
      <c r="D481" s="122">
        <v>0.011449899531686226</v>
      </c>
      <c r="E481" s="122">
        <v>1.6266824662362944</v>
      </c>
      <c r="F481" s="88" t="s">
        <v>1441</v>
      </c>
      <c r="G481" s="88" t="b">
        <v>1</v>
      </c>
      <c r="H481" s="88" t="b">
        <v>0</v>
      </c>
      <c r="I481" s="88" t="b">
        <v>0</v>
      </c>
      <c r="J481" s="88" t="b">
        <v>1</v>
      </c>
      <c r="K481" s="88" t="b">
        <v>0</v>
      </c>
      <c r="L481" s="88" t="b">
        <v>0</v>
      </c>
    </row>
    <row r="482" spans="1:12" ht="15">
      <c r="A482" s="88" t="s">
        <v>2004</v>
      </c>
      <c r="B482" s="88" t="s">
        <v>1573</v>
      </c>
      <c r="C482" s="88">
        <v>3</v>
      </c>
      <c r="D482" s="122">
        <v>0.011449899531686226</v>
      </c>
      <c r="E482" s="122">
        <v>1.3256524705723132</v>
      </c>
      <c r="F482" s="88" t="s">
        <v>1441</v>
      </c>
      <c r="G482" s="88" t="b">
        <v>1</v>
      </c>
      <c r="H482" s="88" t="b">
        <v>0</v>
      </c>
      <c r="I482" s="88" t="b">
        <v>0</v>
      </c>
      <c r="J482" s="88" t="b">
        <v>0</v>
      </c>
      <c r="K482" s="88" t="b">
        <v>0</v>
      </c>
      <c r="L482" s="88" t="b">
        <v>0</v>
      </c>
    </row>
    <row r="483" spans="1:12" ht="15">
      <c r="A483" s="88" t="s">
        <v>1573</v>
      </c>
      <c r="B483" s="88" t="s">
        <v>1967</v>
      </c>
      <c r="C483" s="88">
        <v>3</v>
      </c>
      <c r="D483" s="122">
        <v>0.011449899531686226</v>
      </c>
      <c r="E483" s="122">
        <v>1.3256524705723132</v>
      </c>
      <c r="F483" s="88" t="s">
        <v>1441</v>
      </c>
      <c r="G483" s="88" t="b">
        <v>0</v>
      </c>
      <c r="H483" s="88" t="b">
        <v>0</v>
      </c>
      <c r="I483" s="88" t="b">
        <v>0</v>
      </c>
      <c r="J483" s="88" t="b">
        <v>0</v>
      </c>
      <c r="K483" s="88" t="b">
        <v>0</v>
      </c>
      <c r="L483" s="88" t="b">
        <v>0</v>
      </c>
    </row>
    <row r="484" spans="1:12" ht="15">
      <c r="A484" s="88" t="s">
        <v>1967</v>
      </c>
      <c r="B484" s="88" t="s">
        <v>2005</v>
      </c>
      <c r="C484" s="88">
        <v>3</v>
      </c>
      <c r="D484" s="122">
        <v>0.011449899531686226</v>
      </c>
      <c r="E484" s="122">
        <v>1.6266824662362944</v>
      </c>
      <c r="F484" s="88" t="s">
        <v>1441</v>
      </c>
      <c r="G484" s="88" t="b">
        <v>0</v>
      </c>
      <c r="H484" s="88" t="b">
        <v>0</v>
      </c>
      <c r="I484" s="88" t="b">
        <v>0</v>
      </c>
      <c r="J484" s="88" t="b">
        <v>0</v>
      </c>
      <c r="K484" s="88" t="b">
        <v>0</v>
      </c>
      <c r="L484" s="88" t="b">
        <v>0</v>
      </c>
    </row>
    <row r="485" spans="1:12" ht="15">
      <c r="A485" s="88" t="s">
        <v>2005</v>
      </c>
      <c r="B485" s="88" t="s">
        <v>2006</v>
      </c>
      <c r="C485" s="88">
        <v>3</v>
      </c>
      <c r="D485" s="122">
        <v>0.011449899531686226</v>
      </c>
      <c r="E485" s="122">
        <v>1.6266824662362944</v>
      </c>
      <c r="F485" s="88" t="s">
        <v>1441</v>
      </c>
      <c r="G485" s="88" t="b">
        <v>0</v>
      </c>
      <c r="H485" s="88" t="b">
        <v>0</v>
      </c>
      <c r="I485" s="88" t="b">
        <v>0</v>
      </c>
      <c r="J485" s="88" t="b">
        <v>0</v>
      </c>
      <c r="K485" s="88" t="b">
        <v>0</v>
      </c>
      <c r="L485" s="88" t="b">
        <v>0</v>
      </c>
    </row>
    <row r="486" spans="1:12" ht="15">
      <c r="A486" s="88" t="s">
        <v>2006</v>
      </c>
      <c r="B486" s="88" t="s">
        <v>2007</v>
      </c>
      <c r="C486" s="88">
        <v>3</v>
      </c>
      <c r="D486" s="122">
        <v>0.011449899531686226</v>
      </c>
      <c r="E486" s="122">
        <v>1.6266824662362944</v>
      </c>
      <c r="F486" s="88" t="s">
        <v>1441</v>
      </c>
      <c r="G486" s="88" t="b">
        <v>0</v>
      </c>
      <c r="H486" s="88" t="b">
        <v>0</v>
      </c>
      <c r="I486" s="88" t="b">
        <v>0</v>
      </c>
      <c r="J486" s="88" t="b">
        <v>0</v>
      </c>
      <c r="K486" s="88" t="b">
        <v>0</v>
      </c>
      <c r="L486" s="88" t="b">
        <v>0</v>
      </c>
    </row>
    <row r="487" spans="1:12" ht="15">
      <c r="A487" s="88" t="s">
        <v>2007</v>
      </c>
      <c r="B487" s="88" t="s">
        <v>1600</v>
      </c>
      <c r="C487" s="88">
        <v>3</v>
      </c>
      <c r="D487" s="122">
        <v>0.011449899531686226</v>
      </c>
      <c r="E487" s="122">
        <v>1.404833716619938</v>
      </c>
      <c r="F487" s="88" t="s">
        <v>1441</v>
      </c>
      <c r="G487" s="88" t="b">
        <v>0</v>
      </c>
      <c r="H487" s="88" t="b">
        <v>0</v>
      </c>
      <c r="I487" s="88" t="b">
        <v>0</v>
      </c>
      <c r="J487" s="88" t="b">
        <v>0</v>
      </c>
      <c r="K487" s="88" t="b">
        <v>0</v>
      </c>
      <c r="L487" s="88" t="b">
        <v>0</v>
      </c>
    </row>
    <row r="488" spans="1:12" ht="15">
      <c r="A488" s="88" t="s">
        <v>1927</v>
      </c>
      <c r="B488" s="88" t="s">
        <v>2049</v>
      </c>
      <c r="C488" s="88">
        <v>2</v>
      </c>
      <c r="D488" s="122">
        <v>0.01020394166913896</v>
      </c>
      <c r="E488" s="122">
        <v>1.8027737252919758</v>
      </c>
      <c r="F488" s="88" t="s">
        <v>1441</v>
      </c>
      <c r="G488" s="88" t="b">
        <v>0</v>
      </c>
      <c r="H488" s="88" t="b">
        <v>0</v>
      </c>
      <c r="I488" s="88" t="b">
        <v>0</v>
      </c>
      <c r="J488" s="88" t="b">
        <v>0</v>
      </c>
      <c r="K488" s="88" t="b">
        <v>0</v>
      </c>
      <c r="L488" s="88" t="b">
        <v>0</v>
      </c>
    </row>
    <row r="489" spans="1:12" ht="15">
      <c r="A489" s="88" t="s">
        <v>2049</v>
      </c>
      <c r="B489" s="88" t="s">
        <v>2050</v>
      </c>
      <c r="C489" s="88">
        <v>2</v>
      </c>
      <c r="D489" s="122">
        <v>0.01020394166913896</v>
      </c>
      <c r="E489" s="122">
        <v>1.8027737252919758</v>
      </c>
      <c r="F489" s="88" t="s">
        <v>1441</v>
      </c>
      <c r="G489" s="88" t="b">
        <v>0</v>
      </c>
      <c r="H489" s="88" t="b">
        <v>0</v>
      </c>
      <c r="I489" s="88" t="b">
        <v>0</v>
      </c>
      <c r="J489" s="88" t="b">
        <v>0</v>
      </c>
      <c r="K489" s="88" t="b">
        <v>0</v>
      </c>
      <c r="L489" s="88" t="b">
        <v>0</v>
      </c>
    </row>
    <row r="490" spans="1:12" ht="15">
      <c r="A490" s="88" t="s">
        <v>2050</v>
      </c>
      <c r="B490" s="88" t="s">
        <v>2051</v>
      </c>
      <c r="C490" s="88">
        <v>2</v>
      </c>
      <c r="D490" s="122">
        <v>0.01020394166913896</v>
      </c>
      <c r="E490" s="122">
        <v>1.8027737252919758</v>
      </c>
      <c r="F490" s="88" t="s">
        <v>1441</v>
      </c>
      <c r="G490" s="88" t="b">
        <v>0</v>
      </c>
      <c r="H490" s="88" t="b">
        <v>0</v>
      </c>
      <c r="I490" s="88" t="b">
        <v>0</v>
      </c>
      <c r="J490" s="88" t="b">
        <v>0</v>
      </c>
      <c r="K490" s="88" t="b">
        <v>0</v>
      </c>
      <c r="L490" s="88" t="b">
        <v>0</v>
      </c>
    </row>
    <row r="491" spans="1:12" ht="15">
      <c r="A491" s="88" t="s">
        <v>2051</v>
      </c>
      <c r="B491" s="88" t="s">
        <v>1938</v>
      </c>
      <c r="C491" s="88">
        <v>2</v>
      </c>
      <c r="D491" s="122">
        <v>0.01020394166913896</v>
      </c>
      <c r="E491" s="122">
        <v>1.8027737252919758</v>
      </c>
      <c r="F491" s="88" t="s">
        <v>1441</v>
      </c>
      <c r="G491" s="88" t="b">
        <v>0</v>
      </c>
      <c r="H491" s="88" t="b">
        <v>0</v>
      </c>
      <c r="I491" s="88" t="b">
        <v>0</v>
      </c>
      <c r="J491" s="88" t="b">
        <v>0</v>
      </c>
      <c r="K491" s="88" t="b">
        <v>0</v>
      </c>
      <c r="L491" s="88" t="b">
        <v>0</v>
      </c>
    </row>
    <row r="492" spans="1:12" ht="15">
      <c r="A492" s="88" t="s">
        <v>1938</v>
      </c>
      <c r="B492" s="88" t="s">
        <v>1573</v>
      </c>
      <c r="C492" s="88">
        <v>2</v>
      </c>
      <c r="D492" s="122">
        <v>0.01020394166913896</v>
      </c>
      <c r="E492" s="122">
        <v>1.3256524705723132</v>
      </c>
      <c r="F492" s="88" t="s">
        <v>1441</v>
      </c>
      <c r="G492" s="88" t="b">
        <v>0</v>
      </c>
      <c r="H492" s="88" t="b">
        <v>0</v>
      </c>
      <c r="I492" s="88" t="b">
        <v>0</v>
      </c>
      <c r="J492" s="88" t="b">
        <v>0</v>
      </c>
      <c r="K492" s="88" t="b">
        <v>0</v>
      </c>
      <c r="L492" s="88" t="b">
        <v>0</v>
      </c>
    </row>
    <row r="493" spans="1:12" ht="15">
      <c r="A493" s="88" t="s">
        <v>1573</v>
      </c>
      <c r="B493" s="88" t="s">
        <v>1600</v>
      </c>
      <c r="C493" s="88">
        <v>2</v>
      </c>
      <c r="D493" s="122">
        <v>0.01020394166913896</v>
      </c>
      <c r="E493" s="122">
        <v>0.9277124619002757</v>
      </c>
      <c r="F493" s="88" t="s">
        <v>1441</v>
      </c>
      <c r="G493" s="88" t="b">
        <v>0</v>
      </c>
      <c r="H493" s="88" t="b">
        <v>0</v>
      </c>
      <c r="I493" s="88" t="b">
        <v>0</v>
      </c>
      <c r="J493" s="88" t="b">
        <v>0</v>
      </c>
      <c r="K493" s="88" t="b">
        <v>0</v>
      </c>
      <c r="L493" s="88" t="b">
        <v>0</v>
      </c>
    </row>
    <row r="494" spans="1:12" ht="15">
      <c r="A494" s="88" t="s">
        <v>1600</v>
      </c>
      <c r="B494" s="88" t="s">
        <v>1602</v>
      </c>
      <c r="C494" s="88">
        <v>2</v>
      </c>
      <c r="D494" s="122">
        <v>0.01020394166913896</v>
      </c>
      <c r="E494" s="122">
        <v>1.5017437296279945</v>
      </c>
      <c r="F494" s="88" t="s">
        <v>1441</v>
      </c>
      <c r="G494" s="88" t="b">
        <v>0</v>
      </c>
      <c r="H494" s="88" t="b">
        <v>0</v>
      </c>
      <c r="I494" s="88" t="b">
        <v>0</v>
      </c>
      <c r="J494" s="88" t="b">
        <v>0</v>
      </c>
      <c r="K494" s="88" t="b">
        <v>0</v>
      </c>
      <c r="L494" s="88" t="b">
        <v>0</v>
      </c>
    </row>
    <row r="495" spans="1:12" ht="15">
      <c r="A495" s="88" t="s">
        <v>1571</v>
      </c>
      <c r="B495" s="88" t="s">
        <v>1601</v>
      </c>
      <c r="C495" s="88">
        <v>2</v>
      </c>
      <c r="D495" s="122">
        <v>0.01020394166913896</v>
      </c>
      <c r="E495" s="122">
        <v>1.228742457564257</v>
      </c>
      <c r="F495" s="88" t="s">
        <v>1441</v>
      </c>
      <c r="G495" s="88" t="b">
        <v>0</v>
      </c>
      <c r="H495" s="88" t="b">
        <v>0</v>
      </c>
      <c r="I495" s="88" t="b">
        <v>0</v>
      </c>
      <c r="J495" s="88" t="b">
        <v>0</v>
      </c>
      <c r="K495" s="88" t="b">
        <v>0</v>
      </c>
      <c r="L495" s="88" t="b">
        <v>0</v>
      </c>
    </row>
    <row r="496" spans="1:12" ht="15">
      <c r="A496" s="88" t="s">
        <v>2060</v>
      </c>
      <c r="B496" s="88" t="s">
        <v>2061</v>
      </c>
      <c r="C496" s="88">
        <v>2</v>
      </c>
      <c r="D496" s="122">
        <v>0.01020394166913896</v>
      </c>
      <c r="E496" s="122">
        <v>1.8027737252919758</v>
      </c>
      <c r="F496" s="88" t="s">
        <v>1441</v>
      </c>
      <c r="G496" s="88" t="b">
        <v>0</v>
      </c>
      <c r="H496" s="88" t="b">
        <v>0</v>
      </c>
      <c r="I496" s="88" t="b">
        <v>0</v>
      </c>
      <c r="J496" s="88" t="b">
        <v>1</v>
      </c>
      <c r="K496" s="88" t="b">
        <v>0</v>
      </c>
      <c r="L496" s="88" t="b">
        <v>0</v>
      </c>
    </row>
    <row r="497" spans="1:12" ht="15">
      <c r="A497" s="88" t="s">
        <v>2061</v>
      </c>
      <c r="B497" s="88" t="s">
        <v>2062</v>
      </c>
      <c r="C497" s="88">
        <v>2</v>
      </c>
      <c r="D497" s="122">
        <v>0.01020394166913896</v>
      </c>
      <c r="E497" s="122">
        <v>1.8027737252919758</v>
      </c>
      <c r="F497" s="88" t="s">
        <v>1441</v>
      </c>
      <c r="G497" s="88" t="b">
        <v>1</v>
      </c>
      <c r="H497" s="88" t="b">
        <v>0</v>
      </c>
      <c r="I497" s="88" t="b">
        <v>0</v>
      </c>
      <c r="J497" s="88" t="b">
        <v>0</v>
      </c>
      <c r="K497" s="88" t="b">
        <v>0</v>
      </c>
      <c r="L497" s="88" t="b">
        <v>0</v>
      </c>
    </row>
    <row r="498" spans="1:12" ht="15">
      <c r="A498" s="88" t="s">
        <v>2062</v>
      </c>
      <c r="B498" s="88" t="s">
        <v>2014</v>
      </c>
      <c r="C498" s="88">
        <v>2</v>
      </c>
      <c r="D498" s="122">
        <v>0.01020394166913896</v>
      </c>
      <c r="E498" s="122">
        <v>1.8027737252919758</v>
      </c>
      <c r="F498" s="88" t="s">
        <v>1441</v>
      </c>
      <c r="G498" s="88" t="b">
        <v>0</v>
      </c>
      <c r="H498" s="88" t="b">
        <v>0</v>
      </c>
      <c r="I498" s="88" t="b">
        <v>0</v>
      </c>
      <c r="J498" s="88" t="b">
        <v>0</v>
      </c>
      <c r="K498" s="88" t="b">
        <v>0</v>
      </c>
      <c r="L498" s="88" t="b">
        <v>0</v>
      </c>
    </row>
    <row r="499" spans="1:12" ht="15">
      <c r="A499" s="88" t="s">
        <v>2014</v>
      </c>
      <c r="B499" s="88" t="s">
        <v>2063</v>
      </c>
      <c r="C499" s="88">
        <v>2</v>
      </c>
      <c r="D499" s="122">
        <v>0.01020394166913896</v>
      </c>
      <c r="E499" s="122">
        <v>1.8027737252919758</v>
      </c>
      <c r="F499" s="88" t="s">
        <v>1441</v>
      </c>
      <c r="G499" s="88" t="b">
        <v>0</v>
      </c>
      <c r="H499" s="88" t="b">
        <v>0</v>
      </c>
      <c r="I499" s="88" t="b">
        <v>0</v>
      </c>
      <c r="J499" s="88" t="b">
        <v>1</v>
      </c>
      <c r="K499" s="88" t="b">
        <v>0</v>
      </c>
      <c r="L499" s="88" t="b">
        <v>0</v>
      </c>
    </row>
    <row r="500" spans="1:12" ht="15">
      <c r="A500" s="88" t="s">
        <v>2063</v>
      </c>
      <c r="B500" s="88" t="s">
        <v>1591</v>
      </c>
      <c r="C500" s="88">
        <v>2</v>
      </c>
      <c r="D500" s="122">
        <v>0.01020394166913896</v>
      </c>
      <c r="E500" s="122">
        <v>1.8027737252919758</v>
      </c>
      <c r="F500" s="88" t="s">
        <v>1441</v>
      </c>
      <c r="G500" s="88" t="b">
        <v>1</v>
      </c>
      <c r="H500" s="88" t="b">
        <v>0</v>
      </c>
      <c r="I500" s="88" t="b">
        <v>0</v>
      </c>
      <c r="J500" s="88" t="b">
        <v>0</v>
      </c>
      <c r="K500" s="88" t="b">
        <v>0</v>
      </c>
      <c r="L500" s="88" t="b">
        <v>0</v>
      </c>
    </row>
    <row r="501" spans="1:12" ht="15">
      <c r="A501" s="88" t="s">
        <v>1591</v>
      </c>
      <c r="B501" s="88" t="s">
        <v>312</v>
      </c>
      <c r="C501" s="88">
        <v>2</v>
      </c>
      <c r="D501" s="122">
        <v>0.01020394166913896</v>
      </c>
      <c r="E501" s="122">
        <v>1.8027737252919758</v>
      </c>
      <c r="F501" s="88" t="s">
        <v>1441</v>
      </c>
      <c r="G501" s="88" t="b">
        <v>0</v>
      </c>
      <c r="H501" s="88" t="b">
        <v>0</v>
      </c>
      <c r="I501" s="88" t="b">
        <v>0</v>
      </c>
      <c r="J501" s="88" t="b">
        <v>0</v>
      </c>
      <c r="K501" s="88" t="b">
        <v>0</v>
      </c>
      <c r="L501" s="88" t="b">
        <v>0</v>
      </c>
    </row>
    <row r="502" spans="1:12" ht="15">
      <c r="A502" s="88" t="s">
        <v>312</v>
      </c>
      <c r="B502" s="88" t="s">
        <v>1601</v>
      </c>
      <c r="C502" s="88">
        <v>2</v>
      </c>
      <c r="D502" s="122">
        <v>0.01020394166913896</v>
      </c>
      <c r="E502" s="122">
        <v>1.404833716619938</v>
      </c>
      <c r="F502" s="88" t="s">
        <v>1441</v>
      </c>
      <c r="G502" s="88" t="b">
        <v>0</v>
      </c>
      <c r="H502" s="88" t="b">
        <v>0</v>
      </c>
      <c r="I502" s="88" t="b">
        <v>0</v>
      </c>
      <c r="J502" s="88" t="b">
        <v>0</v>
      </c>
      <c r="K502" s="88" t="b">
        <v>0</v>
      </c>
      <c r="L502" s="88" t="b">
        <v>0</v>
      </c>
    </row>
    <row r="503" spans="1:12" ht="15">
      <c r="A503" s="88" t="s">
        <v>1601</v>
      </c>
      <c r="B503" s="88" t="s">
        <v>1919</v>
      </c>
      <c r="C503" s="88">
        <v>2</v>
      </c>
      <c r="D503" s="122">
        <v>0.01020394166913896</v>
      </c>
      <c r="E503" s="122">
        <v>1.6266824662362944</v>
      </c>
      <c r="F503" s="88" t="s">
        <v>1441</v>
      </c>
      <c r="G503" s="88" t="b">
        <v>0</v>
      </c>
      <c r="H503" s="88" t="b">
        <v>0</v>
      </c>
      <c r="I503" s="88" t="b">
        <v>0</v>
      </c>
      <c r="J503" s="88" t="b">
        <v>0</v>
      </c>
      <c r="K503" s="88" t="b">
        <v>0</v>
      </c>
      <c r="L503" s="88" t="b">
        <v>0</v>
      </c>
    </row>
    <row r="504" spans="1:12" ht="15">
      <c r="A504" s="88" t="s">
        <v>1919</v>
      </c>
      <c r="B504" s="88" t="s">
        <v>1571</v>
      </c>
      <c r="C504" s="88">
        <v>2</v>
      </c>
      <c r="D504" s="122">
        <v>0.01020394166913896</v>
      </c>
      <c r="E504" s="122">
        <v>1.2587056809417</v>
      </c>
      <c r="F504" s="88" t="s">
        <v>1441</v>
      </c>
      <c r="G504" s="88" t="b">
        <v>0</v>
      </c>
      <c r="H504" s="88" t="b">
        <v>0</v>
      </c>
      <c r="I504" s="88" t="b">
        <v>0</v>
      </c>
      <c r="J504" s="88" t="b">
        <v>0</v>
      </c>
      <c r="K504" s="88" t="b">
        <v>0</v>
      </c>
      <c r="L504" s="88" t="b">
        <v>0</v>
      </c>
    </row>
    <row r="505" spans="1:12" ht="15">
      <c r="A505" s="88" t="s">
        <v>1574</v>
      </c>
      <c r="B505" s="88" t="s">
        <v>1607</v>
      </c>
      <c r="C505" s="88">
        <v>3</v>
      </c>
      <c r="D505" s="122">
        <v>0</v>
      </c>
      <c r="E505" s="122">
        <v>1.2304489213782739</v>
      </c>
      <c r="F505" s="88" t="s">
        <v>1442</v>
      </c>
      <c r="G505" s="88" t="b">
        <v>1</v>
      </c>
      <c r="H505" s="88" t="b">
        <v>0</v>
      </c>
      <c r="I505" s="88" t="b">
        <v>0</v>
      </c>
      <c r="J505" s="88" t="b">
        <v>0</v>
      </c>
      <c r="K505" s="88" t="b">
        <v>0</v>
      </c>
      <c r="L505" s="88" t="b">
        <v>0</v>
      </c>
    </row>
    <row r="506" spans="1:12" ht="15">
      <c r="A506" s="88" t="s">
        <v>1607</v>
      </c>
      <c r="B506" s="88" t="s">
        <v>1608</v>
      </c>
      <c r="C506" s="88">
        <v>3</v>
      </c>
      <c r="D506" s="122">
        <v>0</v>
      </c>
      <c r="E506" s="122">
        <v>1.2304489213782739</v>
      </c>
      <c r="F506" s="88" t="s">
        <v>1442</v>
      </c>
      <c r="G506" s="88" t="b">
        <v>0</v>
      </c>
      <c r="H506" s="88" t="b">
        <v>0</v>
      </c>
      <c r="I506" s="88" t="b">
        <v>0</v>
      </c>
      <c r="J506" s="88" t="b">
        <v>0</v>
      </c>
      <c r="K506" s="88" t="b">
        <v>0</v>
      </c>
      <c r="L506" s="88" t="b">
        <v>0</v>
      </c>
    </row>
    <row r="507" spans="1:12" ht="15">
      <c r="A507" s="88" t="s">
        <v>1608</v>
      </c>
      <c r="B507" s="88" t="s">
        <v>1606</v>
      </c>
      <c r="C507" s="88">
        <v>3</v>
      </c>
      <c r="D507" s="122">
        <v>0</v>
      </c>
      <c r="E507" s="122">
        <v>0.9294189257142927</v>
      </c>
      <c r="F507" s="88" t="s">
        <v>1442</v>
      </c>
      <c r="G507" s="88" t="b">
        <v>0</v>
      </c>
      <c r="H507" s="88" t="b">
        <v>0</v>
      </c>
      <c r="I507" s="88" t="b">
        <v>0</v>
      </c>
      <c r="J507" s="88" t="b">
        <v>0</v>
      </c>
      <c r="K507" s="88" t="b">
        <v>0</v>
      </c>
      <c r="L507" s="88" t="b">
        <v>0</v>
      </c>
    </row>
    <row r="508" spans="1:12" ht="15">
      <c r="A508" s="88" t="s">
        <v>1606</v>
      </c>
      <c r="B508" s="88" t="s">
        <v>1609</v>
      </c>
      <c r="C508" s="88">
        <v>3</v>
      </c>
      <c r="D508" s="122">
        <v>0</v>
      </c>
      <c r="E508" s="122">
        <v>0.9294189257142927</v>
      </c>
      <c r="F508" s="88" t="s">
        <v>1442</v>
      </c>
      <c r="G508" s="88" t="b">
        <v>0</v>
      </c>
      <c r="H508" s="88" t="b">
        <v>0</v>
      </c>
      <c r="I508" s="88" t="b">
        <v>0</v>
      </c>
      <c r="J508" s="88" t="b">
        <v>0</v>
      </c>
      <c r="K508" s="88" t="b">
        <v>0</v>
      </c>
      <c r="L508" s="88" t="b">
        <v>0</v>
      </c>
    </row>
    <row r="509" spans="1:12" ht="15">
      <c r="A509" s="88" t="s">
        <v>1609</v>
      </c>
      <c r="B509" s="88" t="s">
        <v>308</v>
      </c>
      <c r="C509" s="88">
        <v>3</v>
      </c>
      <c r="D509" s="122">
        <v>0</v>
      </c>
      <c r="E509" s="122">
        <v>1.2304489213782739</v>
      </c>
      <c r="F509" s="88" t="s">
        <v>1442</v>
      </c>
      <c r="G509" s="88" t="b">
        <v>0</v>
      </c>
      <c r="H509" s="88" t="b">
        <v>0</v>
      </c>
      <c r="I509" s="88" t="b">
        <v>0</v>
      </c>
      <c r="J509" s="88" t="b">
        <v>0</v>
      </c>
      <c r="K509" s="88" t="b">
        <v>0</v>
      </c>
      <c r="L509" s="88" t="b">
        <v>0</v>
      </c>
    </row>
    <row r="510" spans="1:12" ht="15">
      <c r="A510" s="88" t="s">
        <v>308</v>
      </c>
      <c r="B510" s="88" t="s">
        <v>1610</v>
      </c>
      <c r="C510" s="88">
        <v>3</v>
      </c>
      <c r="D510" s="122">
        <v>0</v>
      </c>
      <c r="E510" s="122">
        <v>1.2304489213782739</v>
      </c>
      <c r="F510" s="88" t="s">
        <v>1442</v>
      </c>
      <c r="G510" s="88" t="b">
        <v>0</v>
      </c>
      <c r="H510" s="88" t="b">
        <v>0</v>
      </c>
      <c r="I510" s="88" t="b">
        <v>0</v>
      </c>
      <c r="J510" s="88" t="b">
        <v>0</v>
      </c>
      <c r="K510" s="88" t="b">
        <v>0</v>
      </c>
      <c r="L510" s="88" t="b">
        <v>0</v>
      </c>
    </row>
    <row r="511" spans="1:12" ht="15">
      <c r="A511" s="88" t="s">
        <v>1610</v>
      </c>
      <c r="B511" s="88" t="s">
        <v>1611</v>
      </c>
      <c r="C511" s="88">
        <v>3</v>
      </c>
      <c r="D511" s="122">
        <v>0</v>
      </c>
      <c r="E511" s="122">
        <v>1.2304489213782739</v>
      </c>
      <c r="F511" s="88" t="s">
        <v>1442</v>
      </c>
      <c r="G511" s="88" t="b">
        <v>0</v>
      </c>
      <c r="H511" s="88" t="b">
        <v>0</v>
      </c>
      <c r="I511" s="88" t="b">
        <v>0</v>
      </c>
      <c r="J511" s="88" t="b">
        <v>0</v>
      </c>
      <c r="K511" s="88" t="b">
        <v>0</v>
      </c>
      <c r="L511" s="88" t="b">
        <v>0</v>
      </c>
    </row>
    <row r="512" spans="1:12" ht="15">
      <c r="A512" s="88" t="s">
        <v>1611</v>
      </c>
      <c r="B512" s="88" t="s">
        <v>1612</v>
      </c>
      <c r="C512" s="88">
        <v>3</v>
      </c>
      <c r="D512" s="122">
        <v>0</v>
      </c>
      <c r="E512" s="122">
        <v>1.2304489213782739</v>
      </c>
      <c r="F512" s="88" t="s">
        <v>1442</v>
      </c>
      <c r="G512" s="88" t="b">
        <v>0</v>
      </c>
      <c r="H512" s="88" t="b">
        <v>0</v>
      </c>
      <c r="I512" s="88" t="b">
        <v>0</v>
      </c>
      <c r="J512" s="88" t="b">
        <v>0</v>
      </c>
      <c r="K512" s="88" t="b">
        <v>0</v>
      </c>
      <c r="L512" s="88" t="b">
        <v>0</v>
      </c>
    </row>
    <row r="513" spans="1:12" ht="15">
      <c r="A513" s="88" t="s">
        <v>1612</v>
      </c>
      <c r="B513" s="88" t="s">
        <v>1613</v>
      </c>
      <c r="C513" s="88">
        <v>3</v>
      </c>
      <c r="D513" s="122">
        <v>0</v>
      </c>
      <c r="E513" s="122">
        <v>1.2304489213782739</v>
      </c>
      <c r="F513" s="88" t="s">
        <v>1442</v>
      </c>
      <c r="G513" s="88" t="b">
        <v>0</v>
      </c>
      <c r="H513" s="88" t="b">
        <v>0</v>
      </c>
      <c r="I513" s="88" t="b">
        <v>0</v>
      </c>
      <c r="J513" s="88" t="b">
        <v>0</v>
      </c>
      <c r="K513" s="88" t="b">
        <v>0</v>
      </c>
      <c r="L513" s="88" t="b">
        <v>0</v>
      </c>
    </row>
    <row r="514" spans="1:12" ht="15">
      <c r="A514" s="88" t="s">
        <v>1613</v>
      </c>
      <c r="B514" s="88" t="s">
        <v>1606</v>
      </c>
      <c r="C514" s="88">
        <v>3</v>
      </c>
      <c r="D514" s="122">
        <v>0</v>
      </c>
      <c r="E514" s="122">
        <v>0.9294189257142927</v>
      </c>
      <c r="F514" s="88" t="s">
        <v>1442</v>
      </c>
      <c r="G514" s="88" t="b">
        <v>0</v>
      </c>
      <c r="H514" s="88" t="b">
        <v>0</v>
      </c>
      <c r="I514" s="88" t="b">
        <v>0</v>
      </c>
      <c r="J514" s="88" t="b">
        <v>0</v>
      </c>
      <c r="K514" s="88" t="b">
        <v>0</v>
      </c>
      <c r="L514" s="88" t="b">
        <v>0</v>
      </c>
    </row>
    <row r="515" spans="1:12" ht="15">
      <c r="A515" s="88" t="s">
        <v>1606</v>
      </c>
      <c r="B515" s="88" t="s">
        <v>1997</v>
      </c>
      <c r="C515" s="88">
        <v>3</v>
      </c>
      <c r="D515" s="122">
        <v>0</v>
      </c>
      <c r="E515" s="122">
        <v>0.9294189257142927</v>
      </c>
      <c r="F515" s="88" t="s">
        <v>1442</v>
      </c>
      <c r="G515" s="88" t="b">
        <v>0</v>
      </c>
      <c r="H515" s="88" t="b">
        <v>0</v>
      </c>
      <c r="I515" s="88" t="b">
        <v>0</v>
      </c>
      <c r="J515" s="88" t="b">
        <v>0</v>
      </c>
      <c r="K515" s="88" t="b">
        <v>0</v>
      </c>
      <c r="L515" s="88" t="b">
        <v>0</v>
      </c>
    </row>
    <row r="516" spans="1:12" ht="15">
      <c r="A516" s="88" t="s">
        <v>1997</v>
      </c>
      <c r="B516" s="88" t="s">
        <v>307</v>
      </c>
      <c r="C516" s="88">
        <v>3</v>
      </c>
      <c r="D516" s="122">
        <v>0</v>
      </c>
      <c r="E516" s="122">
        <v>1.2304489213782739</v>
      </c>
      <c r="F516" s="88" t="s">
        <v>1442</v>
      </c>
      <c r="G516" s="88" t="b">
        <v>0</v>
      </c>
      <c r="H516" s="88" t="b">
        <v>0</v>
      </c>
      <c r="I516" s="88" t="b">
        <v>0</v>
      </c>
      <c r="J516" s="88" t="b">
        <v>0</v>
      </c>
      <c r="K516" s="88" t="b">
        <v>0</v>
      </c>
      <c r="L516" s="88" t="b">
        <v>0</v>
      </c>
    </row>
    <row r="517" spans="1:12" ht="15">
      <c r="A517" s="88" t="s">
        <v>307</v>
      </c>
      <c r="B517" s="88" t="s">
        <v>1602</v>
      </c>
      <c r="C517" s="88">
        <v>3</v>
      </c>
      <c r="D517" s="122">
        <v>0</v>
      </c>
      <c r="E517" s="122">
        <v>1.2304489213782739</v>
      </c>
      <c r="F517" s="88" t="s">
        <v>1442</v>
      </c>
      <c r="G517" s="88" t="b">
        <v>0</v>
      </c>
      <c r="H517" s="88" t="b">
        <v>0</v>
      </c>
      <c r="I517" s="88" t="b">
        <v>0</v>
      </c>
      <c r="J517" s="88" t="b">
        <v>0</v>
      </c>
      <c r="K517" s="88" t="b">
        <v>0</v>
      </c>
      <c r="L517" s="88" t="b">
        <v>0</v>
      </c>
    </row>
    <row r="518" spans="1:12" ht="15">
      <c r="A518" s="88" t="s">
        <v>1602</v>
      </c>
      <c r="B518" s="88" t="s">
        <v>1571</v>
      </c>
      <c r="C518" s="88">
        <v>3</v>
      </c>
      <c r="D518" s="122">
        <v>0</v>
      </c>
      <c r="E518" s="122">
        <v>1.2304489213782739</v>
      </c>
      <c r="F518" s="88" t="s">
        <v>1442</v>
      </c>
      <c r="G518" s="88" t="b">
        <v>0</v>
      </c>
      <c r="H518" s="88" t="b">
        <v>0</v>
      </c>
      <c r="I518" s="88" t="b">
        <v>0</v>
      </c>
      <c r="J518" s="88" t="b">
        <v>0</v>
      </c>
      <c r="K518" s="88" t="b">
        <v>0</v>
      </c>
      <c r="L518" s="88" t="b">
        <v>0</v>
      </c>
    </row>
    <row r="519" spans="1:12" ht="15">
      <c r="A519" s="88" t="s">
        <v>1571</v>
      </c>
      <c r="B519" s="88" t="s">
        <v>1998</v>
      </c>
      <c r="C519" s="88">
        <v>3</v>
      </c>
      <c r="D519" s="122">
        <v>0</v>
      </c>
      <c r="E519" s="122">
        <v>1.2304489213782739</v>
      </c>
      <c r="F519" s="88" t="s">
        <v>1442</v>
      </c>
      <c r="G519" s="88" t="b">
        <v>0</v>
      </c>
      <c r="H519" s="88" t="b">
        <v>0</v>
      </c>
      <c r="I519" s="88" t="b">
        <v>0</v>
      </c>
      <c r="J519" s="88" t="b">
        <v>0</v>
      </c>
      <c r="K519" s="88" t="b">
        <v>0</v>
      </c>
      <c r="L519" s="88" t="b">
        <v>0</v>
      </c>
    </row>
    <row r="520" spans="1:12" ht="15">
      <c r="A520" s="88" t="s">
        <v>1998</v>
      </c>
      <c r="B520" s="88" t="s">
        <v>1919</v>
      </c>
      <c r="C520" s="88">
        <v>3</v>
      </c>
      <c r="D520" s="122">
        <v>0</v>
      </c>
      <c r="E520" s="122">
        <v>1.2304489213782739</v>
      </c>
      <c r="F520" s="88" t="s">
        <v>1442</v>
      </c>
      <c r="G520" s="88" t="b">
        <v>0</v>
      </c>
      <c r="H520" s="88" t="b">
        <v>0</v>
      </c>
      <c r="I520" s="88" t="b">
        <v>0</v>
      </c>
      <c r="J520" s="88" t="b">
        <v>0</v>
      </c>
      <c r="K520" s="88" t="b">
        <v>0</v>
      </c>
      <c r="L520" s="88" t="b">
        <v>0</v>
      </c>
    </row>
    <row r="521" spans="1:12" ht="15">
      <c r="A521" s="88" t="s">
        <v>1919</v>
      </c>
      <c r="B521" s="88" t="s">
        <v>1601</v>
      </c>
      <c r="C521" s="88">
        <v>3</v>
      </c>
      <c r="D521" s="122">
        <v>0</v>
      </c>
      <c r="E521" s="122">
        <v>1.2304489213782739</v>
      </c>
      <c r="F521" s="88" t="s">
        <v>1442</v>
      </c>
      <c r="G521" s="88" t="b">
        <v>0</v>
      </c>
      <c r="H521" s="88" t="b">
        <v>0</v>
      </c>
      <c r="I521" s="88" t="b">
        <v>0</v>
      </c>
      <c r="J521" s="88" t="b">
        <v>0</v>
      </c>
      <c r="K521" s="88" t="b">
        <v>0</v>
      </c>
      <c r="L521" s="88" t="b">
        <v>0</v>
      </c>
    </row>
    <row r="522" spans="1:12" ht="15">
      <c r="A522" s="88" t="s">
        <v>1615</v>
      </c>
      <c r="B522" s="88" t="s">
        <v>1571</v>
      </c>
      <c r="C522" s="88">
        <v>4</v>
      </c>
      <c r="D522" s="122">
        <v>0</v>
      </c>
      <c r="E522" s="122">
        <v>1.1687920203141817</v>
      </c>
      <c r="F522" s="88" t="s">
        <v>1443</v>
      </c>
      <c r="G522" s="88" t="b">
        <v>0</v>
      </c>
      <c r="H522" s="88" t="b">
        <v>0</v>
      </c>
      <c r="I522" s="88" t="b">
        <v>0</v>
      </c>
      <c r="J522" s="88" t="b">
        <v>0</v>
      </c>
      <c r="K522" s="88" t="b">
        <v>0</v>
      </c>
      <c r="L522" s="88" t="b">
        <v>0</v>
      </c>
    </row>
    <row r="523" spans="1:12" ht="15">
      <c r="A523" s="88" t="s">
        <v>1616</v>
      </c>
      <c r="B523" s="88" t="s">
        <v>1617</v>
      </c>
      <c r="C523" s="88">
        <v>3</v>
      </c>
      <c r="D523" s="122">
        <v>0.005949463648014282</v>
      </c>
      <c r="E523" s="122">
        <v>1.2937307569224816</v>
      </c>
      <c r="F523" s="88" t="s">
        <v>1443</v>
      </c>
      <c r="G523" s="88" t="b">
        <v>0</v>
      </c>
      <c r="H523" s="88" t="b">
        <v>0</v>
      </c>
      <c r="I523" s="88" t="b">
        <v>0</v>
      </c>
      <c r="J523" s="88" t="b">
        <v>0</v>
      </c>
      <c r="K523" s="88" t="b">
        <v>1</v>
      </c>
      <c r="L523" s="88" t="b">
        <v>0</v>
      </c>
    </row>
    <row r="524" spans="1:12" ht="15">
      <c r="A524" s="88" t="s">
        <v>1617</v>
      </c>
      <c r="B524" s="88" t="s">
        <v>1618</v>
      </c>
      <c r="C524" s="88">
        <v>3</v>
      </c>
      <c r="D524" s="122">
        <v>0.005949463648014282</v>
      </c>
      <c r="E524" s="122">
        <v>1.2937307569224816</v>
      </c>
      <c r="F524" s="88" t="s">
        <v>1443</v>
      </c>
      <c r="G524" s="88" t="b">
        <v>0</v>
      </c>
      <c r="H524" s="88" t="b">
        <v>1</v>
      </c>
      <c r="I524" s="88" t="b">
        <v>0</v>
      </c>
      <c r="J524" s="88" t="b">
        <v>1</v>
      </c>
      <c r="K524" s="88" t="b">
        <v>0</v>
      </c>
      <c r="L524" s="88" t="b">
        <v>0</v>
      </c>
    </row>
    <row r="525" spans="1:12" ht="15">
      <c r="A525" s="88" t="s">
        <v>1618</v>
      </c>
      <c r="B525" s="88" t="s">
        <v>1619</v>
      </c>
      <c r="C525" s="88">
        <v>3</v>
      </c>
      <c r="D525" s="122">
        <v>0.005949463648014282</v>
      </c>
      <c r="E525" s="122">
        <v>1.2937307569224816</v>
      </c>
      <c r="F525" s="88" t="s">
        <v>1443</v>
      </c>
      <c r="G525" s="88" t="b">
        <v>1</v>
      </c>
      <c r="H525" s="88" t="b">
        <v>0</v>
      </c>
      <c r="I525" s="88" t="b">
        <v>0</v>
      </c>
      <c r="J525" s="88" t="b">
        <v>0</v>
      </c>
      <c r="K525" s="88" t="b">
        <v>0</v>
      </c>
      <c r="L525" s="88" t="b">
        <v>0</v>
      </c>
    </row>
    <row r="526" spans="1:12" ht="15">
      <c r="A526" s="88" t="s">
        <v>1619</v>
      </c>
      <c r="B526" s="88" t="s">
        <v>1620</v>
      </c>
      <c r="C526" s="88">
        <v>3</v>
      </c>
      <c r="D526" s="122">
        <v>0.005949463648014282</v>
      </c>
      <c r="E526" s="122">
        <v>1.2937307569224816</v>
      </c>
      <c r="F526" s="88" t="s">
        <v>1443</v>
      </c>
      <c r="G526" s="88" t="b">
        <v>0</v>
      </c>
      <c r="H526" s="88" t="b">
        <v>0</v>
      </c>
      <c r="I526" s="88" t="b">
        <v>0</v>
      </c>
      <c r="J526" s="88" t="b">
        <v>0</v>
      </c>
      <c r="K526" s="88" t="b">
        <v>0</v>
      </c>
      <c r="L526" s="88" t="b">
        <v>0</v>
      </c>
    </row>
    <row r="527" spans="1:12" ht="15">
      <c r="A527" s="88" t="s">
        <v>1620</v>
      </c>
      <c r="B527" s="88" t="s">
        <v>1621</v>
      </c>
      <c r="C527" s="88">
        <v>3</v>
      </c>
      <c r="D527" s="122">
        <v>0.005949463648014282</v>
      </c>
      <c r="E527" s="122">
        <v>1.2937307569224816</v>
      </c>
      <c r="F527" s="88" t="s">
        <v>1443</v>
      </c>
      <c r="G527" s="88" t="b">
        <v>0</v>
      </c>
      <c r="H527" s="88" t="b">
        <v>0</v>
      </c>
      <c r="I527" s="88" t="b">
        <v>0</v>
      </c>
      <c r="J527" s="88" t="b">
        <v>0</v>
      </c>
      <c r="K527" s="88" t="b">
        <v>1</v>
      </c>
      <c r="L527" s="88" t="b">
        <v>0</v>
      </c>
    </row>
    <row r="528" spans="1:12" ht="15">
      <c r="A528" s="88" t="s">
        <v>1621</v>
      </c>
      <c r="B528" s="88" t="s">
        <v>1622</v>
      </c>
      <c r="C528" s="88">
        <v>3</v>
      </c>
      <c r="D528" s="122">
        <v>0.005949463648014282</v>
      </c>
      <c r="E528" s="122">
        <v>1.2937307569224816</v>
      </c>
      <c r="F528" s="88" t="s">
        <v>1443</v>
      </c>
      <c r="G528" s="88" t="b">
        <v>0</v>
      </c>
      <c r="H528" s="88" t="b">
        <v>1</v>
      </c>
      <c r="I528" s="88" t="b">
        <v>0</v>
      </c>
      <c r="J528" s="88" t="b">
        <v>0</v>
      </c>
      <c r="K528" s="88" t="b">
        <v>0</v>
      </c>
      <c r="L528" s="88" t="b">
        <v>0</v>
      </c>
    </row>
    <row r="529" spans="1:12" ht="15">
      <c r="A529" s="88" t="s">
        <v>1622</v>
      </c>
      <c r="B529" s="88" t="s">
        <v>1623</v>
      </c>
      <c r="C529" s="88">
        <v>3</v>
      </c>
      <c r="D529" s="122">
        <v>0.005949463648014282</v>
      </c>
      <c r="E529" s="122">
        <v>1.2937307569224816</v>
      </c>
      <c r="F529" s="88" t="s">
        <v>1443</v>
      </c>
      <c r="G529" s="88" t="b">
        <v>0</v>
      </c>
      <c r="H529" s="88" t="b">
        <v>0</v>
      </c>
      <c r="I529" s="88" t="b">
        <v>0</v>
      </c>
      <c r="J529" s="88" t="b">
        <v>0</v>
      </c>
      <c r="K529" s="88" t="b">
        <v>0</v>
      </c>
      <c r="L529" s="88" t="b">
        <v>0</v>
      </c>
    </row>
    <row r="530" spans="1:12" ht="15">
      <c r="A530" s="88" t="s">
        <v>1623</v>
      </c>
      <c r="B530" s="88" t="s">
        <v>306</v>
      </c>
      <c r="C530" s="88">
        <v>3</v>
      </c>
      <c r="D530" s="122">
        <v>0.005949463648014282</v>
      </c>
      <c r="E530" s="122">
        <v>1.2937307569224816</v>
      </c>
      <c r="F530" s="88" t="s">
        <v>1443</v>
      </c>
      <c r="G530" s="88" t="b">
        <v>0</v>
      </c>
      <c r="H530" s="88" t="b">
        <v>0</v>
      </c>
      <c r="I530" s="88" t="b">
        <v>0</v>
      </c>
      <c r="J530" s="88" t="b">
        <v>0</v>
      </c>
      <c r="K530" s="88" t="b">
        <v>0</v>
      </c>
      <c r="L530" s="88" t="b">
        <v>0</v>
      </c>
    </row>
    <row r="531" spans="1:12" ht="15">
      <c r="A531" s="88" t="s">
        <v>306</v>
      </c>
      <c r="B531" s="88" t="s">
        <v>2022</v>
      </c>
      <c r="C531" s="88">
        <v>3</v>
      </c>
      <c r="D531" s="122">
        <v>0.005949463648014282</v>
      </c>
      <c r="E531" s="122">
        <v>1.2937307569224816</v>
      </c>
      <c r="F531" s="88" t="s">
        <v>1443</v>
      </c>
      <c r="G531" s="88" t="b">
        <v>0</v>
      </c>
      <c r="H531" s="88" t="b">
        <v>0</v>
      </c>
      <c r="I531" s="88" t="b">
        <v>0</v>
      </c>
      <c r="J531" s="88" t="b">
        <v>0</v>
      </c>
      <c r="K531" s="88" t="b">
        <v>1</v>
      </c>
      <c r="L531" s="88" t="b">
        <v>0</v>
      </c>
    </row>
    <row r="532" spans="1:12" ht="15">
      <c r="A532" s="88" t="s">
        <v>2022</v>
      </c>
      <c r="B532" s="88" t="s">
        <v>2023</v>
      </c>
      <c r="C532" s="88">
        <v>3</v>
      </c>
      <c r="D532" s="122">
        <v>0.005949463648014282</v>
      </c>
      <c r="E532" s="122">
        <v>1.2937307569224816</v>
      </c>
      <c r="F532" s="88" t="s">
        <v>1443</v>
      </c>
      <c r="G532" s="88" t="b">
        <v>0</v>
      </c>
      <c r="H532" s="88" t="b">
        <v>1</v>
      </c>
      <c r="I532" s="88" t="b">
        <v>0</v>
      </c>
      <c r="J532" s="88" t="b">
        <v>0</v>
      </c>
      <c r="K532" s="88" t="b">
        <v>1</v>
      </c>
      <c r="L532" s="88" t="b">
        <v>0</v>
      </c>
    </row>
    <row r="533" spans="1:12" ht="15">
      <c r="A533" s="88" t="s">
        <v>2023</v>
      </c>
      <c r="B533" s="88" t="s">
        <v>2024</v>
      </c>
      <c r="C533" s="88">
        <v>3</v>
      </c>
      <c r="D533" s="122">
        <v>0.005949463648014282</v>
      </c>
      <c r="E533" s="122">
        <v>1.2937307569224816</v>
      </c>
      <c r="F533" s="88" t="s">
        <v>1443</v>
      </c>
      <c r="G533" s="88" t="b">
        <v>0</v>
      </c>
      <c r="H533" s="88" t="b">
        <v>1</v>
      </c>
      <c r="I533" s="88" t="b">
        <v>0</v>
      </c>
      <c r="J533" s="88" t="b">
        <v>0</v>
      </c>
      <c r="K533" s="88" t="b">
        <v>0</v>
      </c>
      <c r="L533" s="88" t="b">
        <v>0</v>
      </c>
    </row>
    <row r="534" spans="1:12" ht="15">
      <c r="A534" s="88" t="s">
        <v>2024</v>
      </c>
      <c r="B534" s="88" t="s">
        <v>2025</v>
      </c>
      <c r="C534" s="88">
        <v>3</v>
      </c>
      <c r="D534" s="122">
        <v>0.005949463648014282</v>
      </c>
      <c r="E534" s="122">
        <v>1.2937307569224816</v>
      </c>
      <c r="F534" s="88" t="s">
        <v>1443</v>
      </c>
      <c r="G534" s="88" t="b">
        <v>0</v>
      </c>
      <c r="H534" s="88" t="b">
        <v>0</v>
      </c>
      <c r="I534" s="88" t="b">
        <v>0</v>
      </c>
      <c r="J534" s="88" t="b">
        <v>0</v>
      </c>
      <c r="K534" s="88" t="b">
        <v>0</v>
      </c>
      <c r="L534" s="88" t="b">
        <v>0</v>
      </c>
    </row>
    <row r="535" spans="1:12" ht="15">
      <c r="A535" s="88" t="s">
        <v>2025</v>
      </c>
      <c r="B535" s="88" t="s">
        <v>2026</v>
      </c>
      <c r="C535" s="88">
        <v>3</v>
      </c>
      <c r="D535" s="122">
        <v>0.005949463648014282</v>
      </c>
      <c r="E535" s="122">
        <v>1.2937307569224816</v>
      </c>
      <c r="F535" s="88" t="s">
        <v>1443</v>
      </c>
      <c r="G535" s="88" t="b">
        <v>0</v>
      </c>
      <c r="H535" s="88" t="b">
        <v>0</v>
      </c>
      <c r="I535" s="88" t="b">
        <v>0</v>
      </c>
      <c r="J535" s="88" t="b">
        <v>0</v>
      </c>
      <c r="K535" s="88" t="b">
        <v>0</v>
      </c>
      <c r="L535" s="88" t="b">
        <v>0</v>
      </c>
    </row>
    <row r="536" spans="1:12" ht="15">
      <c r="A536" s="88" t="s">
        <v>2026</v>
      </c>
      <c r="B536" s="88" t="s">
        <v>2027</v>
      </c>
      <c r="C536" s="88">
        <v>3</v>
      </c>
      <c r="D536" s="122">
        <v>0.005949463648014282</v>
      </c>
      <c r="E536" s="122">
        <v>1.2937307569224816</v>
      </c>
      <c r="F536" s="88" t="s">
        <v>1443</v>
      </c>
      <c r="G536" s="88" t="b">
        <v>0</v>
      </c>
      <c r="H536" s="88" t="b">
        <v>0</v>
      </c>
      <c r="I536" s="88" t="b">
        <v>0</v>
      </c>
      <c r="J536" s="88" t="b">
        <v>0</v>
      </c>
      <c r="K536" s="88" t="b">
        <v>0</v>
      </c>
      <c r="L536" s="88" t="b">
        <v>0</v>
      </c>
    </row>
    <row r="537" spans="1:12" ht="15">
      <c r="A537" s="88" t="s">
        <v>2027</v>
      </c>
      <c r="B537" s="88" t="s">
        <v>2028</v>
      </c>
      <c r="C537" s="88">
        <v>3</v>
      </c>
      <c r="D537" s="122">
        <v>0.005949463648014282</v>
      </c>
      <c r="E537" s="122">
        <v>1.2937307569224816</v>
      </c>
      <c r="F537" s="88" t="s">
        <v>1443</v>
      </c>
      <c r="G537" s="88" t="b">
        <v>0</v>
      </c>
      <c r="H537" s="88" t="b">
        <v>0</v>
      </c>
      <c r="I537" s="88" t="b">
        <v>0</v>
      </c>
      <c r="J537" s="88" t="b">
        <v>0</v>
      </c>
      <c r="K537" s="88" t="b">
        <v>0</v>
      </c>
      <c r="L537" s="88" t="b">
        <v>0</v>
      </c>
    </row>
    <row r="538" spans="1:12" ht="15">
      <c r="A538" s="88" t="s">
        <v>2028</v>
      </c>
      <c r="B538" s="88" t="s">
        <v>305</v>
      </c>
      <c r="C538" s="88">
        <v>3</v>
      </c>
      <c r="D538" s="122">
        <v>0.005949463648014282</v>
      </c>
      <c r="E538" s="122">
        <v>1.2937307569224816</v>
      </c>
      <c r="F538" s="88" t="s">
        <v>1443</v>
      </c>
      <c r="G538" s="88" t="b">
        <v>0</v>
      </c>
      <c r="H538" s="88" t="b">
        <v>0</v>
      </c>
      <c r="I538" s="88" t="b">
        <v>0</v>
      </c>
      <c r="J538" s="88" t="b">
        <v>0</v>
      </c>
      <c r="K538" s="88" t="b">
        <v>0</v>
      </c>
      <c r="L538" s="88" t="b">
        <v>0</v>
      </c>
    </row>
    <row r="539" spans="1:12" ht="15">
      <c r="A539" s="88" t="s">
        <v>305</v>
      </c>
      <c r="B539" s="88" t="s">
        <v>1615</v>
      </c>
      <c r="C539" s="88">
        <v>3</v>
      </c>
      <c r="D539" s="122">
        <v>0.005949463648014282</v>
      </c>
      <c r="E539" s="122">
        <v>1.1687920203141817</v>
      </c>
      <c r="F539" s="88" t="s">
        <v>1443</v>
      </c>
      <c r="G539" s="88" t="b">
        <v>0</v>
      </c>
      <c r="H539" s="88" t="b">
        <v>0</v>
      </c>
      <c r="I539" s="88" t="b">
        <v>0</v>
      </c>
      <c r="J539" s="88" t="b">
        <v>0</v>
      </c>
      <c r="K539" s="88" t="b">
        <v>0</v>
      </c>
      <c r="L539" s="88" t="b">
        <v>0</v>
      </c>
    </row>
    <row r="540" spans="1:12" ht="15">
      <c r="A540" s="88" t="s">
        <v>1573</v>
      </c>
      <c r="B540" s="88" t="s">
        <v>1571</v>
      </c>
      <c r="C540" s="88">
        <v>2</v>
      </c>
      <c r="D540" s="122">
        <v>0.01323208772149368</v>
      </c>
      <c r="E540" s="122">
        <v>0.8398968463284491</v>
      </c>
      <c r="F540" s="88" t="s">
        <v>1444</v>
      </c>
      <c r="G540" s="88" t="b">
        <v>0</v>
      </c>
      <c r="H540" s="88" t="b">
        <v>0</v>
      </c>
      <c r="I540" s="88" t="b">
        <v>0</v>
      </c>
      <c r="J540" s="88" t="b">
        <v>0</v>
      </c>
      <c r="K540" s="88" t="b">
        <v>0</v>
      </c>
      <c r="L540" s="88" t="b">
        <v>0</v>
      </c>
    </row>
    <row r="541" spans="1:12" ht="15">
      <c r="A541" s="88" t="s">
        <v>1629</v>
      </c>
      <c r="B541" s="88" t="s">
        <v>1630</v>
      </c>
      <c r="C541" s="88">
        <v>4</v>
      </c>
      <c r="D541" s="122">
        <v>0</v>
      </c>
      <c r="E541" s="122">
        <v>1.278753600952829</v>
      </c>
      <c r="F541" s="88" t="s">
        <v>1445</v>
      </c>
      <c r="G541" s="88" t="b">
        <v>0</v>
      </c>
      <c r="H541" s="88" t="b">
        <v>0</v>
      </c>
      <c r="I541" s="88" t="b">
        <v>0</v>
      </c>
      <c r="J541" s="88" t="b">
        <v>0</v>
      </c>
      <c r="K541" s="88" t="b">
        <v>0</v>
      </c>
      <c r="L541" s="88" t="b">
        <v>0</v>
      </c>
    </row>
    <row r="542" spans="1:12" ht="15">
      <c r="A542" s="88" t="s">
        <v>1630</v>
      </c>
      <c r="B542" s="88" t="s">
        <v>1631</v>
      </c>
      <c r="C542" s="88">
        <v>4</v>
      </c>
      <c r="D542" s="122">
        <v>0</v>
      </c>
      <c r="E542" s="122">
        <v>1.278753600952829</v>
      </c>
      <c r="F542" s="88" t="s">
        <v>1445</v>
      </c>
      <c r="G542" s="88" t="b">
        <v>0</v>
      </c>
      <c r="H542" s="88" t="b">
        <v>0</v>
      </c>
      <c r="I542" s="88" t="b">
        <v>0</v>
      </c>
      <c r="J542" s="88" t="b">
        <v>0</v>
      </c>
      <c r="K542" s="88" t="b">
        <v>0</v>
      </c>
      <c r="L542" s="88" t="b">
        <v>0</v>
      </c>
    </row>
    <row r="543" spans="1:12" ht="15">
      <c r="A543" s="88" t="s">
        <v>1631</v>
      </c>
      <c r="B543" s="88" t="s">
        <v>1632</v>
      </c>
      <c r="C543" s="88">
        <v>4</v>
      </c>
      <c r="D543" s="122">
        <v>0</v>
      </c>
      <c r="E543" s="122">
        <v>1.278753600952829</v>
      </c>
      <c r="F543" s="88" t="s">
        <v>1445</v>
      </c>
      <c r="G543" s="88" t="b">
        <v>0</v>
      </c>
      <c r="H543" s="88" t="b">
        <v>0</v>
      </c>
      <c r="I543" s="88" t="b">
        <v>0</v>
      </c>
      <c r="J543" s="88" t="b">
        <v>0</v>
      </c>
      <c r="K543" s="88" t="b">
        <v>0</v>
      </c>
      <c r="L543" s="88" t="b">
        <v>0</v>
      </c>
    </row>
    <row r="544" spans="1:12" ht="15">
      <c r="A544" s="88" t="s">
        <v>1632</v>
      </c>
      <c r="B544" s="88" t="s">
        <v>1633</v>
      </c>
      <c r="C544" s="88">
        <v>4</v>
      </c>
      <c r="D544" s="122">
        <v>0</v>
      </c>
      <c r="E544" s="122">
        <v>1.278753600952829</v>
      </c>
      <c r="F544" s="88" t="s">
        <v>1445</v>
      </c>
      <c r="G544" s="88" t="b">
        <v>0</v>
      </c>
      <c r="H544" s="88" t="b">
        <v>0</v>
      </c>
      <c r="I544" s="88" t="b">
        <v>0</v>
      </c>
      <c r="J544" s="88" t="b">
        <v>0</v>
      </c>
      <c r="K544" s="88" t="b">
        <v>0</v>
      </c>
      <c r="L544" s="88" t="b">
        <v>0</v>
      </c>
    </row>
    <row r="545" spans="1:12" ht="15">
      <c r="A545" s="88" t="s">
        <v>1633</v>
      </c>
      <c r="B545" s="88" t="s">
        <v>1634</v>
      </c>
      <c r="C545" s="88">
        <v>4</v>
      </c>
      <c r="D545" s="122">
        <v>0</v>
      </c>
      <c r="E545" s="122">
        <v>1.278753600952829</v>
      </c>
      <c r="F545" s="88" t="s">
        <v>1445</v>
      </c>
      <c r="G545" s="88" t="b">
        <v>0</v>
      </c>
      <c r="H545" s="88" t="b">
        <v>0</v>
      </c>
      <c r="I545" s="88" t="b">
        <v>0</v>
      </c>
      <c r="J545" s="88" t="b">
        <v>0</v>
      </c>
      <c r="K545" s="88" t="b">
        <v>0</v>
      </c>
      <c r="L545" s="88" t="b">
        <v>0</v>
      </c>
    </row>
    <row r="546" spans="1:12" ht="15">
      <c r="A546" s="88" t="s">
        <v>1634</v>
      </c>
      <c r="B546" s="88" t="s">
        <v>1635</v>
      </c>
      <c r="C546" s="88">
        <v>4</v>
      </c>
      <c r="D546" s="122">
        <v>0</v>
      </c>
      <c r="E546" s="122">
        <v>1.278753600952829</v>
      </c>
      <c r="F546" s="88" t="s">
        <v>1445</v>
      </c>
      <c r="G546" s="88" t="b">
        <v>0</v>
      </c>
      <c r="H546" s="88" t="b">
        <v>0</v>
      </c>
      <c r="I546" s="88" t="b">
        <v>0</v>
      </c>
      <c r="J546" s="88" t="b">
        <v>0</v>
      </c>
      <c r="K546" s="88" t="b">
        <v>0</v>
      </c>
      <c r="L546" s="88" t="b">
        <v>0</v>
      </c>
    </row>
    <row r="547" spans="1:12" ht="15">
      <c r="A547" s="88" t="s">
        <v>1635</v>
      </c>
      <c r="B547" s="88" t="s">
        <v>1636</v>
      </c>
      <c r="C547" s="88">
        <v>4</v>
      </c>
      <c r="D547" s="122">
        <v>0</v>
      </c>
      <c r="E547" s="122">
        <v>1.278753600952829</v>
      </c>
      <c r="F547" s="88" t="s">
        <v>1445</v>
      </c>
      <c r="G547" s="88" t="b">
        <v>0</v>
      </c>
      <c r="H547" s="88" t="b">
        <v>0</v>
      </c>
      <c r="I547" s="88" t="b">
        <v>0</v>
      </c>
      <c r="J547" s="88" t="b">
        <v>0</v>
      </c>
      <c r="K547" s="88" t="b">
        <v>0</v>
      </c>
      <c r="L547" s="88" t="b">
        <v>0</v>
      </c>
    </row>
    <row r="548" spans="1:12" ht="15">
      <c r="A548" s="88" t="s">
        <v>1636</v>
      </c>
      <c r="B548" s="88" t="s">
        <v>1637</v>
      </c>
      <c r="C548" s="88">
        <v>4</v>
      </c>
      <c r="D548" s="122">
        <v>0</v>
      </c>
      <c r="E548" s="122">
        <v>1.278753600952829</v>
      </c>
      <c r="F548" s="88" t="s">
        <v>1445</v>
      </c>
      <c r="G548" s="88" t="b">
        <v>0</v>
      </c>
      <c r="H548" s="88" t="b">
        <v>0</v>
      </c>
      <c r="I548" s="88" t="b">
        <v>0</v>
      </c>
      <c r="J548" s="88" t="b">
        <v>1</v>
      </c>
      <c r="K548" s="88" t="b">
        <v>0</v>
      </c>
      <c r="L548" s="88" t="b">
        <v>0</v>
      </c>
    </row>
    <row r="549" spans="1:12" ht="15">
      <c r="A549" s="88" t="s">
        <v>1637</v>
      </c>
      <c r="B549" s="88" t="s">
        <v>1638</v>
      </c>
      <c r="C549" s="88">
        <v>4</v>
      </c>
      <c r="D549" s="122">
        <v>0</v>
      </c>
      <c r="E549" s="122">
        <v>1.278753600952829</v>
      </c>
      <c r="F549" s="88" t="s">
        <v>1445</v>
      </c>
      <c r="G549" s="88" t="b">
        <v>1</v>
      </c>
      <c r="H549" s="88" t="b">
        <v>0</v>
      </c>
      <c r="I549" s="88" t="b">
        <v>0</v>
      </c>
      <c r="J549" s="88" t="b">
        <v>1</v>
      </c>
      <c r="K549" s="88" t="b">
        <v>0</v>
      </c>
      <c r="L549" s="88" t="b">
        <v>0</v>
      </c>
    </row>
    <row r="550" spans="1:12" ht="15">
      <c r="A550" s="88" t="s">
        <v>1638</v>
      </c>
      <c r="B550" s="88" t="s">
        <v>1922</v>
      </c>
      <c r="C550" s="88">
        <v>4</v>
      </c>
      <c r="D550" s="122">
        <v>0</v>
      </c>
      <c r="E550" s="122">
        <v>1.278753600952829</v>
      </c>
      <c r="F550" s="88" t="s">
        <v>1445</v>
      </c>
      <c r="G550" s="88" t="b">
        <v>1</v>
      </c>
      <c r="H550" s="88" t="b">
        <v>0</v>
      </c>
      <c r="I550" s="88" t="b">
        <v>0</v>
      </c>
      <c r="J550" s="88" t="b">
        <v>0</v>
      </c>
      <c r="K550" s="88" t="b">
        <v>0</v>
      </c>
      <c r="L550" s="88" t="b">
        <v>0</v>
      </c>
    </row>
    <row r="551" spans="1:12" ht="15">
      <c r="A551" s="88" t="s">
        <v>1922</v>
      </c>
      <c r="B551" s="88" t="s">
        <v>1991</v>
      </c>
      <c r="C551" s="88">
        <v>4</v>
      </c>
      <c r="D551" s="122">
        <v>0</v>
      </c>
      <c r="E551" s="122">
        <v>1.278753600952829</v>
      </c>
      <c r="F551" s="88" t="s">
        <v>1445</v>
      </c>
      <c r="G551" s="88" t="b">
        <v>0</v>
      </c>
      <c r="H551" s="88" t="b">
        <v>0</v>
      </c>
      <c r="I551" s="88" t="b">
        <v>0</v>
      </c>
      <c r="J551" s="88" t="b">
        <v>0</v>
      </c>
      <c r="K551" s="88" t="b">
        <v>0</v>
      </c>
      <c r="L551" s="88" t="b">
        <v>0</v>
      </c>
    </row>
    <row r="552" spans="1:12" ht="15">
      <c r="A552" s="88" t="s">
        <v>1991</v>
      </c>
      <c r="B552" s="88" t="s">
        <v>1992</v>
      </c>
      <c r="C552" s="88">
        <v>4</v>
      </c>
      <c r="D552" s="122">
        <v>0</v>
      </c>
      <c r="E552" s="122">
        <v>1.278753600952829</v>
      </c>
      <c r="F552" s="88" t="s">
        <v>1445</v>
      </c>
      <c r="G552" s="88" t="b">
        <v>0</v>
      </c>
      <c r="H552" s="88" t="b">
        <v>0</v>
      </c>
      <c r="I552" s="88" t="b">
        <v>0</v>
      </c>
      <c r="J552" s="88" t="b">
        <v>1</v>
      </c>
      <c r="K552" s="88" t="b">
        <v>0</v>
      </c>
      <c r="L552" s="88" t="b">
        <v>0</v>
      </c>
    </row>
    <row r="553" spans="1:12" ht="15">
      <c r="A553" s="88" t="s">
        <v>1992</v>
      </c>
      <c r="B553" s="88" t="s">
        <v>1993</v>
      </c>
      <c r="C553" s="88">
        <v>4</v>
      </c>
      <c r="D553" s="122">
        <v>0</v>
      </c>
      <c r="E553" s="122">
        <v>1.278753600952829</v>
      </c>
      <c r="F553" s="88" t="s">
        <v>1445</v>
      </c>
      <c r="G553" s="88" t="b">
        <v>1</v>
      </c>
      <c r="H553" s="88" t="b">
        <v>0</v>
      </c>
      <c r="I553" s="88" t="b">
        <v>0</v>
      </c>
      <c r="J553" s="88" t="b">
        <v>0</v>
      </c>
      <c r="K553" s="88" t="b">
        <v>0</v>
      </c>
      <c r="L553" s="88" t="b">
        <v>0</v>
      </c>
    </row>
    <row r="554" spans="1:12" ht="15">
      <c r="A554" s="88" t="s">
        <v>1993</v>
      </c>
      <c r="B554" s="88" t="s">
        <v>1555</v>
      </c>
      <c r="C554" s="88">
        <v>4</v>
      </c>
      <c r="D554" s="122">
        <v>0</v>
      </c>
      <c r="E554" s="122">
        <v>1.278753600952829</v>
      </c>
      <c r="F554" s="88" t="s">
        <v>1445</v>
      </c>
      <c r="G554" s="88" t="b">
        <v>0</v>
      </c>
      <c r="H554" s="88" t="b">
        <v>0</v>
      </c>
      <c r="I554" s="88" t="b">
        <v>0</v>
      </c>
      <c r="J554" s="88" t="b">
        <v>0</v>
      </c>
      <c r="K554" s="88" t="b">
        <v>0</v>
      </c>
      <c r="L554" s="88" t="b">
        <v>0</v>
      </c>
    </row>
    <row r="555" spans="1:12" ht="15">
      <c r="A555" s="88" t="s">
        <v>1555</v>
      </c>
      <c r="B555" s="88" t="s">
        <v>1994</v>
      </c>
      <c r="C555" s="88">
        <v>4</v>
      </c>
      <c r="D555" s="122">
        <v>0</v>
      </c>
      <c r="E555" s="122">
        <v>1.278753600952829</v>
      </c>
      <c r="F555" s="88" t="s">
        <v>1445</v>
      </c>
      <c r="G555" s="88" t="b">
        <v>0</v>
      </c>
      <c r="H555" s="88" t="b">
        <v>0</v>
      </c>
      <c r="I555" s="88" t="b">
        <v>0</v>
      </c>
      <c r="J555" s="88" t="b">
        <v>0</v>
      </c>
      <c r="K555" s="88" t="b">
        <v>0</v>
      </c>
      <c r="L555" s="88" t="b">
        <v>0</v>
      </c>
    </row>
    <row r="556" spans="1:12" ht="15">
      <c r="A556" s="88" t="s">
        <v>1994</v>
      </c>
      <c r="B556" s="88" t="s">
        <v>1995</v>
      </c>
      <c r="C556" s="88">
        <v>4</v>
      </c>
      <c r="D556" s="122">
        <v>0</v>
      </c>
      <c r="E556" s="122">
        <v>1.278753600952829</v>
      </c>
      <c r="F556" s="88" t="s">
        <v>1445</v>
      </c>
      <c r="G556" s="88" t="b">
        <v>0</v>
      </c>
      <c r="H556" s="88" t="b">
        <v>0</v>
      </c>
      <c r="I556" s="88" t="b">
        <v>0</v>
      </c>
      <c r="J556" s="88" t="b">
        <v>0</v>
      </c>
      <c r="K556" s="88" t="b">
        <v>0</v>
      </c>
      <c r="L556" s="88" t="b">
        <v>0</v>
      </c>
    </row>
    <row r="557" spans="1:12" ht="15">
      <c r="A557" s="88" t="s">
        <v>1995</v>
      </c>
      <c r="B557" s="88" t="s">
        <v>1936</v>
      </c>
      <c r="C557" s="88">
        <v>4</v>
      </c>
      <c r="D557" s="122">
        <v>0</v>
      </c>
      <c r="E557" s="122">
        <v>1.278753600952829</v>
      </c>
      <c r="F557" s="88" t="s">
        <v>1445</v>
      </c>
      <c r="G557" s="88" t="b">
        <v>0</v>
      </c>
      <c r="H557" s="88" t="b">
        <v>0</v>
      </c>
      <c r="I557" s="88" t="b">
        <v>0</v>
      </c>
      <c r="J557" s="88" t="b">
        <v>0</v>
      </c>
      <c r="K557" s="88" t="b">
        <v>0</v>
      </c>
      <c r="L557" s="88" t="b">
        <v>0</v>
      </c>
    </row>
    <row r="558" spans="1:12" ht="15">
      <c r="A558" s="88" t="s">
        <v>1936</v>
      </c>
      <c r="B558" s="88" t="s">
        <v>1921</v>
      </c>
      <c r="C558" s="88">
        <v>4</v>
      </c>
      <c r="D558" s="122">
        <v>0</v>
      </c>
      <c r="E558" s="122">
        <v>1.278753600952829</v>
      </c>
      <c r="F558" s="88" t="s">
        <v>1445</v>
      </c>
      <c r="G558" s="88" t="b">
        <v>0</v>
      </c>
      <c r="H558" s="88" t="b">
        <v>0</v>
      </c>
      <c r="I558" s="88" t="b">
        <v>0</v>
      </c>
      <c r="J558" s="88" t="b">
        <v>0</v>
      </c>
      <c r="K558" s="88" t="b">
        <v>0</v>
      </c>
      <c r="L558" s="88" t="b">
        <v>0</v>
      </c>
    </row>
    <row r="559" spans="1:12" ht="15">
      <c r="A559" s="88" t="s">
        <v>1921</v>
      </c>
      <c r="B559" s="88" t="s">
        <v>1571</v>
      </c>
      <c r="C559" s="88">
        <v>4</v>
      </c>
      <c r="D559" s="122">
        <v>0</v>
      </c>
      <c r="E559" s="122">
        <v>1.278753600952829</v>
      </c>
      <c r="F559" s="88" t="s">
        <v>1445</v>
      </c>
      <c r="G559" s="88" t="b">
        <v>0</v>
      </c>
      <c r="H559" s="88" t="b">
        <v>0</v>
      </c>
      <c r="I559" s="88" t="b">
        <v>0</v>
      </c>
      <c r="J559" s="88" t="b">
        <v>0</v>
      </c>
      <c r="K559" s="88" t="b">
        <v>0</v>
      </c>
      <c r="L559" s="88" t="b">
        <v>0</v>
      </c>
    </row>
    <row r="560" spans="1:12" ht="15">
      <c r="A560" s="88" t="s">
        <v>1640</v>
      </c>
      <c r="B560" s="88" t="s">
        <v>1641</v>
      </c>
      <c r="C560" s="88">
        <v>2</v>
      </c>
      <c r="D560" s="122">
        <v>0</v>
      </c>
      <c r="E560" s="122">
        <v>0.6020599913279624</v>
      </c>
      <c r="F560" s="88" t="s">
        <v>1446</v>
      </c>
      <c r="G560" s="88" t="b">
        <v>0</v>
      </c>
      <c r="H560" s="88" t="b">
        <v>0</v>
      </c>
      <c r="I560" s="88" t="b">
        <v>0</v>
      </c>
      <c r="J560" s="88" t="b">
        <v>0</v>
      </c>
      <c r="K560" s="88" t="b">
        <v>0</v>
      </c>
      <c r="L560" s="88" t="b">
        <v>0</v>
      </c>
    </row>
    <row r="561" spans="1:12" ht="15">
      <c r="A561" s="88" t="s">
        <v>1641</v>
      </c>
      <c r="B561" s="88" t="s">
        <v>1642</v>
      </c>
      <c r="C561" s="88">
        <v>2</v>
      </c>
      <c r="D561" s="122">
        <v>0</v>
      </c>
      <c r="E561" s="122">
        <v>0.6020599913279624</v>
      </c>
      <c r="F561" s="88" t="s">
        <v>1446</v>
      </c>
      <c r="G561" s="88" t="b">
        <v>0</v>
      </c>
      <c r="H561" s="88" t="b">
        <v>0</v>
      </c>
      <c r="I561" s="88" t="b">
        <v>0</v>
      </c>
      <c r="J561" s="88" t="b">
        <v>0</v>
      </c>
      <c r="K561" s="88" t="b">
        <v>0</v>
      </c>
      <c r="L561" s="88" t="b">
        <v>0</v>
      </c>
    </row>
    <row r="562" spans="1:12" ht="15">
      <c r="A562" s="88" t="s">
        <v>1642</v>
      </c>
      <c r="B562" s="88" t="s">
        <v>1643</v>
      </c>
      <c r="C562" s="88">
        <v>2</v>
      </c>
      <c r="D562" s="122">
        <v>0</v>
      </c>
      <c r="E562" s="122">
        <v>0.6020599913279624</v>
      </c>
      <c r="F562" s="88" t="s">
        <v>1446</v>
      </c>
      <c r="G562" s="88" t="b">
        <v>0</v>
      </c>
      <c r="H562" s="88" t="b">
        <v>0</v>
      </c>
      <c r="I562" s="88" t="b">
        <v>0</v>
      </c>
      <c r="J562" s="88" t="b">
        <v>0</v>
      </c>
      <c r="K562" s="88" t="b">
        <v>0</v>
      </c>
      <c r="L562" s="88" t="b">
        <v>0</v>
      </c>
    </row>
    <row r="563" spans="1:12" ht="15">
      <c r="A563" s="88" t="s">
        <v>1643</v>
      </c>
      <c r="B563" s="88" t="s">
        <v>1571</v>
      </c>
      <c r="C563" s="88">
        <v>2</v>
      </c>
      <c r="D563" s="122">
        <v>0</v>
      </c>
      <c r="E563" s="122">
        <v>0.6020599913279624</v>
      </c>
      <c r="F563" s="88" t="s">
        <v>1446</v>
      </c>
      <c r="G563" s="88" t="b">
        <v>0</v>
      </c>
      <c r="H563" s="88" t="b">
        <v>0</v>
      </c>
      <c r="I563" s="88" t="b">
        <v>0</v>
      </c>
      <c r="J563" s="88" t="b">
        <v>0</v>
      </c>
      <c r="K563" s="88" t="b">
        <v>0</v>
      </c>
      <c r="L563" s="88" t="b">
        <v>0</v>
      </c>
    </row>
    <row r="564" spans="1:12" ht="15">
      <c r="A564" s="88" t="s">
        <v>1632</v>
      </c>
      <c r="B564" s="88" t="s">
        <v>295</v>
      </c>
      <c r="C564" s="88">
        <v>2</v>
      </c>
      <c r="D564" s="122">
        <v>0</v>
      </c>
      <c r="E564" s="122">
        <v>1.3617278360175928</v>
      </c>
      <c r="F564" s="88" t="s">
        <v>1447</v>
      </c>
      <c r="G564" s="88" t="b">
        <v>0</v>
      </c>
      <c r="H564" s="88" t="b">
        <v>0</v>
      </c>
      <c r="I564" s="88" t="b">
        <v>0</v>
      </c>
      <c r="J564" s="88" t="b">
        <v>0</v>
      </c>
      <c r="K564" s="88" t="b">
        <v>0</v>
      </c>
      <c r="L564" s="88" t="b">
        <v>0</v>
      </c>
    </row>
    <row r="565" spans="1:12" ht="15">
      <c r="A565" s="88" t="s">
        <v>295</v>
      </c>
      <c r="B565" s="88" t="s">
        <v>2032</v>
      </c>
      <c r="C565" s="88">
        <v>2</v>
      </c>
      <c r="D565" s="122">
        <v>0</v>
      </c>
      <c r="E565" s="122">
        <v>1.3617278360175928</v>
      </c>
      <c r="F565" s="88" t="s">
        <v>1447</v>
      </c>
      <c r="G565" s="88" t="b">
        <v>0</v>
      </c>
      <c r="H565" s="88" t="b">
        <v>0</v>
      </c>
      <c r="I565" s="88" t="b">
        <v>0</v>
      </c>
      <c r="J565" s="88" t="b">
        <v>0</v>
      </c>
      <c r="K565" s="88" t="b">
        <v>0</v>
      </c>
      <c r="L565" s="88" t="b">
        <v>0</v>
      </c>
    </row>
    <row r="566" spans="1:12" ht="15">
      <c r="A566" s="88" t="s">
        <v>2032</v>
      </c>
      <c r="B566" s="88" t="s">
        <v>2033</v>
      </c>
      <c r="C566" s="88">
        <v>2</v>
      </c>
      <c r="D566" s="122">
        <v>0</v>
      </c>
      <c r="E566" s="122">
        <v>1.3617278360175928</v>
      </c>
      <c r="F566" s="88" t="s">
        <v>1447</v>
      </c>
      <c r="G566" s="88" t="b">
        <v>0</v>
      </c>
      <c r="H566" s="88" t="b">
        <v>0</v>
      </c>
      <c r="I566" s="88" t="b">
        <v>0</v>
      </c>
      <c r="J566" s="88" t="b">
        <v>0</v>
      </c>
      <c r="K566" s="88" t="b">
        <v>0</v>
      </c>
      <c r="L566" s="88" t="b">
        <v>0</v>
      </c>
    </row>
    <row r="567" spans="1:12" ht="15">
      <c r="A567" s="88" t="s">
        <v>2033</v>
      </c>
      <c r="B567" s="88" t="s">
        <v>2034</v>
      </c>
      <c r="C567" s="88">
        <v>2</v>
      </c>
      <c r="D567" s="122">
        <v>0</v>
      </c>
      <c r="E567" s="122">
        <v>1.3617278360175928</v>
      </c>
      <c r="F567" s="88" t="s">
        <v>1447</v>
      </c>
      <c r="G567" s="88" t="b">
        <v>0</v>
      </c>
      <c r="H567" s="88" t="b">
        <v>0</v>
      </c>
      <c r="I567" s="88" t="b">
        <v>0</v>
      </c>
      <c r="J567" s="88" t="b">
        <v>0</v>
      </c>
      <c r="K567" s="88" t="b">
        <v>0</v>
      </c>
      <c r="L567" s="88" t="b">
        <v>0</v>
      </c>
    </row>
    <row r="568" spans="1:12" ht="15">
      <c r="A568" s="88" t="s">
        <v>2034</v>
      </c>
      <c r="B568" s="88" t="s">
        <v>2035</v>
      </c>
      <c r="C568" s="88">
        <v>2</v>
      </c>
      <c r="D568" s="122">
        <v>0</v>
      </c>
      <c r="E568" s="122">
        <v>1.3617278360175928</v>
      </c>
      <c r="F568" s="88" t="s">
        <v>1447</v>
      </c>
      <c r="G568" s="88" t="b">
        <v>0</v>
      </c>
      <c r="H568" s="88" t="b">
        <v>0</v>
      </c>
      <c r="I568" s="88" t="b">
        <v>0</v>
      </c>
      <c r="J568" s="88" t="b">
        <v>0</v>
      </c>
      <c r="K568" s="88" t="b">
        <v>0</v>
      </c>
      <c r="L568" s="88" t="b">
        <v>0</v>
      </c>
    </row>
    <row r="569" spans="1:12" ht="15">
      <c r="A569" s="88" t="s">
        <v>2035</v>
      </c>
      <c r="B569" s="88" t="s">
        <v>2036</v>
      </c>
      <c r="C569" s="88">
        <v>2</v>
      </c>
      <c r="D569" s="122">
        <v>0</v>
      </c>
      <c r="E569" s="122">
        <v>1.3617278360175928</v>
      </c>
      <c r="F569" s="88" t="s">
        <v>1447</v>
      </c>
      <c r="G569" s="88" t="b">
        <v>0</v>
      </c>
      <c r="H569" s="88" t="b">
        <v>0</v>
      </c>
      <c r="I569" s="88" t="b">
        <v>0</v>
      </c>
      <c r="J569" s="88" t="b">
        <v>0</v>
      </c>
      <c r="K569" s="88" t="b">
        <v>0</v>
      </c>
      <c r="L569" s="88" t="b">
        <v>0</v>
      </c>
    </row>
    <row r="570" spans="1:12" ht="15">
      <c r="A570" s="88" t="s">
        <v>2036</v>
      </c>
      <c r="B570" s="88" t="s">
        <v>2037</v>
      </c>
      <c r="C570" s="88">
        <v>2</v>
      </c>
      <c r="D570" s="122">
        <v>0</v>
      </c>
      <c r="E570" s="122">
        <v>1.3617278360175928</v>
      </c>
      <c r="F570" s="88" t="s">
        <v>1447</v>
      </c>
      <c r="G570" s="88" t="b">
        <v>0</v>
      </c>
      <c r="H570" s="88" t="b">
        <v>0</v>
      </c>
      <c r="I570" s="88" t="b">
        <v>0</v>
      </c>
      <c r="J570" s="88" t="b">
        <v>0</v>
      </c>
      <c r="K570" s="88" t="b">
        <v>0</v>
      </c>
      <c r="L570" s="88" t="b">
        <v>0</v>
      </c>
    </row>
    <row r="571" spans="1:12" ht="15">
      <c r="A571" s="88" t="s">
        <v>2037</v>
      </c>
      <c r="B571" s="88" t="s">
        <v>2038</v>
      </c>
      <c r="C571" s="88">
        <v>2</v>
      </c>
      <c r="D571" s="122">
        <v>0</v>
      </c>
      <c r="E571" s="122">
        <v>1.3617278360175928</v>
      </c>
      <c r="F571" s="88" t="s">
        <v>1447</v>
      </c>
      <c r="G571" s="88" t="b">
        <v>0</v>
      </c>
      <c r="H571" s="88" t="b">
        <v>0</v>
      </c>
      <c r="I571" s="88" t="b">
        <v>0</v>
      </c>
      <c r="J571" s="88" t="b">
        <v>0</v>
      </c>
      <c r="K571" s="88" t="b">
        <v>0</v>
      </c>
      <c r="L571" s="88" t="b">
        <v>0</v>
      </c>
    </row>
    <row r="572" spans="1:12" ht="15">
      <c r="A572" s="88" t="s">
        <v>2038</v>
      </c>
      <c r="B572" s="88" t="s">
        <v>2039</v>
      </c>
      <c r="C572" s="88">
        <v>2</v>
      </c>
      <c r="D572" s="122">
        <v>0</v>
      </c>
      <c r="E572" s="122">
        <v>1.3617278360175928</v>
      </c>
      <c r="F572" s="88" t="s">
        <v>1447</v>
      </c>
      <c r="G572" s="88" t="b">
        <v>0</v>
      </c>
      <c r="H572" s="88" t="b">
        <v>0</v>
      </c>
      <c r="I572" s="88" t="b">
        <v>0</v>
      </c>
      <c r="J572" s="88" t="b">
        <v>0</v>
      </c>
      <c r="K572" s="88" t="b">
        <v>0</v>
      </c>
      <c r="L572" s="88" t="b">
        <v>0</v>
      </c>
    </row>
    <row r="573" spans="1:12" ht="15">
      <c r="A573" s="88" t="s">
        <v>2039</v>
      </c>
      <c r="B573" s="88" t="s">
        <v>2040</v>
      </c>
      <c r="C573" s="88">
        <v>2</v>
      </c>
      <c r="D573" s="122">
        <v>0</v>
      </c>
      <c r="E573" s="122">
        <v>1.3617278360175928</v>
      </c>
      <c r="F573" s="88" t="s">
        <v>1447</v>
      </c>
      <c r="G573" s="88" t="b">
        <v>0</v>
      </c>
      <c r="H573" s="88" t="b">
        <v>0</v>
      </c>
      <c r="I573" s="88" t="b">
        <v>0</v>
      </c>
      <c r="J573" s="88" t="b">
        <v>0</v>
      </c>
      <c r="K573" s="88" t="b">
        <v>0</v>
      </c>
      <c r="L573" s="88" t="b">
        <v>0</v>
      </c>
    </row>
    <row r="574" spans="1:12" ht="15">
      <c r="A574" s="88" t="s">
        <v>2040</v>
      </c>
      <c r="B574" s="88" t="s">
        <v>2041</v>
      </c>
      <c r="C574" s="88">
        <v>2</v>
      </c>
      <c r="D574" s="122">
        <v>0</v>
      </c>
      <c r="E574" s="122">
        <v>1.3617278360175928</v>
      </c>
      <c r="F574" s="88" t="s">
        <v>1447</v>
      </c>
      <c r="G574" s="88" t="b">
        <v>0</v>
      </c>
      <c r="H574" s="88" t="b">
        <v>0</v>
      </c>
      <c r="I574" s="88" t="b">
        <v>0</v>
      </c>
      <c r="J574" s="88" t="b">
        <v>0</v>
      </c>
      <c r="K574" s="88" t="b">
        <v>0</v>
      </c>
      <c r="L574" s="88" t="b">
        <v>0</v>
      </c>
    </row>
    <row r="575" spans="1:12" ht="15">
      <c r="A575" s="88" t="s">
        <v>2041</v>
      </c>
      <c r="B575" s="88" t="s">
        <v>1937</v>
      </c>
      <c r="C575" s="88">
        <v>2</v>
      </c>
      <c r="D575" s="122">
        <v>0</v>
      </c>
      <c r="E575" s="122">
        <v>1.3617278360175928</v>
      </c>
      <c r="F575" s="88" t="s">
        <v>1447</v>
      </c>
      <c r="G575" s="88" t="b">
        <v>0</v>
      </c>
      <c r="H575" s="88" t="b">
        <v>0</v>
      </c>
      <c r="I575" s="88" t="b">
        <v>0</v>
      </c>
      <c r="J575" s="88" t="b">
        <v>0</v>
      </c>
      <c r="K575" s="88" t="b">
        <v>0</v>
      </c>
      <c r="L575" s="88" t="b">
        <v>0</v>
      </c>
    </row>
    <row r="576" spans="1:12" ht="15">
      <c r="A576" s="88" t="s">
        <v>1937</v>
      </c>
      <c r="B576" s="88" t="s">
        <v>2042</v>
      </c>
      <c r="C576" s="88">
        <v>2</v>
      </c>
      <c r="D576" s="122">
        <v>0</v>
      </c>
      <c r="E576" s="122">
        <v>1.3617278360175928</v>
      </c>
      <c r="F576" s="88" t="s">
        <v>1447</v>
      </c>
      <c r="G576" s="88" t="b">
        <v>0</v>
      </c>
      <c r="H576" s="88" t="b">
        <v>0</v>
      </c>
      <c r="I576" s="88" t="b">
        <v>0</v>
      </c>
      <c r="J576" s="88" t="b">
        <v>0</v>
      </c>
      <c r="K576" s="88" t="b">
        <v>0</v>
      </c>
      <c r="L576" s="88" t="b">
        <v>0</v>
      </c>
    </row>
    <row r="577" spans="1:12" ht="15">
      <c r="A577" s="88" t="s">
        <v>2042</v>
      </c>
      <c r="B577" s="88" t="s">
        <v>2043</v>
      </c>
      <c r="C577" s="88">
        <v>2</v>
      </c>
      <c r="D577" s="122">
        <v>0</v>
      </c>
      <c r="E577" s="122">
        <v>1.3617278360175928</v>
      </c>
      <c r="F577" s="88" t="s">
        <v>1447</v>
      </c>
      <c r="G577" s="88" t="b">
        <v>0</v>
      </c>
      <c r="H577" s="88" t="b">
        <v>0</v>
      </c>
      <c r="I577" s="88" t="b">
        <v>0</v>
      </c>
      <c r="J577" s="88" t="b">
        <v>0</v>
      </c>
      <c r="K577" s="88" t="b">
        <v>0</v>
      </c>
      <c r="L577" s="88" t="b">
        <v>0</v>
      </c>
    </row>
    <row r="578" spans="1:12" ht="15">
      <c r="A578" s="88" t="s">
        <v>2043</v>
      </c>
      <c r="B578" s="88" t="s">
        <v>2044</v>
      </c>
      <c r="C578" s="88">
        <v>2</v>
      </c>
      <c r="D578" s="122">
        <v>0</v>
      </c>
      <c r="E578" s="122">
        <v>1.3617278360175928</v>
      </c>
      <c r="F578" s="88" t="s">
        <v>1447</v>
      </c>
      <c r="G578" s="88" t="b">
        <v>0</v>
      </c>
      <c r="H578" s="88" t="b">
        <v>0</v>
      </c>
      <c r="I578" s="88" t="b">
        <v>0</v>
      </c>
      <c r="J578" s="88" t="b">
        <v>0</v>
      </c>
      <c r="K578" s="88" t="b">
        <v>0</v>
      </c>
      <c r="L578" s="88" t="b">
        <v>0</v>
      </c>
    </row>
    <row r="579" spans="1:12" ht="15">
      <c r="A579" s="88" t="s">
        <v>2044</v>
      </c>
      <c r="B579" s="88" t="s">
        <v>2045</v>
      </c>
      <c r="C579" s="88">
        <v>2</v>
      </c>
      <c r="D579" s="122">
        <v>0</v>
      </c>
      <c r="E579" s="122">
        <v>1.3617278360175928</v>
      </c>
      <c r="F579" s="88" t="s">
        <v>1447</v>
      </c>
      <c r="G579" s="88" t="b">
        <v>0</v>
      </c>
      <c r="H579" s="88" t="b">
        <v>0</v>
      </c>
      <c r="I579" s="88" t="b">
        <v>0</v>
      </c>
      <c r="J579" s="88" t="b">
        <v>0</v>
      </c>
      <c r="K579" s="88" t="b">
        <v>0</v>
      </c>
      <c r="L579" s="88" t="b">
        <v>0</v>
      </c>
    </row>
    <row r="580" spans="1:12" ht="15">
      <c r="A580" s="88" t="s">
        <v>2045</v>
      </c>
      <c r="B580" s="88" t="s">
        <v>2046</v>
      </c>
      <c r="C580" s="88">
        <v>2</v>
      </c>
      <c r="D580" s="122">
        <v>0</v>
      </c>
      <c r="E580" s="122">
        <v>1.3617278360175928</v>
      </c>
      <c r="F580" s="88" t="s">
        <v>1447</v>
      </c>
      <c r="G580" s="88" t="b">
        <v>0</v>
      </c>
      <c r="H580" s="88" t="b">
        <v>0</v>
      </c>
      <c r="I580" s="88" t="b">
        <v>0</v>
      </c>
      <c r="J580" s="88" t="b">
        <v>0</v>
      </c>
      <c r="K580" s="88" t="b">
        <v>0</v>
      </c>
      <c r="L580" s="88" t="b">
        <v>0</v>
      </c>
    </row>
    <row r="581" spans="1:12" ht="15">
      <c r="A581" s="88" t="s">
        <v>2046</v>
      </c>
      <c r="B581" s="88" t="s">
        <v>1933</v>
      </c>
      <c r="C581" s="88">
        <v>2</v>
      </c>
      <c r="D581" s="122">
        <v>0</v>
      </c>
      <c r="E581" s="122">
        <v>1.3617278360175928</v>
      </c>
      <c r="F581" s="88" t="s">
        <v>1447</v>
      </c>
      <c r="G581" s="88" t="b">
        <v>0</v>
      </c>
      <c r="H581" s="88" t="b">
        <v>0</v>
      </c>
      <c r="I581" s="88" t="b">
        <v>0</v>
      </c>
      <c r="J581" s="88" t="b">
        <v>0</v>
      </c>
      <c r="K581" s="88" t="b">
        <v>0</v>
      </c>
      <c r="L581" s="88" t="b">
        <v>0</v>
      </c>
    </row>
    <row r="582" spans="1:12" ht="15">
      <c r="A582" s="88" t="s">
        <v>1933</v>
      </c>
      <c r="B582" s="88" t="s">
        <v>1637</v>
      </c>
      <c r="C582" s="88">
        <v>2</v>
      </c>
      <c r="D582" s="122">
        <v>0</v>
      </c>
      <c r="E582" s="122">
        <v>1.3617278360175928</v>
      </c>
      <c r="F582" s="88" t="s">
        <v>1447</v>
      </c>
      <c r="G582" s="88" t="b">
        <v>0</v>
      </c>
      <c r="H582" s="88" t="b">
        <v>0</v>
      </c>
      <c r="I582" s="88" t="b">
        <v>0</v>
      </c>
      <c r="J582" s="88" t="b">
        <v>1</v>
      </c>
      <c r="K582" s="88" t="b">
        <v>0</v>
      </c>
      <c r="L582" s="88" t="b">
        <v>0</v>
      </c>
    </row>
    <row r="583" spans="1:12" ht="15">
      <c r="A583" s="88" t="s">
        <v>1637</v>
      </c>
      <c r="B583" s="88" t="s">
        <v>2047</v>
      </c>
      <c r="C583" s="88">
        <v>2</v>
      </c>
      <c r="D583" s="122">
        <v>0</v>
      </c>
      <c r="E583" s="122">
        <v>1.3617278360175928</v>
      </c>
      <c r="F583" s="88" t="s">
        <v>1447</v>
      </c>
      <c r="G583" s="88" t="b">
        <v>1</v>
      </c>
      <c r="H583" s="88" t="b">
        <v>0</v>
      </c>
      <c r="I583" s="88" t="b">
        <v>0</v>
      </c>
      <c r="J583" s="88" t="b">
        <v>1</v>
      </c>
      <c r="K583" s="88" t="b">
        <v>0</v>
      </c>
      <c r="L583" s="88" t="b">
        <v>0</v>
      </c>
    </row>
    <row r="584" spans="1:12" ht="15">
      <c r="A584" s="88" t="s">
        <v>2047</v>
      </c>
      <c r="B584" s="88" t="s">
        <v>1571</v>
      </c>
      <c r="C584" s="88">
        <v>2</v>
      </c>
      <c r="D584" s="122">
        <v>0</v>
      </c>
      <c r="E584" s="122">
        <v>1.3617278360175928</v>
      </c>
      <c r="F584" s="88" t="s">
        <v>1447</v>
      </c>
      <c r="G584" s="88" t="b">
        <v>1</v>
      </c>
      <c r="H584" s="88" t="b">
        <v>0</v>
      </c>
      <c r="I584" s="88" t="b">
        <v>0</v>
      </c>
      <c r="J584" s="88" t="b">
        <v>0</v>
      </c>
      <c r="K584" s="88" t="b">
        <v>0</v>
      </c>
      <c r="L584" s="88" t="b">
        <v>0</v>
      </c>
    </row>
    <row r="585" spans="1:12" ht="15">
      <c r="A585" s="88" t="s">
        <v>1571</v>
      </c>
      <c r="B585" s="88" t="s">
        <v>2048</v>
      </c>
      <c r="C585" s="88">
        <v>2</v>
      </c>
      <c r="D585" s="122">
        <v>0</v>
      </c>
      <c r="E585" s="122">
        <v>1.3617278360175928</v>
      </c>
      <c r="F585" s="88" t="s">
        <v>1447</v>
      </c>
      <c r="G585" s="88" t="b">
        <v>0</v>
      </c>
      <c r="H585" s="88" t="b">
        <v>0</v>
      </c>
      <c r="I585" s="88" t="b">
        <v>0</v>
      </c>
      <c r="J585" s="88" t="b">
        <v>0</v>
      </c>
      <c r="K585" s="88" t="b">
        <v>0</v>
      </c>
      <c r="L585" s="88" t="b">
        <v>0</v>
      </c>
    </row>
    <row r="586" spans="1:12" ht="15">
      <c r="A586" s="88" t="s">
        <v>2048</v>
      </c>
      <c r="B586" s="88" t="s">
        <v>1572</v>
      </c>
      <c r="C586" s="88">
        <v>2</v>
      </c>
      <c r="D586" s="122">
        <v>0</v>
      </c>
      <c r="E586" s="122">
        <v>1.3617278360175928</v>
      </c>
      <c r="F586" s="88" t="s">
        <v>1447</v>
      </c>
      <c r="G586" s="88" t="b">
        <v>0</v>
      </c>
      <c r="H586" s="88" t="b">
        <v>0</v>
      </c>
      <c r="I586" s="88" t="b">
        <v>0</v>
      </c>
      <c r="J586" s="88" t="b">
        <v>0</v>
      </c>
      <c r="K586" s="88" t="b">
        <v>0</v>
      </c>
      <c r="L586" s="88"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2091</v>
      </c>
      <c r="B2" s="125" t="s">
        <v>2092</v>
      </c>
      <c r="C2" s="52" t="s">
        <v>2093</v>
      </c>
    </row>
    <row r="3" spans="1:3" ht="15">
      <c r="A3" s="124" t="s">
        <v>1437</v>
      </c>
      <c r="B3" s="124" t="s">
        <v>1437</v>
      </c>
      <c r="C3" s="34">
        <v>40</v>
      </c>
    </row>
    <row r="4" spans="1:3" ht="15">
      <c r="A4" s="124" t="s">
        <v>1437</v>
      </c>
      <c r="B4" s="124" t="s">
        <v>1438</v>
      </c>
      <c r="C4" s="34">
        <v>13</v>
      </c>
    </row>
    <row r="5" spans="1:3" ht="15">
      <c r="A5" s="124" t="s">
        <v>1437</v>
      </c>
      <c r="B5" s="124" t="s">
        <v>1439</v>
      </c>
      <c r="C5" s="34">
        <v>3</v>
      </c>
    </row>
    <row r="6" spans="1:3" ht="15">
      <c r="A6" s="124" t="s">
        <v>1437</v>
      </c>
      <c r="B6" s="124" t="s">
        <v>1441</v>
      </c>
      <c r="C6" s="34">
        <v>1</v>
      </c>
    </row>
    <row r="7" spans="1:3" ht="15">
      <c r="A7" s="124" t="s">
        <v>1438</v>
      </c>
      <c r="B7" s="124" t="s">
        <v>1437</v>
      </c>
      <c r="C7" s="34">
        <v>6</v>
      </c>
    </row>
    <row r="8" spans="1:3" ht="15">
      <c r="A8" s="124" t="s">
        <v>1438</v>
      </c>
      <c r="B8" s="124" t="s">
        <v>1438</v>
      </c>
      <c r="C8" s="34">
        <v>29</v>
      </c>
    </row>
    <row r="9" spans="1:3" ht="15">
      <c r="A9" s="124" t="s">
        <v>1438</v>
      </c>
      <c r="B9" s="124" t="s">
        <v>1439</v>
      </c>
      <c r="C9" s="34">
        <v>8</v>
      </c>
    </row>
    <row r="10" spans="1:3" ht="15">
      <c r="A10" s="124" t="s">
        <v>1439</v>
      </c>
      <c r="B10" s="124" t="s">
        <v>1437</v>
      </c>
      <c r="C10" s="34">
        <v>9</v>
      </c>
    </row>
    <row r="11" spans="1:3" ht="15">
      <c r="A11" s="124" t="s">
        <v>1439</v>
      </c>
      <c r="B11" s="124" t="s">
        <v>1438</v>
      </c>
      <c r="C11" s="34">
        <v>7</v>
      </c>
    </row>
    <row r="12" spans="1:3" ht="15">
      <c r="A12" s="124" t="s">
        <v>1439</v>
      </c>
      <c r="B12" s="124" t="s">
        <v>1439</v>
      </c>
      <c r="C12" s="34">
        <v>15</v>
      </c>
    </row>
    <row r="13" spans="1:3" ht="15">
      <c r="A13" s="124" t="s">
        <v>1439</v>
      </c>
      <c r="B13" s="124" t="s">
        <v>1440</v>
      </c>
      <c r="C13" s="34">
        <v>1</v>
      </c>
    </row>
    <row r="14" spans="1:3" ht="15">
      <c r="A14" s="124" t="s">
        <v>1440</v>
      </c>
      <c r="B14" s="124" t="s">
        <v>1437</v>
      </c>
      <c r="C14" s="34">
        <v>1</v>
      </c>
    </row>
    <row r="15" spans="1:3" ht="15">
      <c r="A15" s="124" t="s">
        <v>1440</v>
      </c>
      <c r="B15" s="124" t="s">
        <v>1439</v>
      </c>
      <c r="C15" s="34">
        <v>1</v>
      </c>
    </row>
    <row r="16" spans="1:3" ht="15">
      <c r="A16" s="124" t="s">
        <v>1440</v>
      </c>
      <c r="B16" s="124" t="s">
        <v>1440</v>
      </c>
      <c r="C16" s="34">
        <v>8</v>
      </c>
    </row>
    <row r="17" spans="1:3" ht="15">
      <c r="A17" s="124" t="s">
        <v>1440</v>
      </c>
      <c r="B17" s="124" t="s">
        <v>1441</v>
      </c>
      <c r="C17" s="34">
        <v>2</v>
      </c>
    </row>
    <row r="18" spans="1:3" ht="15">
      <c r="A18" s="124" t="s">
        <v>1441</v>
      </c>
      <c r="B18" s="124" t="s">
        <v>1441</v>
      </c>
      <c r="C18" s="34">
        <v>16</v>
      </c>
    </row>
    <row r="19" spans="1:3" ht="15">
      <c r="A19" s="124" t="s">
        <v>1442</v>
      </c>
      <c r="B19" s="124" t="s">
        <v>1442</v>
      </c>
      <c r="C19" s="34">
        <v>8</v>
      </c>
    </row>
    <row r="20" spans="1:3" ht="15">
      <c r="A20" s="124" t="s">
        <v>1443</v>
      </c>
      <c r="B20" s="124" t="s">
        <v>1443</v>
      </c>
      <c r="C20" s="34">
        <v>9</v>
      </c>
    </row>
    <row r="21" spans="1:3" ht="15">
      <c r="A21" s="124" t="s">
        <v>1444</v>
      </c>
      <c r="B21" s="124" t="s">
        <v>1444</v>
      </c>
      <c r="C21" s="34">
        <v>8</v>
      </c>
    </row>
    <row r="22" spans="1:3" ht="15">
      <c r="A22" s="124" t="s">
        <v>1445</v>
      </c>
      <c r="B22" s="124" t="s">
        <v>1445</v>
      </c>
      <c r="C22" s="34">
        <v>4</v>
      </c>
    </row>
    <row r="23" spans="1:3" ht="15">
      <c r="A23" s="124" t="s">
        <v>1446</v>
      </c>
      <c r="B23" s="124" t="s">
        <v>1446</v>
      </c>
      <c r="C23" s="34">
        <v>2</v>
      </c>
    </row>
    <row r="24" spans="1:3" ht="15">
      <c r="A24" s="124" t="s">
        <v>1447</v>
      </c>
      <c r="B24" s="124" t="s">
        <v>1447</v>
      </c>
      <c r="C24"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2098</v>
      </c>
      <c r="B1" s="13" t="s">
        <v>17</v>
      </c>
    </row>
    <row r="2" spans="1:2" ht="15">
      <c r="A2" s="80" t="s">
        <v>2099</v>
      </c>
      <c r="B2" s="80" t="s">
        <v>2105</v>
      </c>
    </row>
    <row r="3" spans="1:2" ht="15">
      <c r="A3" s="80" t="s">
        <v>2100</v>
      </c>
      <c r="B3" s="80" t="s">
        <v>2106</v>
      </c>
    </row>
    <row r="4" spans="1:2" ht="15">
      <c r="A4" s="80" t="s">
        <v>2101</v>
      </c>
      <c r="B4" s="80" t="s">
        <v>2107</v>
      </c>
    </row>
    <row r="5" spans="1:2" ht="15">
      <c r="A5" s="80" t="s">
        <v>2102</v>
      </c>
      <c r="B5" s="80" t="s">
        <v>2108</v>
      </c>
    </row>
    <row r="6" spans="1:2" ht="15">
      <c r="A6" s="80" t="s">
        <v>2103</v>
      </c>
      <c r="B6" s="80" t="s">
        <v>2109</v>
      </c>
    </row>
    <row r="7" spans="1:2" ht="15">
      <c r="A7" s="80" t="s">
        <v>2104</v>
      </c>
      <c r="B7" s="80" t="s">
        <v>2106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2110</v>
      </c>
      <c r="B1" s="13" t="s">
        <v>34</v>
      </c>
    </row>
    <row r="2" spans="1:2" ht="15">
      <c r="A2" s="118" t="s">
        <v>282</v>
      </c>
      <c r="B2" s="80">
        <v>1428.471429</v>
      </c>
    </row>
    <row r="3" spans="1:2" ht="15">
      <c r="A3" s="118" t="s">
        <v>293</v>
      </c>
      <c r="B3" s="80">
        <v>1033.87619</v>
      </c>
    </row>
    <row r="4" spans="1:2" ht="15">
      <c r="A4" s="118" t="s">
        <v>270</v>
      </c>
      <c r="B4" s="80">
        <v>790.366667</v>
      </c>
    </row>
    <row r="5" spans="1:2" ht="15">
      <c r="A5" s="118" t="s">
        <v>271</v>
      </c>
      <c r="B5" s="80">
        <v>787.592857</v>
      </c>
    </row>
    <row r="6" spans="1:2" ht="15">
      <c r="A6" s="118" t="s">
        <v>268</v>
      </c>
      <c r="B6" s="80">
        <v>725.488095</v>
      </c>
    </row>
    <row r="7" spans="1:2" ht="15">
      <c r="A7" s="118" t="s">
        <v>284</v>
      </c>
      <c r="B7" s="80">
        <v>587.338095</v>
      </c>
    </row>
    <row r="8" spans="1:2" ht="15">
      <c r="A8" s="118" t="s">
        <v>265</v>
      </c>
      <c r="B8" s="80">
        <v>487.071429</v>
      </c>
    </row>
    <row r="9" spans="1:2" ht="15">
      <c r="A9" s="118" t="s">
        <v>298</v>
      </c>
      <c r="B9" s="80">
        <v>408.440476</v>
      </c>
    </row>
    <row r="10" spans="1:2" ht="15">
      <c r="A10" s="118" t="s">
        <v>318</v>
      </c>
      <c r="B10" s="80">
        <v>353.559524</v>
      </c>
    </row>
    <row r="11" spans="1:2" ht="15">
      <c r="A11" s="118" t="s">
        <v>315</v>
      </c>
      <c r="B11" s="80">
        <v>270.507143</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57421875" style="0" customWidth="1"/>
    <col min="54" max="54" width="17.140625" style="0" customWidth="1"/>
    <col min="55" max="55" width="19.421875" style="0" customWidth="1"/>
    <col min="56" max="56" width="17.28125" style="0" customWidth="1"/>
    <col min="57" max="57" width="19.421875" style="0" customWidth="1"/>
    <col min="58" max="58" width="17.421875" style="0" customWidth="1"/>
    <col min="59" max="59" width="19.421875" style="0" customWidth="1"/>
    <col min="60" max="60" width="17.140625" style="0" customWidth="1"/>
    <col min="61" max="61" width="19.421875" style="0" customWidth="1"/>
    <col min="62" max="62" width="19.140625" style="0" customWidth="1"/>
    <col min="63" max="63" width="19.421875" style="0" customWidth="1"/>
    <col min="64" max="64" width="21.57421875" style="0" customWidth="1"/>
    <col min="65" max="65" width="27.28125" style="0" customWidth="1"/>
    <col min="66" max="66" width="22.421875" style="0" customWidth="1"/>
    <col min="67" max="67" width="28.28125" style="0" customWidth="1"/>
    <col min="68" max="68" width="27.140625" style="0" customWidth="1"/>
    <col min="69" max="69" width="33.00390625" style="0" customWidth="1"/>
    <col min="70" max="70" width="18.421875" style="0" customWidth="1"/>
    <col min="71" max="71" width="22.140625" style="0" customWidth="1"/>
    <col min="72" max="72" width="17.281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2127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835</v>
      </c>
      <c r="AF2" s="13" t="s">
        <v>836</v>
      </c>
      <c r="AG2" s="13" t="s">
        <v>837</v>
      </c>
      <c r="AH2" s="13" t="s">
        <v>838</v>
      </c>
      <c r="AI2" s="13" t="s">
        <v>839</v>
      </c>
      <c r="AJ2" s="13" t="s">
        <v>840</v>
      </c>
      <c r="AK2" s="13" t="s">
        <v>841</v>
      </c>
      <c r="AL2" s="13" t="s">
        <v>842</v>
      </c>
      <c r="AM2" s="13" t="s">
        <v>843</v>
      </c>
      <c r="AN2" s="13" t="s">
        <v>844</v>
      </c>
      <c r="AO2" s="13" t="s">
        <v>845</v>
      </c>
      <c r="AP2" s="13" t="s">
        <v>846</v>
      </c>
      <c r="AQ2" s="13" t="s">
        <v>847</v>
      </c>
      <c r="AR2" s="13" t="s">
        <v>848</v>
      </c>
      <c r="AS2" s="13" t="s">
        <v>849</v>
      </c>
      <c r="AT2" s="13" t="s">
        <v>228</v>
      </c>
      <c r="AU2" s="13" t="s">
        <v>850</v>
      </c>
      <c r="AV2" s="13" t="s">
        <v>851</v>
      </c>
      <c r="AW2" s="13" t="s">
        <v>852</v>
      </c>
      <c r="AX2" s="13" t="s">
        <v>853</v>
      </c>
      <c r="AY2" s="13" t="s">
        <v>854</v>
      </c>
      <c r="AZ2" s="13" t="s">
        <v>855</v>
      </c>
      <c r="BA2" s="13" t="s">
        <v>1459</v>
      </c>
      <c r="BB2" s="119" t="s">
        <v>1812</v>
      </c>
      <c r="BC2" s="119" t="s">
        <v>1817</v>
      </c>
      <c r="BD2" s="119" t="s">
        <v>1818</v>
      </c>
      <c r="BE2" s="119" t="s">
        <v>1819</v>
      </c>
      <c r="BF2" s="119" t="s">
        <v>1821</v>
      </c>
      <c r="BG2" s="119" t="s">
        <v>1834</v>
      </c>
      <c r="BH2" s="119" t="s">
        <v>1843</v>
      </c>
      <c r="BI2" s="119" t="s">
        <v>1876</v>
      </c>
      <c r="BJ2" s="119" t="s">
        <v>1887</v>
      </c>
      <c r="BK2" s="119" t="s">
        <v>1915</v>
      </c>
      <c r="BL2" s="119" t="s">
        <v>2080</v>
      </c>
      <c r="BM2" s="119" t="s">
        <v>2081</v>
      </c>
      <c r="BN2" s="119" t="s">
        <v>2082</v>
      </c>
      <c r="BO2" s="119" t="s">
        <v>2083</v>
      </c>
      <c r="BP2" s="119" t="s">
        <v>2084</v>
      </c>
      <c r="BQ2" s="119" t="s">
        <v>2085</v>
      </c>
      <c r="BR2" s="119" t="s">
        <v>2086</v>
      </c>
      <c r="BS2" s="119" t="s">
        <v>2087</v>
      </c>
      <c r="BT2" s="119" t="s">
        <v>2089</v>
      </c>
      <c r="BU2" s="3"/>
      <c r="BV2" s="3"/>
    </row>
    <row r="3" spans="1:74" ht="41.45" customHeight="1">
      <c r="A3" s="66" t="s">
        <v>248</v>
      </c>
      <c r="C3" s="67"/>
      <c r="D3" s="67" t="s">
        <v>64</v>
      </c>
      <c r="E3" s="68">
        <v>162.63813886494847</v>
      </c>
      <c r="F3" s="70">
        <v>99.99781294521682</v>
      </c>
      <c r="G3" s="104" t="s">
        <v>466</v>
      </c>
      <c r="H3" s="67"/>
      <c r="I3" s="71" t="s">
        <v>248</v>
      </c>
      <c r="J3" s="72"/>
      <c r="K3" s="72"/>
      <c r="L3" s="71" t="s">
        <v>1348</v>
      </c>
      <c r="M3" s="75">
        <v>1.7288724574075318</v>
      </c>
      <c r="N3" s="76">
        <v>5074.45849609375</v>
      </c>
      <c r="O3" s="76">
        <v>9646.09375</v>
      </c>
      <c r="P3" s="77"/>
      <c r="Q3" s="78"/>
      <c r="R3" s="78"/>
      <c r="S3" s="48"/>
      <c r="T3" s="48">
        <v>0</v>
      </c>
      <c r="U3" s="48">
        <v>3</v>
      </c>
      <c r="V3" s="49">
        <v>0</v>
      </c>
      <c r="W3" s="49">
        <v>0.005952</v>
      </c>
      <c r="X3" s="49">
        <v>0.020493</v>
      </c>
      <c r="Y3" s="49">
        <v>0.659987</v>
      </c>
      <c r="Z3" s="49">
        <v>0.8333333333333334</v>
      </c>
      <c r="AA3" s="49">
        <v>0</v>
      </c>
      <c r="AB3" s="73">
        <v>3</v>
      </c>
      <c r="AC3" s="73"/>
      <c r="AD3" s="74"/>
      <c r="AE3" s="80" t="s">
        <v>856</v>
      </c>
      <c r="AF3" s="80">
        <v>902</v>
      </c>
      <c r="AG3" s="80">
        <v>140</v>
      </c>
      <c r="AH3" s="80">
        <v>185</v>
      </c>
      <c r="AI3" s="80">
        <v>705</v>
      </c>
      <c r="AJ3" s="80"/>
      <c r="AK3" s="80" t="s">
        <v>940</v>
      </c>
      <c r="AL3" s="80" t="s">
        <v>1022</v>
      </c>
      <c r="AM3" s="85" t="s">
        <v>1087</v>
      </c>
      <c r="AN3" s="80"/>
      <c r="AO3" s="82">
        <v>40690.81875</v>
      </c>
      <c r="AP3" s="85" t="s">
        <v>1140</v>
      </c>
      <c r="AQ3" s="80" t="b">
        <v>1</v>
      </c>
      <c r="AR3" s="80" t="b">
        <v>0</v>
      </c>
      <c r="AS3" s="80" t="b">
        <v>1</v>
      </c>
      <c r="AT3" s="80"/>
      <c r="AU3" s="80">
        <v>1</v>
      </c>
      <c r="AV3" s="85" t="s">
        <v>1210</v>
      </c>
      <c r="AW3" s="80" t="b">
        <v>0</v>
      </c>
      <c r="AX3" s="80" t="s">
        <v>1261</v>
      </c>
      <c r="AY3" s="85" t="s">
        <v>1262</v>
      </c>
      <c r="AZ3" s="80" t="s">
        <v>66</v>
      </c>
      <c r="BA3" s="80" t="str">
        <f>REPLACE(INDEX(GroupVertices[Group],MATCH(Vertices[[#This Row],[Vertex]],GroupVertices[Vertex],0)),1,1,"")</f>
        <v>3</v>
      </c>
      <c r="BB3" s="48"/>
      <c r="BC3" s="48"/>
      <c r="BD3" s="48"/>
      <c r="BE3" s="48"/>
      <c r="BF3" s="48" t="s">
        <v>404</v>
      </c>
      <c r="BG3" s="48" t="s">
        <v>404</v>
      </c>
      <c r="BH3" s="120" t="s">
        <v>1844</v>
      </c>
      <c r="BI3" s="120" t="s">
        <v>1844</v>
      </c>
      <c r="BJ3" s="120" t="s">
        <v>1746</v>
      </c>
      <c r="BK3" s="120" t="s">
        <v>1746</v>
      </c>
      <c r="BL3" s="120">
        <v>2</v>
      </c>
      <c r="BM3" s="123">
        <v>5.882352941176471</v>
      </c>
      <c r="BN3" s="120">
        <v>1</v>
      </c>
      <c r="BO3" s="123">
        <v>2.9411764705882355</v>
      </c>
      <c r="BP3" s="120">
        <v>0</v>
      </c>
      <c r="BQ3" s="123">
        <v>0</v>
      </c>
      <c r="BR3" s="120">
        <v>31</v>
      </c>
      <c r="BS3" s="123">
        <v>91.17647058823529</v>
      </c>
      <c r="BT3" s="120">
        <v>34</v>
      </c>
      <c r="BU3" s="3"/>
      <c r="BV3" s="3"/>
    </row>
    <row r="4" spans="1:77" ht="41.45" customHeight="1">
      <c r="A4" s="66" t="s">
        <v>283</v>
      </c>
      <c r="C4" s="67"/>
      <c r="D4" s="67" t="s">
        <v>64</v>
      </c>
      <c r="E4" s="68">
        <v>165.28963058287388</v>
      </c>
      <c r="F4" s="70">
        <v>99.98872564782314</v>
      </c>
      <c r="G4" s="104" t="s">
        <v>496</v>
      </c>
      <c r="H4" s="67"/>
      <c r="I4" s="71" t="s">
        <v>283</v>
      </c>
      <c r="J4" s="72"/>
      <c r="K4" s="72"/>
      <c r="L4" s="71" t="s">
        <v>1349</v>
      </c>
      <c r="M4" s="75">
        <v>4.757365768806269</v>
      </c>
      <c r="N4" s="76">
        <v>5131.4599609375</v>
      </c>
      <c r="O4" s="76">
        <v>8377.314453125</v>
      </c>
      <c r="P4" s="77"/>
      <c r="Q4" s="78"/>
      <c r="R4" s="78"/>
      <c r="S4" s="90"/>
      <c r="T4" s="48">
        <v>7</v>
      </c>
      <c r="U4" s="48">
        <v>2</v>
      </c>
      <c r="V4" s="49">
        <v>39.404762</v>
      </c>
      <c r="W4" s="49">
        <v>0.006536</v>
      </c>
      <c r="X4" s="49">
        <v>0.031339</v>
      </c>
      <c r="Y4" s="49">
        <v>1.614339</v>
      </c>
      <c r="Z4" s="49">
        <v>0.26785714285714285</v>
      </c>
      <c r="AA4" s="49">
        <v>0.125</v>
      </c>
      <c r="AB4" s="73">
        <v>4</v>
      </c>
      <c r="AC4" s="73"/>
      <c r="AD4" s="74"/>
      <c r="AE4" s="80" t="s">
        <v>857</v>
      </c>
      <c r="AF4" s="80">
        <v>514</v>
      </c>
      <c r="AG4" s="80">
        <v>676</v>
      </c>
      <c r="AH4" s="80">
        <v>2564</v>
      </c>
      <c r="AI4" s="80">
        <v>5824</v>
      </c>
      <c r="AJ4" s="80"/>
      <c r="AK4" s="80" t="s">
        <v>941</v>
      </c>
      <c r="AL4" s="80" t="s">
        <v>1023</v>
      </c>
      <c r="AM4" s="85" t="s">
        <v>1088</v>
      </c>
      <c r="AN4" s="80"/>
      <c r="AO4" s="82">
        <v>42233.58644675926</v>
      </c>
      <c r="AP4" s="85" t="s">
        <v>1141</v>
      </c>
      <c r="AQ4" s="80" t="b">
        <v>0</v>
      </c>
      <c r="AR4" s="80" t="b">
        <v>0</v>
      </c>
      <c r="AS4" s="80" t="b">
        <v>0</v>
      </c>
      <c r="AT4" s="80"/>
      <c r="AU4" s="80">
        <v>173</v>
      </c>
      <c r="AV4" s="85" t="s">
        <v>1210</v>
      </c>
      <c r="AW4" s="80" t="b">
        <v>0</v>
      </c>
      <c r="AX4" s="80" t="s">
        <v>1261</v>
      </c>
      <c r="AY4" s="85" t="s">
        <v>1263</v>
      </c>
      <c r="AZ4" s="80" t="s">
        <v>66</v>
      </c>
      <c r="BA4" s="80" t="str">
        <f>REPLACE(INDEX(GroupVertices[Group],MATCH(Vertices[[#This Row],[Vertex]],GroupVertices[Vertex],0)),1,1,"")</f>
        <v>3</v>
      </c>
      <c r="BB4" s="48" t="s">
        <v>388</v>
      </c>
      <c r="BC4" s="48" t="s">
        <v>388</v>
      </c>
      <c r="BD4" s="48" t="s">
        <v>402</v>
      </c>
      <c r="BE4" s="48" t="s">
        <v>402</v>
      </c>
      <c r="BF4" s="48" t="s">
        <v>1822</v>
      </c>
      <c r="BG4" s="48" t="s">
        <v>1822</v>
      </c>
      <c r="BH4" s="120" t="s">
        <v>1844</v>
      </c>
      <c r="BI4" s="120" t="s">
        <v>1844</v>
      </c>
      <c r="BJ4" s="120" t="s">
        <v>1746</v>
      </c>
      <c r="BK4" s="120" t="s">
        <v>1746</v>
      </c>
      <c r="BL4" s="120">
        <v>2</v>
      </c>
      <c r="BM4" s="123">
        <v>5.882352941176471</v>
      </c>
      <c r="BN4" s="120">
        <v>1</v>
      </c>
      <c r="BO4" s="123">
        <v>2.9411764705882355</v>
      </c>
      <c r="BP4" s="120">
        <v>0</v>
      </c>
      <c r="BQ4" s="123">
        <v>0</v>
      </c>
      <c r="BR4" s="120">
        <v>31</v>
      </c>
      <c r="BS4" s="123">
        <v>91.17647058823529</v>
      </c>
      <c r="BT4" s="120">
        <v>34</v>
      </c>
      <c r="BU4" s="2"/>
      <c r="BV4" s="3"/>
      <c r="BW4" s="3"/>
      <c r="BX4" s="3"/>
      <c r="BY4" s="3"/>
    </row>
    <row r="5" spans="1:77" ht="41.45" customHeight="1">
      <c r="A5" s="66" t="s">
        <v>282</v>
      </c>
      <c r="C5" s="67"/>
      <c r="D5" s="67" t="s">
        <v>64</v>
      </c>
      <c r="E5" s="68">
        <v>402.5635116468519</v>
      </c>
      <c r="F5" s="70">
        <v>99.17553120848058</v>
      </c>
      <c r="G5" s="104" t="s">
        <v>495</v>
      </c>
      <c r="H5" s="67"/>
      <c r="I5" s="71" t="s">
        <v>282</v>
      </c>
      <c r="J5" s="72"/>
      <c r="K5" s="72"/>
      <c r="L5" s="71" t="s">
        <v>1350</v>
      </c>
      <c r="M5" s="75">
        <v>275.76796592037425</v>
      </c>
      <c r="N5" s="76">
        <v>2236.5556640625</v>
      </c>
      <c r="O5" s="76">
        <v>2203.3154296875</v>
      </c>
      <c r="P5" s="77"/>
      <c r="Q5" s="78"/>
      <c r="R5" s="78"/>
      <c r="S5" s="90"/>
      <c r="T5" s="48">
        <v>21</v>
      </c>
      <c r="U5" s="48">
        <v>12</v>
      </c>
      <c r="V5" s="49">
        <v>1428.471429</v>
      </c>
      <c r="W5" s="49">
        <v>0.008475</v>
      </c>
      <c r="X5" s="49">
        <v>0.075346</v>
      </c>
      <c r="Y5" s="49">
        <v>5.301709</v>
      </c>
      <c r="Z5" s="49">
        <v>0.06837606837606838</v>
      </c>
      <c r="AA5" s="49">
        <v>0.2222222222222222</v>
      </c>
      <c r="AB5" s="73">
        <v>5</v>
      </c>
      <c r="AC5" s="73"/>
      <c r="AD5" s="74"/>
      <c r="AE5" s="80" t="s">
        <v>858</v>
      </c>
      <c r="AF5" s="80">
        <v>4018</v>
      </c>
      <c r="AG5" s="80">
        <v>48641</v>
      </c>
      <c r="AH5" s="80">
        <v>17317</v>
      </c>
      <c r="AI5" s="80">
        <v>19922</v>
      </c>
      <c r="AJ5" s="80"/>
      <c r="AK5" s="80" t="s">
        <v>942</v>
      </c>
      <c r="AL5" s="80" t="s">
        <v>1024</v>
      </c>
      <c r="AM5" s="85" t="s">
        <v>1089</v>
      </c>
      <c r="AN5" s="80"/>
      <c r="AO5" s="82">
        <v>41619.86082175926</v>
      </c>
      <c r="AP5" s="85" t="s">
        <v>1142</v>
      </c>
      <c r="AQ5" s="80" t="b">
        <v>0</v>
      </c>
      <c r="AR5" s="80" t="b">
        <v>0</v>
      </c>
      <c r="AS5" s="80" t="b">
        <v>1</v>
      </c>
      <c r="AT5" s="80"/>
      <c r="AU5" s="80">
        <v>408</v>
      </c>
      <c r="AV5" s="85" t="s">
        <v>1211</v>
      </c>
      <c r="AW5" s="80" t="b">
        <v>1</v>
      </c>
      <c r="AX5" s="80" t="s">
        <v>1261</v>
      </c>
      <c r="AY5" s="85" t="s">
        <v>1264</v>
      </c>
      <c r="AZ5" s="80" t="s">
        <v>66</v>
      </c>
      <c r="BA5" s="80" t="str">
        <f>REPLACE(INDEX(GroupVertices[Group],MATCH(Vertices[[#This Row],[Vertex]],GroupVertices[Vertex],0)),1,1,"")</f>
        <v>2</v>
      </c>
      <c r="BB5" s="48" t="s">
        <v>1813</v>
      </c>
      <c r="BC5" s="48" t="s">
        <v>1813</v>
      </c>
      <c r="BD5" s="48" t="s">
        <v>403</v>
      </c>
      <c r="BE5" s="48" t="s">
        <v>403</v>
      </c>
      <c r="BF5" s="48" t="s">
        <v>1823</v>
      </c>
      <c r="BG5" s="48" t="s">
        <v>1835</v>
      </c>
      <c r="BH5" s="120" t="s">
        <v>1845</v>
      </c>
      <c r="BI5" s="120" t="s">
        <v>1877</v>
      </c>
      <c r="BJ5" s="120" t="s">
        <v>1888</v>
      </c>
      <c r="BK5" s="120" t="s">
        <v>1916</v>
      </c>
      <c r="BL5" s="120">
        <v>6</v>
      </c>
      <c r="BM5" s="123">
        <v>3.141361256544503</v>
      </c>
      <c r="BN5" s="120">
        <v>2</v>
      </c>
      <c r="BO5" s="123">
        <v>1.0471204188481675</v>
      </c>
      <c r="BP5" s="120">
        <v>0</v>
      </c>
      <c r="BQ5" s="123">
        <v>0</v>
      </c>
      <c r="BR5" s="120">
        <v>183</v>
      </c>
      <c r="BS5" s="123">
        <v>95.81151832460733</v>
      </c>
      <c r="BT5" s="120">
        <v>191</v>
      </c>
      <c r="BU5" s="2"/>
      <c r="BV5" s="3"/>
      <c r="BW5" s="3"/>
      <c r="BX5" s="3"/>
      <c r="BY5" s="3"/>
    </row>
    <row r="6" spans="1:77" ht="41.45" customHeight="1">
      <c r="A6" s="66" t="s">
        <v>271</v>
      </c>
      <c r="C6" s="67"/>
      <c r="D6" s="67" t="s">
        <v>64</v>
      </c>
      <c r="E6" s="68">
        <v>419.0215581870344</v>
      </c>
      <c r="F6" s="70">
        <v>99.11912553977021</v>
      </c>
      <c r="G6" s="104" t="s">
        <v>1220</v>
      </c>
      <c r="H6" s="67"/>
      <c r="I6" s="71" t="s">
        <v>271</v>
      </c>
      <c r="J6" s="72"/>
      <c r="K6" s="72"/>
      <c r="L6" s="71" t="s">
        <v>1351</v>
      </c>
      <c r="M6" s="75">
        <v>294.56609511258245</v>
      </c>
      <c r="N6" s="76">
        <v>5177.2578125</v>
      </c>
      <c r="O6" s="76">
        <v>7075.07568359375</v>
      </c>
      <c r="P6" s="77"/>
      <c r="Q6" s="78"/>
      <c r="R6" s="78"/>
      <c r="S6" s="90"/>
      <c r="T6" s="48">
        <v>15</v>
      </c>
      <c r="U6" s="48">
        <v>11</v>
      </c>
      <c r="V6" s="49">
        <v>787.592857</v>
      </c>
      <c r="W6" s="49">
        <v>0.008</v>
      </c>
      <c r="X6" s="49">
        <v>0.073907</v>
      </c>
      <c r="Y6" s="49">
        <v>4.238498</v>
      </c>
      <c r="Z6" s="49">
        <v>0.10526315789473684</v>
      </c>
      <c r="AA6" s="49">
        <v>0.2</v>
      </c>
      <c r="AB6" s="73">
        <v>6</v>
      </c>
      <c r="AC6" s="73"/>
      <c r="AD6" s="74"/>
      <c r="AE6" s="80" t="s">
        <v>859</v>
      </c>
      <c r="AF6" s="80">
        <v>520</v>
      </c>
      <c r="AG6" s="80">
        <v>51968</v>
      </c>
      <c r="AH6" s="80">
        <v>24500</v>
      </c>
      <c r="AI6" s="80">
        <v>98127</v>
      </c>
      <c r="AJ6" s="80"/>
      <c r="AK6" s="80" t="s">
        <v>943</v>
      </c>
      <c r="AL6" s="80"/>
      <c r="AM6" s="85" t="s">
        <v>1090</v>
      </c>
      <c r="AN6" s="80"/>
      <c r="AO6" s="82">
        <v>40423.11335648148</v>
      </c>
      <c r="AP6" s="85" t="s">
        <v>1143</v>
      </c>
      <c r="AQ6" s="80" t="b">
        <v>0</v>
      </c>
      <c r="AR6" s="80" t="b">
        <v>0</v>
      </c>
      <c r="AS6" s="80" t="b">
        <v>0</v>
      </c>
      <c r="AT6" s="80"/>
      <c r="AU6" s="80">
        <v>1595</v>
      </c>
      <c r="AV6" s="85" t="s">
        <v>1212</v>
      </c>
      <c r="AW6" s="80" t="b">
        <v>0</v>
      </c>
      <c r="AX6" s="80" t="s">
        <v>1261</v>
      </c>
      <c r="AY6" s="85" t="s">
        <v>1265</v>
      </c>
      <c r="AZ6" s="80" t="s">
        <v>66</v>
      </c>
      <c r="BA6" s="80" t="str">
        <f>REPLACE(INDEX(GroupVertices[Group],MATCH(Vertices[[#This Row],[Vertex]],GroupVertices[Vertex],0)),1,1,"")</f>
        <v>3</v>
      </c>
      <c r="BB6" s="48" t="s">
        <v>1814</v>
      </c>
      <c r="BC6" s="48" t="s">
        <v>1814</v>
      </c>
      <c r="BD6" s="48" t="s">
        <v>403</v>
      </c>
      <c r="BE6" s="48" t="s">
        <v>403</v>
      </c>
      <c r="BF6" s="48" t="s">
        <v>1824</v>
      </c>
      <c r="BG6" s="48" t="s">
        <v>1836</v>
      </c>
      <c r="BH6" s="120" t="s">
        <v>1846</v>
      </c>
      <c r="BI6" s="120" t="s">
        <v>1878</v>
      </c>
      <c r="BJ6" s="120" t="s">
        <v>1889</v>
      </c>
      <c r="BK6" s="120" t="s">
        <v>1889</v>
      </c>
      <c r="BL6" s="120">
        <v>2</v>
      </c>
      <c r="BM6" s="123">
        <v>6.451612903225806</v>
      </c>
      <c r="BN6" s="120">
        <v>0</v>
      </c>
      <c r="BO6" s="123">
        <v>0</v>
      </c>
      <c r="BP6" s="120">
        <v>0</v>
      </c>
      <c r="BQ6" s="123">
        <v>0</v>
      </c>
      <c r="BR6" s="120">
        <v>29</v>
      </c>
      <c r="BS6" s="123">
        <v>93.54838709677419</v>
      </c>
      <c r="BT6" s="120">
        <v>31</v>
      </c>
      <c r="BU6" s="2"/>
      <c r="BV6" s="3"/>
      <c r="BW6" s="3"/>
      <c r="BX6" s="3"/>
      <c r="BY6" s="3"/>
    </row>
    <row r="7" spans="1:77" ht="41.45" customHeight="1">
      <c r="A7" s="66" t="s">
        <v>249</v>
      </c>
      <c r="C7" s="67"/>
      <c r="D7" s="67" t="s">
        <v>64</v>
      </c>
      <c r="E7" s="68">
        <v>164.61686402757937</v>
      </c>
      <c r="F7" s="70">
        <v>99.99103137999766</v>
      </c>
      <c r="G7" s="104" t="s">
        <v>467</v>
      </c>
      <c r="H7" s="67"/>
      <c r="I7" s="71" t="s">
        <v>249</v>
      </c>
      <c r="J7" s="72"/>
      <c r="K7" s="72"/>
      <c r="L7" s="71" t="s">
        <v>1352</v>
      </c>
      <c r="M7" s="75">
        <v>3.988942092779724</v>
      </c>
      <c r="N7" s="76">
        <v>4184.1171875</v>
      </c>
      <c r="O7" s="76">
        <v>7142.34423828125</v>
      </c>
      <c r="P7" s="77"/>
      <c r="Q7" s="78"/>
      <c r="R7" s="78"/>
      <c r="S7" s="90"/>
      <c r="T7" s="48">
        <v>0</v>
      </c>
      <c r="U7" s="48">
        <v>3</v>
      </c>
      <c r="V7" s="49">
        <v>0</v>
      </c>
      <c r="W7" s="49">
        <v>0.005952</v>
      </c>
      <c r="X7" s="49">
        <v>0.020493</v>
      </c>
      <c r="Y7" s="49">
        <v>0.659987</v>
      </c>
      <c r="Z7" s="49">
        <v>0.8333333333333334</v>
      </c>
      <c r="AA7" s="49">
        <v>0</v>
      </c>
      <c r="AB7" s="73">
        <v>7</v>
      </c>
      <c r="AC7" s="73"/>
      <c r="AD7" s="74"/>
      <c r="AE7" s="80" t="s">
        <v>860</v>
      </c>
      <c r="AF7" s="80">
        <v>2547</v>
      </c>
      <c r="AG7" s="80">
        <v>540</v>
      </c>
      <c r="AH7" s="80">
        <v>4562</v>
      </c>
      <c r="AI7" s="80">
        <v>8681</v>
      </c>
      <c r="AJ7" s="80"/>
      <c r="AK7" s="80" t="s">
        <v>944</v>
      </c>
      <c r="AL7" s="80"/>
      <c r="AM7" s="80"/>
      <c r="AN7" s="80"/>
      <c r="AO7" s="82">
        <v>40735.8218287037</v>
      </c>
      <c r="AP7" s="85" t="s">
        <v>1144</v>
      </c>
      <c r="AQ7" s="80" t="b">
        <v>0</v>
      </c>
      <c r="AR7" s="80" t="b">
        <v>0</v>
      </c>
      <c r="AS7" s="80" t="b">
        <v>1</v>
      </c>
      <c r="AT7" s="80"/>
      <c r="AU7" s="80">
        <v>10</v>
      </c>
      <c r="AV7" s="85" t="s">
        <v>1210</v>
      </c>
      <c r="AW7" s="80" t="b">
        <v>0</v>
      </c>
      <c r="AX7" s="80" t="s">
        <v>1261</v>
      </c>
      <c r="AY7" s="85" t="s">
        <v>1266</v>
      </c>
      <c r="AZ7" s="80" t="s">
        <v>66</v>
      </c>
      <c r="BA7" s="80" t="str">
        <f>REPLACE(INDEX(GroupVertices[Group],MATCH(Vertices[[#This Row],[Vertex]],GroupVertices[Vertex],0)),1,1,"")</f>
        <v>3</v>
      </c>
      <c r="BB7" s="48"/>
      <c r="BC7" s="48"/>
      <c r="BD7" s="48"/>
      <c r="BE7" s="48"/>
      <c r="BF7" s="48" t="s">
        <v>404</v>
      </c>
      <c r="BG7" s="48" t="s">
        <v>404</v>
      </c>
      <c r="BH7" s="120" t="s">
        <v>1844</v>
      </c>
      <c r="BI7" s="120" t="s">
        <v>1844</v>
      </c>
      <c r="BJ7" s="120" t="s">
        <v>1746</v>
      </c>
      <c r="BK7" s="120" t="s">
        <v>1746</v>
      </c>
      <c r="BL7" s="120">
        <v>2</v>
      </c>
      <c r="BM7" s="123">
        <v>5.882352941176471</v>
      </c>
      <c r="BN7" s="120">
        <v>1</v>
      </c>
      <c r="BO7" s="123">
        <v>2.9411764705882355</v>
      </c>
      <c r="BP7" s="120">
        <v>0</v>
      </c>
      <c r="BQ7" s="123">
        <v>0</v>
      </c>
      <c r="BR7" s="120">
        <v>31</v>
      </c>
      <c r="BS7" s="123">
        <v>91.17647058823529</v>
      </c>
      <c r="BT7" s="120">
        <v>34</v>
      </c>
      <c r="BU7" s="2"/>
      <c r="BV7" s="3"/>
      <c r="BW7" s="3"/>
      <c r="BX7" s="3"/>
      <c r="BY7" s="3"/>
    </row>
    <row r="8" spans="1:77" ht="41.45" customHeight="1">
      <c r="A8" s="66" t="s">
        <v>250</v>
      </c>
      <c r="C8" s="67"/>
      <c r="D8" s="67" t="s">
        <v>64</v>
      </c>
      <c r="E8" s="68">
        <v>177.0927261779672</v>
      </c>
      <c r="F8" s="70">
        <v>99.94827361129086</v>
      </c>
      <c r="G8" s="104" t="s">
        <v>468</v>
      </c>
      <c r="H8" s="67"/>
      <c r="I8" s="71" t="s">
        <v>250</v>
      </c>
      <c r="J8" s="72"/>
      <c r="K8" s="72"/>
      <c r="L8" s="71" t="s">
        <v>1353</v>
      </c>
      <c r="M8" s="75">
        <v>18.238681143801394</v>
      </c>
      <c r="N8" s="76">
        <v>6159.22802734375</v>
      </c>
      <c r="O8" s="76">
        <v>7426.88525390625</v>
      </c>
      <c r="P8" s="77"/>
      <c r="Q8" s="78"/>
      <c r="R8" s="78"/>
      <c r="S8" s="90"/>
      <c r="T8" s="48">
        <v>0</v>
      </c>
      <c r="U8" s="48">
        <v>3</v>
      </c>
      <c r="V8" s="49">
        <v>0</v>
      </c>
      <c r="W8" s="49">
        <v>0.005952</v>
      </c>
      <c r="X8" s="49">
        <v>0.020493</v>
      </c>
      <c r="Y8" s="49">
        <v>0.659987</v>
      </c>
      <c r="Z8" s="49">
        <v>0.8333333333333334</v>
      </c>
      <c r="AA8" s="49">
        <v>0</v>
      </c>
      <c r="AB8" s="73">
        <v>8</v>
      </c>
      <c r="AC8" s="73"/>
      <c r="AD8" s="74"/>
      <c r="AE8" s="80" t="s">
        <v>861</v>
      </c>
      <c r="AF8" s="80">
        <v>493</v>
      </c>
      <c r="AG8" s="80">
        <v>3062</v>
      </c>
      <c r="AH8" s="80">
        <v>2769</v>
      </c>
      <c r="AI8" s="80">
        <v>4260</v>
      </c>
      <c r="AJ8" s="80"/>
      <c r="AK8" s="80" t="s">
        <v>945</v>
      </c>
      <c r="AL8" s="80" t="s">
        <v>1025</v>
      </c>
      <c r="AM8" s="85" t="s">
        <v>1091</v>
      </c>
      <c r="AN8" s="80"/>
      <c r="AO8" s="82">
        <v>41487.74482638889</v>
      </c>
      <c r="AP8" s="85" t="s">
        <v>1145</v>
      </c>
      <c r="AQ8" s="80" t="b">
        <v>1</v>
      </c>
      <c r="AR8" s="80" t="b">
        <v>0</v>
      </c>
      <c r="AS8" s="80" t="b">
        <v>1</v>
      </c>
      <c r="AT8" s="80"/>
      <c r="AU8" s="80">
        <v>78</v>
      </c>
      <c r="AV8" s="85" t="s">
        <v>1210</v>
      </c>
      <c r="AW8" s="80" t="b">
        <v>0</v>
      </c>
      <c r="AX8" s="80" t="s">
        <v>1261</v>
      </c>
      <c r="AY8" s="85" t="s">
        <v>1267</v>
      </c>
      <c r="AZ8" s="80" t="s">
        <v>66</v>
      </c>
      <c r="BA8" s="80" t="str">
        <f>REPLACE(INDEX(GroupVertices[Group],MATCH(Vertices[[#This Row],[Vertex]],GroupVertices[Vertex],0)),1,1,"")</f>
        <v>3</v>
      </c>
      <c r="BB8" s="48"/>
      <c r="BC8" s="48"/>
      <c r="BD8" s="48"/>
      <c r="BE8" s="48"/>
      <c r="BF8" s="48" t="s">
        <v>404</v>
      </c>
      <c r="BG8" s="48" t="s">
        <v>404</v>
      </c>
      <c r="BH8" s="120" t="s">
        <v>1844</v>
      </c>
      <c r="BI8" s="120" t="s">
        <v>1844</v>
      </c>
      <c r="BJ8" s="120" t="s">
        <v>1746</v>
      </c>
      <c r="BK8" s="120" t="s">
        <v>1746</v>
      </c>
      <c r="BL8" s="120">
        <v>2</v>
      </c>
      <c r="BM8" s="123">
        <v>5.882352941176471</v>
      </c>
      <c r="BN8" s="120">
        <v>1</v>
      </c>
      <c r="BO8" s="123">
        <v>2.9411764705882355</v>
      </c>
      <c r="BP8" s="120">
        <v>0</v>
      </c>
      <c r="BQ8" s="123">
        <v>0</v>
      </c>
      <c r="BR8" s="120">
        <v>31</v>
      </c>
      <c r="BS8" s="123">
        <v>91.17647058823529</v>
      </c>
      <c r="BT8" s="120">
        <v>34</v>
      </c>
      <c r="BU8" s="2"/>
      <c r="BV8" s="3"/>
      <c r="BW8" s="3"/>
      <c r="BX8" s="3"/>
      <c r="BY8" s="3"/>
    </row>
    <row r="9" spans="1:77" ht="41.45" customHeight="1">
      <c r="A9" s="66" t="s">
        <v>251</v>
      </c>
      <c r="C9" s="67"/>
      <c r="D9" s="67" t="s">
        <v>64</v>
      </c>
      <c r="E9" s="68">
        <v>172.82362663959103</v>
      </c>
      <c r="F9" s="70">
        <v>99.96290483825119</v>
      </c>
      <c r="G9" s="104" t="s">
        <v>469</v>
      </c>
      <c r="H9" s="67"/>
      <c r="I9" s="71" t="s">
        <v>251</v>
      </c>
      <c r="J9" s="72"/>
      <c r="K9" s="72"/>
      <c r="L9" s="71" t="s">
        <v>1354</v>
      </c>
      <c r="M9" s="75">
        <v>13.36258090548589</v>
      </c>
      <c r="N9" s="76">
        <v>7770.66455078125</v>
      </c>
      <c r="O9" s="76">
        <v>3070.28125</v>
      </c>
      <c r="P9" s="77"/>
      <c r="Q9" s="78"/>
      <c r="R9" s="78"/>
      <c r="S9" s="90"/>
      <c r="T9" s="48">
        <v>0</v>
      </c>
      <c r="U9" s="48">
        <v>3</v>
      </c>
      <c r="V9" s="49">
        <v>0.666667</v>
      </c>
      <c r="W9" s="49">
        <v>0.2</v>
      </c>
      <c r="X9" s="49">
        <v>0</v>
      </c>
      <c r="Y9" s="49">
        <v>0.898198</v>
      </c>
      <c r="Z9" s="49">
        <v>0.3333333333333333</v>
      </c>
      <c r="AA9" s="49">
        <v>0</v>
      </c>
      <c r="AB9" s="73">
        <v>9</v>
      </c>
      <c r="AC9" s="73"/>
      <c r="AD9" s="74"/>
      <c r="AE9" s="80" t="s">
        <v>862</v>
      </c>
      <c r="AF9" s="80">
        <v>2929</v>
      </c>
      <c r="AG9" s="80">
        <v>2199</v>
      </c>
      <c r="AH9" s="80">
        <v>47846</v>
      </c>
      <c r="AI9" s="80">
        <v>71432</v>
      </c>
      <c r="AJ9" s="80"/>
      <c r="AK9" s="80" t="s">
        <v>946</v>
      </c>
      <c r="AL9" s="80" t="s">
        <v>1026</v>
      </c>
      <c r="AM9" s="85" t="s">
        <v>1092</v>
      </c>
      <c r="AN9" s="80"/>
      <c r="AO9" s="82">
        <v>39271.14879629629</v>
      </c>
      <c r="AP9" s="85" t="s">
        <v>1146</v>
      </c>
      <c r="AQ9" s="80" t="b">
        <v>0</v>
      </c>
      <c r="AR9" s="80" t="b">
        <v>0</v>
      </c>
      <c r="AS9" s="80" t="b">
        <v>1</v>
      </c>
      <c r="AT9" s="80"/>
      <c r="AU9" s="80">
        <v>148</v>
      </c>
      <c r="AV9" s="85" t="s">
        <v>1213</v>
      </c>
      <c r="AW9" s="80" t="b">
        <v>0</v>
      </c>
      <c r="AX9" s="80" t="s">
        <v>1261</v>
      </c>
      <c r="AY9" s="85" t="s">
        <v>1268</v>
      </c>
      <c r="AZ9" s="80" t="s">
        <v>66</v>
      </c>
      <c r="BA9" s="80" t="str">
        <f>REPLACE(INDEX(GroupVertices[Group],MATCH(Vertices[[#This Row],[Vertex]],GroupVertices[Vertex],0)),1,1,"")</f>
        <v>7</v>
      </c>
      <c r="BB9" s="48"/>
      <c r="BC9" s="48"/>
      <c r="BD9" s="48"/>
      <c r="BE9" s="48"/>
      <c r="BF9" s="48"/>
      <c r="BG9" s="48"/>
      <c r="BH9" s="120" t="s">
        <v>1847</v>
      </c>
      <c r="BI9" s="120" t="s">
        <v>1847</v>
      </c>
      <c r="BJ9" s="120" t="s">
        <v>1890</v>
      </c>
      <c r="BK9" s="120" t="s">
        <v>1890</v>
      </c>
      <c r="BL9" s="120">
        <v>1</v>
      </c>
      <c r="BM9" s="123">
        <v>2.857142857142857</v>
      </c>
      <c r="BN9" s="120">
        <v>4</v>
      </c>
      <c r="BO9" s="123">
        <v>11.428571428571429</v>
      </c>
      <c r="BP9" s="120">
        <v>0</v>
      </c>
      <c r="BQ9" s="123">
        <v>0</v>
      </c>
      <c r="BR9" s="120">
        <v>30</v>
      </c>
      <c r="BS9" s="123">
        <v>85.71428571428571</v>
      </c>
      <c r="BT9" s="120">
        <v>35</v>
      </c>
      <c r="BU9" s="2"/>
      <c r="BV9" s="3"/>
      <c r="BW9" s="3"/>
      <c r="BX9" s="3"/>
      <c r="BY9" s="3"/>
    </row>
    <row r="10" spans="1:77" ht="41.45" customHeight="1">
      <c r="A10" s="66" t="s">
        <v>253</v>
      </c>
      <c r="C10" s="67"/>
      <c r="D10" s="67" t="s">
        <v>64</v>
      </c>
      <c r="E10" s="68">
        <v>165.51718397657643</v>
      </c>
      <c r="F10" s="70">
        <v>99.98794576782294</v>
      </c>
      <c r="G10" s="104" t="s">
        <v>471</v>
      </c>
      <c r="H10" s="67"/>
      <c r="I10" s="71" t="s">
        <v>253</v>
      </c>
      <c r="J10" s="72"/>
      <c r="K10" s="72"/>
      <c r="L10" s="71" t="s">
        <v>1355</v>
      </c>
      <c r="M10" s="75">
        <v>5.017273776874071</v>
      </c>
      <c r="N10" s="76">
        <v>8179.81884765625</v>
      </c>
      <c r="O10" s="76">
        <v>4295.3056640625</v>
      </c>
      <c r="P10" s="77"/>
      <c r="Q10" s="78"/>
      <c r="R10" s="78"/>
      <c r="S10" s="90"/>
      <c r="T10" s="48">
        <v>3</v>
      </c>
      <c r="U10" s="48">
        <v>3</v>
      </c>
      <c r="V10" s="49">
        <v>1.333333</v>
      </c>
      <c r="W10" s="49">
        <v>0.25</v>
      </c>
      <c r="X10" s="49">
        <v>0</v>
      </c>
      <c r="Y10" s="49">
        <v>1.407177</v>
      </c>
      <c r="Z10" s="49">
        <v>0.3333333333333333</v>
      </c>
      <c r="AA10" s="49">
        <v>0</v>
      </c>
      <c r="AB10" s="73">
        <v>10</v>
      </c>
      <c r="AC10" s="73"/>
      <c r="AD10" s="74"/>
      <c r="AE10" s="80" t="s">
        <v>863</v>
      </c>
      <c r="AF10" s="80">
        <v>1090</v>
      </c>
      <c r="AG10" s="80">
        <v>722</v>
      </c>
      <c r="AH10" s="80">
        <v>1738</v>
      </c>
      <c r="AI10" s="80">
        <v>1529</v>
      </c>
      <c r="AJ10" s="80"/>
      <c r="AK10" s="80" t="s">
        <v>947</v>
      </c>
      <c r="AL10" s="80" t="s">
        <v>1027</v>
      </c>
      <c r="AM10" s="85" t="s">
        <v>1093</v>
      </c>
      <c r="AN10" s="80"/>
      <c r="AO10" s="82">
        <v>41911.56491898148</v>
      </c>
      <c r="AP10" s="80"/>
      <c r="AQ10" s="80" t="b">
        <v>0</v>
      </c>
      <c r="AR10" s="80" t="b">
        <v>0</v>
      </c>
      <c r="AS10" s="80" t="b">
        <v>0</v>
      </c>
      <c r="AT10" s="80"/>
      <c r="AU10" s="80">
        <v>32</v>
      </c>
      <c r="AV10" s="85" t="s">
        <v>1210</v>
      </c>
      <c r="AW10" s="80" t="b">
        <v>0</v>
      </c>
      <c r="AX10" s="80" t="s">
        <v>1261</v>
      </c>
      <c r="AY10" s="85" t="s">
        <v>1269</v>
      </c>
      <c r="AZ10" s="80" t="s">
        <v>66</v>
      </c>
      <c r="BA10" s="80" t="str">
        <f>REPLACE(INDEX(GroupVertices[Group],MATCH(Vertices[[#This Row],[Vertex]],GroupVertices[Vertex],0)),1,1,"")</f>
        <v>7</v>
      </c>
      <c r="BB10" s="48" t="s">
        <v>378</v>
      </c>
      <c r="BC10" s="48" t="s">
        <v>378</v>
      </c>
      <c r="BD10" s="48" t="s">
        <v>397</v>
      </c>
      <c r="BE10" s="48" t="s">
        <v>397</v>
      </c>
      <c r="BF10" s="48" t="s">
        <v>406</v>
      </c>
      <c r="BG10" s="48" t="s">
        <v>1837</v>
      </c>
      <c r="BH10" s="120" t="s">
        <v>1848</v>
      </c>
      <c r="BI10" s="120" t="s">
        <v>1847</v>
      </c>
      <c r="BJ10" s="120" t="s">
        <v>1750</v>
      </c>
      <c r="BK10" s="120" t="s">
        <v>1890</v>
      </c>
      <c r="BL10" s="120">
        <v>1</v>
      </c>
      <c r="BM10" s="123">
        <v>2.272727272727273</v>
      </c>
      <c r="BN10" s="120">
        <v>4</v>
      </c>
      <c r="BO10" s="123">
        <v>9.090909090909092</v>
      </c>
      <c r="BP10" s="120">
        <v>0</v>
      </c>
      <c r="BQ10" s="123">
        <v>0</v>
      </c>
      <c r="BR10" s="120">
        <v>39</v>
      </c>
      <c r="BS10" s="123">
        <v>88.63636363636364</v>
      </c>
      <c r="BT10" s="120">
        <v>44</v>
      </c>
      <c r="BU10" s="2"/>
      <c r="BV10" s="3"/>
      <c r="BW10" s="3"/>
      <c r="BX10" s="3"/>
      <c r="BY10" s="3"/>
    </row>
    <row r="11" spans="1:77" ht="41.45" customHeight="1">
      <c r="A11" s="66" t="s">
        <v>305</v>
      </c>
      <c r="C11" s="67"/>
      <c r="D11" s="67" t="s">
        <v>64</v>
      </c>
      <c r="E11" s="68">
        <v>183.9193279890438</v>
      </c>
      <c r="F11" s="70">
        <v>99.92487721128475</v>
      </c>
      <c r="G11" s="104" t="s">
        <v>1221</v>
      </c>
      <c r="H11" s="67"/>
      <c r="I11" s="71" t="s">
        <v>305</v>
      </c>
      <c r="J11" s="72"/>
      <c r="K11" s="72"/>
      <c r="L11" s="71" t="s">
        <v>1356</v>
      </c>
      <c r="M11" s="75">
        <v>26.035921385835458</v>
      </c>
      <c r="N11" s="76">
        <v>6354.14013671875</v>
      </c>
      <c r="O11" s="76">
        <v>4778.302734375</v>
      </c>
      <c r="P11" s="77"/>
      <c r="Q11" s="78"/>
      <c r="R11" s="78"/>
      <c r="S11" s="90"/>
      <c r="T11" s="48">
        <v>3</v>
      </c>
      <c r="U11" s="48">
        <v>0</v>
      </c>
      <c r="V11" s="49">
        <v>0.666667</v>
      </c>
      <c r="W11" s="49">
        <v>0.2</v>
      </c>
      <c r="X11" s="49">
        <v>0</v>
      </c>
      <c r="Y11" s="49">
        <v>0.898198</v>
      </c>
      <c r="Z11" s="49">
        <v>0.3333333333333333</v>
      </c>
      <c r="AA11" s="49">
        <v>0</v>
      </c>
      <c r="AB11" s="73">
        <v>11</v>
      </c>
      <c r="AC11" s="73"/>
      <c r="AD11" s="74"/>
      <c r="AE11" s="80" t="s">
        <v>864</v>
      </c>
      <c r="AF11" s="80">
        <v>27</v>
      </c>
      <c r="AG11" s="80">
        <v>4442</v>
      </c>
      <c r="AH11" s="80">
        <v>2493</v>
      </c>
      <c r="AI11" s="80">
        <v>3416</v>
      </c>
      <c r="AJ11" s="80"/>
      <c r="AK11" s="80" t="s">
        <v>948</v>
      </c>
      <c r="AL11" s="80" t="s">
        <v>1028</v>
      </c>
      <c r="AM11" s="85" t="s">
        <v>1094</v>
      </c>
      <c r="AN11" s="80"/>
      <c r="AO11" s="82">
        <v>42544.82512731481</v>
      </c>
      <c r="AP11" s="85" t="s">
        <v>1147</v>
      </c>
      <c r="AQ11" s="80" t="b">
        <v>0</v>
      </c>
      <c r="AR11" s="80" t="b">
        <v>0</v>
      </c>
      <c r="AS11" s="80" t="b">
        <v>0</v>
      </c>
      <c r="AT11" s="80"/>
      <c r="AU11" s="80">
        <v>49</v>
      </c>
      <c r="AV11" s="85" t="s">
        <v>1210</v>
      </c>
      <c r="AW11" s="80" t="b">
        <v>0</v>
      </c>
      <c r="AX11" s="80" t="s">
        <v>1261</v>
      </c>
      <c r="AY11" s="85" t="s">
        <v>1270</v>
      </c>
      <c r="AZ11" s="80" t="s">
        <v>65</v>
      </c>
      <c r="BA11" s="80" t="str">
        <f>REPLACE(INDEX(GroupVertices[Group],MATCH(Vertices[[#This Row],[Vertex]],GroupVertices[Vertex],0)),1,1,"")</f>
        <v>7</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6" t="s">
        <v>306</v>
      </c>
      <c r="C12" s="67"/>
      <c r="D12" s="67" t="s">
        <v>64</v>
      </c>
      <c r="E12" s="68">
        <v>1000</v>
      </c>
      <c r="F12" s="70">
        <v>90.79002409151045</v>
      </c>
      <c r="G12" s="104" t="s">
        <v>1222</v>
      </c>
      <c r="H12" s="67"/>
      <c r="I12" s="71" t="s">
        <v>306</v>
      </c>
      <c r="J12" s="72"/>
      <c r="K12" s="72"/>
      <c r="L12" s="71" t="s">
        <v>1357</v>
      </c>
      <c r="M12" s="75">
        <v>3070.3779711026204</v>
      </c>
      <c r="N12" s="76">
        <v>6538.9365234375</v>
      </c>
      <c r="O12" s="76">
        <v>3522.6240234375</v>
      </c>
      <c r="P12" s="77"/>
      <c r="Q12" s="78"/>
      <c r="R12" s="78"/>
      <c r="S12" s="90"/>
      <c r="T12" s="48">
        <v>3</v>
      </c>
      <c r="U12" s="48">
        <v>0</v>
      </c>
      <c r="V12" s="49">
        <v>0.666667</v>
      </c>
      <c r="W12" s="49">
        <v>0.2</v>
      </c>
      <c r="X12" s="49">
        <v>0</v>
      </c>
      <c r="Y12" s="49">
        <v>0.898198</v>
      </c>
      <c r="Z12" s="49">
        <v>0.3333333333333333</v>
      </c>
      <c r="AA12" s="49">
        <v>0</v>
      </c>
      <c r="AB12" s="73">
        <v>12</v>
      </c>
      <c r="AC12" s="73"/>
      <c r="AD12" s="74"/>
      <c r="AE12" s="80" t="s">
        <v>865</v>
      </c>
      <c r="AF12" s="80">
        <v>322</v>
      </c>
      <c r="AG12" s="80">
        <v>543247</v>
      </c>
      <c r="AH12" s="80">
        <v>1037</v>
      </c>
      <c r="AI12" s="80">
        <v>4176</v>
      </c>
      <c r="AJ12" s="80"/>
      <c r="AK12" s="80" t="s">
        <v>949</v>
      </c>
      <c r="AL12" s="80" t="s">
        <v>1029</v>
      </c>
      <c r="AM12" s="85" t="s">
        <v>1095</v>
      </c>
      <c r="AN12" s="80"/>
      <c r="AO12" s="82">
        <v>41135.790555555555</v>
      </c>
      <c r="AP12" s="85" t="s">
        <v>1148</v>
      </c>
      <c r="AQ12" s="80" t="b">
        <v>1</v>
      </c>
      <c r="AR12" s="80" t="b">
        <v>0</v>
      </c>
      <c r="AS12" s="80" t="b">
        <v>1</v>
      </c>
      <c r="AT12" s="80"/>
      <c r="AU12" s="80">
        <v>476</v>
      </c>
      <c r="AV12" s="85" t="s">
        <v>1210</v>
      </c>
      <c r="AW12" s="80" t="b">
        <v>1</v>
      </c>
      <c r="AX12" s="80" t="s">
        <v>1261</v>
      </c>
      <c r="AY12" s="85" t="s">
        <v>1271</v>
      </c>
      <c r="AZ12" s="80" t="s">
        <v>65</v>
      </c>
      <c r="BA12" s="80" t="str">
        <f>REPLACE(INDEX(GroupVertices[Group],MATCH(Vertices[[#This Row],[Vertex]],GroupVertices[Vertex],0)),1,1,"")</f>
        <v>7</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6" t="s">
        <v>252</v>
      </c>
      <c r="C13" s="67"/>
      <c r="D13" s="67" t="s">
        <v>64</v>
      </c>
      <c r="E13" s="68">
        <v>162.00989362581316</v>
      </c>
      <c r="F13" s="70">
        <v>99.9999660921739</v>
      </c>
      <c r="G13" s="104" t="s">
        <v>470</v>
      </c>
      <c r="H13" s="67"/>
      <c r="I13" s="71" t="s">
        <v>252</v>
      </c>
      <c r="J13" s="72"/>
      <c r="K13" s="72"/>
      <c r="L13" s="71" t="s">
        <v>1358</v>
      </c>
      <c r="M13" s="75">
        <v>1.011300348176861</v>
      </c>
      <c r="N13" s="76">
        <v>7424.58740234375</v>
      </c>
      <c r="O13" s="76">
        <v>5422.98681640625</v>
      </c>
      <c r="P13" s="77"/>
      <c r="Q13" s="78"/>
      <c r="R13" s="78"/>
      <c r="S13" s="90"/>
      <c r="T13" s="48">
        <v>0</v>
      </c>
      <c r="U13" s="48">
        <v>3</v>
      </c>
      <c r="V13" s="49">
        <v>0.666667</v>
      </c>
      <c r="W13" s="49">
        <v>0.2</v>
      </c>
      <c r="X13" s="49">
        <v>0</v>
      </c>
      <c r="Y13" s="49">
        <v>0.898198</v>
      </c>
      <c r="Z13" s="49">
        <v>0.3333333333333333</v>
      </c>
      <c r="AA13" s="49">
        <v>0</v>
      </c>
      <c r="AB13" s="73">
        <v>13</v>
      </c>
      <c r="AC13" s="73"/>
      <c r="AD13" s="74"/>
      <c r="AE13" s="80" t="s">
        <v>866</v>
      </c>
      <c r="AF13" s="80">
        <v>148</v>
      </c>
      <c r="AG13" s="80">
        <v>13</v>
      </c>
      <c r="AH13" s="80">
        <v>61</v>
      </c>
      <c r="AI13" s="80">
        <v>150</v>
      </c>
      <c r="AJ13" s="80"/>
      <c r="AK13" s="80" t="s">
        <v>950</v>
      </c>
      <c r="AL13" s="80" t="s">
        <v>1030</v>
      </c>
      <c r="AM13" s="80"/>
      <c r="AN13" s="80"/>
      <c r="AO13" s="82">
        <v>43181.32262731482</v>
      </c>
      <c r="AP13" s="80"/>
      <c r="AQ13" s="80" t="b">
        <v>1</v>
      </c>
      <c r="AR13" s="80" t="b">
        <v>1</v>
      </c>
      <c r="AS13" s="80" t="b">
        <v>0</v>
      </c>
      <c r="AT13" s="80"/>
      <c r="AU13" s="80">
        <v>0</v>
      </c>
      <c r="AV13" s="80"/>
      <c r="AW13" s="80" t="b">
        <v>0</v>
      </c>
      <c r="AX13" s="80" t="s">
        <v>1261</v>
      </c>
      <c r="AY13" s="85" t="s">
        <v>1272</v>
      </c>
      <c r="AZ13" s="80" t="s">
        <v>66</v>
      </c>
      <c r="BA13" s="80" t="str">
        <f>REPLACE(INDEX(GroupVertices[Group],MATCH(Vertices[[#This Row],[Vertex]],GroupVertices[Vertex],0)),1,1,"")</f>
        <v>7</v>
      </c>
      <c r="BB13" s="48"/>
      <c r="BC13" s="48"/>
      <c r="BD13" s="48"/>
      <c r="BE13" s="48"/>
      <c r="BF13" s="48"/>
      <c r="BG13" s="48"/>
      <c r="BH13" s="120" t="s">
        <v>1847</v>
      </c>
      <c r="BI13" s="120" t="s">
        <v>1847</v>
      </c>
      <c r="BJ13" s="120" t="s">
        <v>1890</v>
      </c>
      <c r="BK13" s="120" t="s">
        <v>1890</v>
      </c>
      <c r="BL13" s="120">
        <v>1</v>
      </c>
      <c r="BM13" s="123">
        <v>2.857142857142857</v>
      </c>
      <c r="BN13" s="120">
        <v>4</v>
      </c>
      <c r="BO13" s="123">
        <v>11.428571428571429</v>
      </c>
      <c r="BP13" s="120">
        <v>0</v>
      </c>
      <c r="BQ13" s="123">
        <v>0</v>
      </c>
      <c r="BR13" s="120">
        <v>30</v>
      </c>
      <c r="BS13" s="123">
        <v>85.71428571428571</v>
      </c>
      <c r="BT13" s="120">
        <v>35</v>
      </c>
      <c r="BU13" s="2"/>
      <c r="BV13" s="3"/>
      <c r="BW13" s="3"/>
      <c r="BX13" s="3"/>
      <c r="BY13" s="3"/>
    </row>
    <row r="14" spans="1:77" ht="41.45" customHeight="1">
      <c r="A14" s="66" t="s">
        <v>254</v>
      </c>
      <c r="C14" s="67"/>
      <c r="D14" s="67" t="s">
        <v>64</v>
      </c>
      <c r="E14" s="68">
        <v>162.83601138121156</v>
      </c>
      <c r="F14" s="70">
        <v>99.99713478869491</v>
      </c>
      <c r="G14" s="104" t="s">
        <v>472</v>
      </c>
      <c r="H14" s="67"/>
      <c r="I14" s="71" t="s">
        <v>254</v>
      </c>
      <c r="J14" s="72"/>
      <c r="K14" s="72"/>
      <c r="L14" s="71" t="s">
        <v>1359</v>
      </c>
      <c r="M14" s="75">
        <v>1.954879420944751</v>
      </c>
      <c r="N14" s="76">
        <v>3357.24658203125</v>
      </c>
      <c r="O14" s="76">
        <v>892.058837890625</v>
      </c>
      <c r="P14" s="77"/>
      <c r="Q14" s="78"/>
      <c r="R14" s="78"/>
      <c r="S14" s="90"/>
      <c r="T14" s="48">
        <v>0</v>
      </c>
      <c r="U14" s="48">
        <v>2</v>
      </c>
      <c r="V14" s="49">
        <v>0</v>
      </c>
      <c r="W14" s="49">
        <v>0.005618</v>
      </c>
      <c r="X14" s="49">
        <v>0.009772</v>
      </c>
      <c r="Y14" s="49">
        <v>0.535712</v>
      </c>
      <c r="Z14" s="49">
        <v>0.5</v>
      </c>
      <c r="AA14" s="49">
        <v>0</v>
      </c>
      <c r="AB14" s="73">
        <v>14</v>
      </c>
      <c r="AC14" s="73"/>
      <c r="AD14" s="74"/>
      <c r="AE14" s="80" t="s">
        <v>867</v>
      </c>
      <c r="AF14" s="80">
        <v>254</v>
      </c>
      <c r="AG14" s="80">
        <v>180</v>
      </c>
      <c r="AH14" s="80">
        <v>6745</v>
      </c>
      <c r="AI14" s="80">
        <v>31366</v>
      </c>
      <c r="AJ14" s="80"/>
      <c r="AK14" s="80" t="s">
        <v>951</v>
      </c>
      <c r="AL14" s="80"/>
      <c r="AM14" s="80"/>
      <c r="AN14" s="80"/>
      <c r="AO14" s="82">
        <v>40186.14226851852</v>
      </c>
      <c r="AP14" s="80"/>
      <c r="AQ14" s="80" t="b">
        <v>1</v>
      </c>
      <c r="AR14" s="80" t="b">
        <v>0</v>
      </c>
      <c r="AS14" s="80" t="b">
        <v>1</v>
      </c>
      <c r="AT14" s="80"/>
      <c r="AU14" s="80">
        <v>1</v>
      </c>
      <c r="AV14" s="85" t="s">
        <v>1210</v>
      </c>
      <c r="AW14" s="80" t="b">
        <v>0</v>
      </c>
      <c r="AX14" s="80" t="s">
        <v>1261</v>
      </c>
      <c r="AY14" s="85" t="s">
        <v>1273</v>
      </c>
      <c r="AZ14" s="80" t="s">
        <v>66</v>
      </c>
      <c r="BA14" s="80" t="str">
        <f>REPLACE(INDEX(GroupVertices[Group],MATCH(Vertices[[#This Row],[Vertex]],GroupVertices[Vertex],0)),1,1,"")</f>
        <v>2</v>
      </c>
      <c r="BB14" s="48"/>
      <c r="BC14" s="48"/>
      <c r="BD14" s="48"/>
      <c r="BE14" s="48"/>
      <c r="BF14" s="48" t="s">
        <v>407</v>
      </c>
      <c r="BG14" s="48" t="s">
        <v>407</v>
      </c>
      <c r="BH14" s="120" t="s">
        <v>1849</v>
      </c>
      <c r="BI14" s="120" t="s">
        <v>1849</v>
      </c>
      <c r="BJ14" s="120" t="s">
        <v>1891</v>
      </c>
      <c r="BK14" s="120" t="s">
        <v>1891</v>
      </c>
      <c r="BL14" s="120">
        <v>0</v>
      </c>
      <c r="BM14" s="123">
        <v>0</v>
      </c>
      <c r="BN14" s="120">
        <v>0</v>
      </c>
      <c r="BO14" s="123">
        <v>0</v>
      </c>
      <c r="BP14" s="120">
        <v>0</v>
      </c>
      <c r="BQ14" s="123">
        <v>0</v>
      </c>
      <c r="BR14" s="120">
        <v>22</v>
      </c>
      <c r="BS14" s="123">
        <v>100</v>
      </c>
      <c r="BT14" s="120">
        <v>22</v>
      </c>
      <c r="BU14" s="2"/>
      <c r="BV14" s="3"/>
      <c r="BW14" s="3"/>
      <c r="BX14" s="3"/>
      <c r="BY14" s="3"/>
    </row>
    <row r="15" spans="1:77" ht="41.45" customHeight="1">
      <c r="A15" s="66" t="s">
        <v>255</v>
      </c>
      <c r="C15" s="67"/>
      <c r="D15" s="67" t="s">
        <v>64</v>
      </c>
      <c r="E15" s="68">
        <v>163.41973530418767</v>
      </c>
      <c r="F15" s="70">
        <v>99.99513422695526</v>
      </c>
      <c r="G15" s="104" t="s">
        <v>1223</v>
      </c>
      <c r="H15" s="67"/>
      <c r="I15" s="71" t="s">
        <v>255</v>
      </c>
      <c r="J15" s="72"/>
      <c r="K15" s="72"/>
      <c r="L15" s="71" t="s">
        <v>1360</v>
      </c>
      <c r="M15" s="75">
        <v>2.621599963379548</v>
      </c>
      <c r="N15" s="76">
        <v>3768.170654296875</v>
      </c>
      <c r="O15" s="76">
        <v>1515.3096923828125</v>
      </c>
      <c r="P15" s="77"/>
      <c r="Q15" s="78"/>
      <c r="R15" s="78"/>
      <c r="S15" s="90"/>
      <c r="T15" s="48">
        <v>2</v>
      </c>
      <c r="U15" s="48">
        <v>1</v>
      </c>
      <c r="V15" s="49">
        <v>1</v>
      </c>
      <c r="W15" s="49">
        <v>0.00565</v>
      </c>
      <c r="X15" s="49">
        <v>0.010768</v>
      </c>
      <c r="Y15" s="49">
        <v>0.772261</v>
      </c>
      <c r="Z15" s="49">
        <v>0.3333333333333333</v>
      </c>
      <c r="AA15" s="49">
        <v>0</v>
      </c>
      <c r="AB15" s="73">
        <v>15</v>
      </c>
      <c r="AC15" s="73"/>
      <c r="AD15" s="74"/>
      <c r="AE15" s="80" t="s">
        <v>868</v>
      </c>
      <c r="AF15" s="80">
        <v>697</v>
      </c>
      <c r="AG15" s="80">
        <v>298</v>
      </c>
      <c r="AH15" s="80">
        <v>2263</v>
      </c>
      <c r="AI15" s="80">
        <v>823</v>
      </c>
      <c r="AJ15" s="80"/>
      <c r="AK15" s="80" t="s">
        <v>952</v>
      </c>
      <c r="AL15" s="80" t="s">
        <v>1031</v>
      </c>
      <c r="AM15" s="80"/>
      <c r="AN15" s="80"/>
      <c r="AO15" s="82">
        <v>41437.86152777778</v>
      </c>
      <c r="AP15" s="85" t="s">
        <v>1149</v>
      </c>
      <c r="AQ15" s="80" t="b">
        <v>1</v>
      </c>
      <c r="AR15" s="80" t="b">
        <v>0</v>
      </c>
      <c r="AS15" s="80" t="b">
        <v>1</v>
      </c>
      <c r="AT15" s="80"/>
      <c r="AU15" s="80">
        <v>37</v>
      </c>
      <c r="AV15" s="85" t="s">
        <v>1210</v>
      </c>
      <c r="AW15" s="80" t="b">
        <v>0</v>
      </c>
      <c r="AX15" s="80" t="s">
        <v>1261</v>
      </c>
      <c r="AY15" s="85" t="s">
        <v>1274</v>
      </c>
      <c r="AZ15" s="80" t="s">
        <v>66</v>
      </c>
      <c r="BA15" s="80" t="str">
        <f>REPLACE(INDEX(GroupVertices[Group],MATCH(Vertices[[#This Row],[Vertex]],GroupVertices[Vertex],0)),1,1,"")</f>
        <v>2</v>
      </c>
      <c r="BB15" s="48"/>
      <c r="BC15" s="48"/>
      <c r="BD15" s="48"/>
      <c r="BE15" s="48"/>
      <c r="BF15" s="48" t="s">
        <v>408</v>
      </c>
      <c r="BG15" s="48" t="s">
        <v>408</v>
      </c>
      <c r="BH15" s="120" t="s">
        <v>1849</v>
      </c>
      <c r="BI15" s="120" t="s">
        <v>1849</v>
      </c>
      <c r="BJ15" s="120" t="s">
        <v>1891</v>
      </c>
      <c r="BK15" s="120" t="s">
        <v>1891</v>
      </c>
      <c r="BL15" s="120">
        <v>0</v>
      </c>
      <c r="BM15" s="123">
        <v>0</v>
      </c>
      <c r="BN15" s="120">
        <v>0</v>
      </c>
      <c r="BO15" s="123">
        <v>0</v>
      </c>
      <c r="BP15" s="120">
        <v>0</v>
      </c>
      <c r="BQ15" s="123">
        <v>0</v>
      </c>
      <c r="BR15" s="120">
        <v>22</v>
      </c>
      <c r="BS15" s="123">
        <v>100</v>
      </c>
      <c r="BT15" s="120">
        <v>22</v>
      </c>
      <c r="BU15" s="2"/>
      <c r="BV15" s="3"/>
      <c r="BW15" s="3"/>
      <c r="BX15" s="3"/>
      <c r="BY15" s="3"/>
    </row>
    <row r="16" spans="1:77" ht="41.45" customHeight="1">
      <c r="A16" s="66" t="s">
        <v>256</v>
      </c>
      <c r="C16" s="67"/>
      <c r="D16" s="67" t="s">
        <v>64</v>
      </c>
      <c r="E16" s="68">
        <v>162.83601138121156</v>
      </c>
      <c r="F16" s="70">
        <v>99.99713478869491</v>
      </c>
      <c r="G16" s="104" t="s">
        <v>473</v>
      </c>
      <c r="H16" s="67"/>
      <c r="I16" s="71" t="s">
        <v>256</v>
      </c>
      <c r="J16" s="72"/>
      <c r="K16" s="72"/>
      <c r="L16" s="71" t="s">
        <v>1361</v>
      </c>
      <c r="M16" s="75">
        <v>1.954879420944751</v>
      </c>
      <c r="N16" s="76">
        <v>3989.20458984375</v>
      </c>
      <c r="O16" s="76">
        <v>2207.47607421875</v>
      </c>
      <c r="P16" s="77"/>
      <c r="Q16" s="78"/>
      <c r="R16" s="78"/>
      <c r="S16" s="90"/>
      <c r="T16" s="48">
        <v>0</v>
      </c>
      <c r="U16" s="48">
        <v>2</v>
      </c>
      <c r="V16" s="49">
        <v>0</v>
      </c>
      <c r="W16" s="49">
        <v>0.005618</v>
      </c>
      <c r="X16" s="49">
        <v>0.009772</v>
      </c>
      <c r="Y16" s="49">
        <v>0.535712</v>
      </c>
      <c r="Z16" s="49">
        <v>0.5</v>
      </c>
      <c r="AA16" s="49">
        <v>0</v>
      </c>
      <c r="AB16" s="73">
        <v>16</v>
      </c>
      <c r="AC16" s="73"/>
      <c r="AD16" s="74"/>
      <c r="AE16" s="80" t="s">
        <v>869</v>
      </c>
      <c r="AF16" s="80">
        <v>226</v>
      </c>
      <c r="AG16" s="80">
        <v>180</v>
      </c>
      <c r="AH16" s="80">
        <v>1546</v>
      </c>
      <c r="AI16" s="80">
        <v>308</v>
      </c>
      <c r="AJ16" s="80"/>
      <c r="AK16" s="80" t="s">
        <v>953</v>
      </c>
      <c r="AL16" s="80"/>
      <c r="AM16" s="80"/>
      <c r="AN16" s="80"/>
      <c r="AO16" s="82">
        <v>41044.762349537035</v>
      </c>
      <c r="AP16" s="80"/>
      <c r="AQ16" s="80" t="b">
        <v>1</v>
      </c>
      <c r="AR16" s="80" t="b">
        <v>0</v>
      </c>
      <c r="AS16" s="80" t="b">
        <v>1</v>
      </c>
      <c r="AT16" s="80"/>
      <c r="AU16" s="80">
        <v>29</v>
      </c>
      <c r="AV16" s="85" t="s">
        <v>1210</v>
      </c>
      <c r="AW16" s="80" t="b">
        <v>0</v>
      </c>
      <c r="AX16" s="80" t="s">
        <v>1261</v>
      </c>
      <c r="AY16" s="85" t="s">
        <v>1275</v>
      </c>
      <c r="AZ16" s="80" t="s">
        <v>66</v>
      </c>
      <c r="BA16" s="80" t="str">
        <f>REPLACE(INDEX(GroupVertices[Group],MATCH(Vertices[[#This Row],[Vertex]],GroupVertices[Vertex],0)),1,1,"")</f>
        <v>2</v>
      </c>
      <c r="BB16" s="48"/>
      <c r="BC16" s="48"/>
      <c r="BD16" s="48"/>
      <c r="BE16" s="48"/>
      <c r="BF16" s="48" t="s">
        <v>407</v>
      </c>
      <c r="BG16" s="48" t="s">
        <v>407</v>
      </c>
      <c r="BH16" s="120" t="s">
        <v>1849</v>
      </c>
      <c r="BI16" s="120" t="s">
        <v>1849</v>
      </c>
      <c r="BJ16" s="120" t="s">
        <v>1891</v>
      </c>
      <c r="BK16" s="120" t="s">
        <v>1891</v>
      </c>
      <c r="BL16" s="120">
        <v>0</v>
      </c>
      <c r="BM16" s="123">
        <v>0</v>
      </c>
      <c r="BN16" s="120">
        <v>0</v>
      </c>
      <c r="BO16" s="123">
        <v>0</v>
      </c>
      <c r="BP16" s="120">
        <v>0</v>
      </c>
      <c r="BQ16" s="123">
        <v>0</v>
      </c>
      <c r="BR16" s="120">
        <v>22</v>
      </c>
      <c r="BS16" s="123">
        <v>100</v>
      </c>
      <c r="BT16" s="120">
        <v>22</v>
      </c>
      <c r="BU16" s="2"/>
      <c r="BV16" s="3"/>
      <c r="BW16" s="3"/>
      <c r="BX16" s="3"/>
      <c r="BY16" s="3"/>
    </row>
    <row r="17" spans="1:77" ht="41.45" customHeight="1">
      <c r="A17" s="66" t="s">
        <v>257</v>
      </c>
      <c r="C17" s="67"/>
      <c r="D17" s="67" t="s">
        <v>64</v>
      </c>
      <c r="E17" s="68">
        <v>166.05143977048678</v>
      </c>
      <c r="F17" s="70">
        <v>99.98611474521377</v>
      </c>
      <c r="G17" s="104" t="s">
        <v>1224</v>
      </c>
      <c r="H17" s="67"/>
      <c r="I17" s="71" t="s">
        <v>257</v>
      </c>
      <c r="J17" s="72"/>
      <c r="K17" s="72"/>
      <c r="L17" s="71" t="s">
        <v>1362</v>
      </c>
      <c r="M17" s="75">
        <v>5.6274925784245635</v>
      </c>
      <c r="N17" s="76">
        <v>9526.337890625</v>
      </c>
      <c r="O17" s="76">
        <v>7710.99365234375</v>
      </c>
      <c r="P17" s="77"/>
      <c r="Q17" s="78"/>
      <c r="R17" s="78"/>
      <c r="S17" s="90"/>
      <c r="T17" s="48">
        <v>1</v>
      </c>
      <c r="U17" s="48">
        <v>1</v>
      </c>
      <c r="V17" s="49">
        <v>0</v>
      </c>
      <c r="W17" s="49">
        <v>0</v>
      </c>
      <c r="X17" s="49">
        <v>0</v>
      </c>
      <c r="Y17" s="49">
        <v>0.999994</v>
      </c>
      <c r="Z17" s="49">
        <v>0</v>
      </c>
      <c r="AA17" s="49" t="s">
        <v>1462</v>
      </c>
      <c r="AB17" s="73">
        <v>17</v>
      </c>
      <c r="AC17" s="73"/>
      <c r="AD17" s="74"/>
      <c r="AE17" s="80" t="s">
        <v>870</v>
      </c>
      <c r="AF17" s="80">
        <v>267</v>
      </c>
      <c r="AG17" s="80">
        <v>830</v>
      </c>
      <c r="AH17" s="80">
        <v>1419</v>
      </c>
      <c r="AI17" s="80">
        <v>11006</v>
      </c>
      <c r="AJ17" s="80"/>
      <c r="AK17" s="80" t="s">
        <v>954</v>
      </c>
      <c r="AL17" s="80" t="s">
        <v>1032</v>
      </c>
      <c r="AM17" s="85" t="s">
        <v>1096</v>
      </c>
      <c r="AN17" s="80"/>
      <c r="AO17" s="82">
        <v>42714.08960648148</v>
      </c>
      <c r="AP17" s="85" t="s">
        <v>1150</v>
      </c>
      <c r="AQ17" s="80" t="b">
        <v>0</v>
      </c>
      <c r="AR17" s="80" t="b">
        <v>0</v>
      </c>
      <c r="AS17" s="80" t="b">
        <v>0</v>
      </c>
      <c r="AT17" s="80"/>
      <c r="AU17" s="80">
        <v>9</v>
      </c>
      <c r="AV17" s="85" t="s">
        <v>1210</v>
      </c>
      <c r="AW17" s="80" t="b">
        <v>0</v>
      </c>
      <c r="AX17" s="80" t="s">
        <v>1261</v>
      </c>
      <c r="AY17" s="85" t="s">
        <v>1276</v>
      </c>
      <c r="AZ17" s="80" t="s">
        <v>66</v>
      </c>
      <c r="BA17" s="80" t="str">
        <f>REPLACE(INDEX(GroupVertices[Group],MATCH(Vertices[[#This Row],[Vertex]],GroupVertices[Vertex],0)),1,1,"")</f>
        <v>8</v>
      </c>
      <c r="BB17" s="48"/>
      <c r="BC17" s="48"/>
      <c r="BD17" s="48"/>
      <c r="BE17" s="48"/>
      <c r="BF17" s="48" t="s">
        <v>409</v>
      </c>
      <c r="BG17" s="48" t="s">
        <v>409</v>
      </c>
      <c r="BH17" s="120" t="s">
        <v>1850</v>
      </c>
      <c r="BI17" s="120" t="s">
        <v>1850</v>
      </c>
      <c r="BJ17" s="120" t="s">
        <v>1892</v>
      </c>
      <c r="BK17" s="120" t="s">
        <v>1892</v>
      </c>
      <c r="BL17" s="120">
        <v>0</v>
      </c>
      <c r="BM17" s="123">
        <v>0</v>
      </c>
      <c r="BN17" s="120">
        <v>0</v>
      </c>
      <c r="BO17" s="123">
        <v>0</v>
      </c>
      <c r="BP17" s="120">
        <v>0</v>
      </c>
      <c r="BQ17" s="123">
        <v>0</v>
      </c>
      <c r="BR17" s="120">
        <v>11</v>
      </c>
      <c r="BS17" s="123">
        <v>100</v>
      </c>
      <c r="BT17" s="120">
        <v>11</v>
      </c>
      <c r="BU17" s="2"/>
      <c r="BV17" s="3"/>
      <c r="BW17" s="3"/>
      <c r="BX17" s="3"/>
      <c r="BY17" s="3"/>
    </row>
    <row r="18" spans="1:77" ht="41.45" customHeight="1">
      <c r="A18" s="66" t="s">
        <v>258</v>
      </c>
      <c r="C18" s="67"/>
      <c r="D18" s="67" t="s">
        <v>64</v>
      </c>
      <c r="E18" s="68">
        <v>162.02473406453288</v>
      </c>
      <c r="F18" s="70">
        <v>99.99991523043477</v>
      </c>
      <c r="G18" s="104" t="s">
        <v>1225</v>
      </c>
      <c r="H18" s="67"/>
      <c r="I18" s="71" t="s">
        <v>258</v>
      </c>
      <c r="J18" s="72"/>
      <c r="K18" s="72"/>
      <c r="L18" s="71" t="s">
        <v>1363</v>
      </c>
      <c r="M18" s="75">
        <v>1.0282508704421525</v>
      </c>
      <c r="N18" s="76">
        <v>8970.837890625</v>
      </c>
      <c r="O18" s="76">
        <v>9001.060546875</v>
      </c>
      <c r="P18" s="77"/>
      <c r="Q18" s="78"/>
      <c r="R18" s="78"/>
      <c r="S18" s="90"/>
      <c r="T18" s="48">
        <v>1</v>
      </c>
      <c r="U18" s="48">
        <v>1</v>
      </c>
      <c r="V18" s="49">
        <v>0</v>
      </c>
      <c r="W18" s="49">
        <v>0</v>
      </c>
      <c r="X18" s="49">
        <v>0</v>
      </c>
      <c r="Y18" s="49">
        <v>0.999994</v>
      </c>
      <c r="Z18" s="49">
        <v>0</v>
      </c>
      <c r="AA18" s="49" t="s">
        <v>1462</v>
      </c>
      <c r="AB18" s="73">
        <v>18</v>
      </c>
      <c r="AC18" s="73"/>
      <c r="AD18" s="74"/>
      <c r="AE18" s="80" t="s">
        <v>871</v>
      </c>
      <c r="AF18" s="80">
        <v>194</v>
      </c>
      <c r="AG18" s="80">
        <v>16</v>
      </c>
      <c r="AH18" s="80">
        <v>46</v>
      </c>
      <c r="AI18" s="80">
        <v>152</v>
      </c>
      <c r="AJ18" s="80"/>
      <c r="AK18" s="80"/>
      <c r="AL18" s="80"/>
      <c r="AM18" s="80"/>
      <c r="AN18" s="80"/>
      <c r="AO18" s="82">
        <v>41012.64172453704</v>
      </c>
      <c r="AP18" s="85" t="s">
        <v>1151</v>
      </c>
      <c r="AQ18" s="80" t="b">
        <v>1</v>
      </c>
      <c r="AR18" s="80" t="b">
        <v>0</v>
      </c>
      <c r="AS18" s="80" t="b">
        <v>1</v>
      </c>
      <c r="AT18" s="80"/>
      <c r="AU18" s="80">
        <v>0</v>
      </c>
      <c r="AV18" s="85" t="s">
        <v>1210</v>
      </c>
      <c r="AW18" s="80" t="b">
        <v>0</v>
      </c>
      <c r="AX18" s="80" t="s">
        <v>1261</v>
      </c>
      <c r="AY18" s="85" t="s">
        <v>1277</v>
      </c>
      <c r="AZ18" s="80" t="s">
        <v>66</v>
      </c>
      <c r="BA18" s="80" t="str">
        <f>REPLACE(INDEX(GroupVertices[Group],MATCH(Vertices[[#This Row],[Vertex]],GroupVertices[Vertex],0)),1,1,"")</f>
        <v>8</v>
      </c>
      <c r="BB18" s="48"/>
      <c r="BC18" s="48"/>
      <c r="BD18" s="48"/>
      <c r="BE18" s="48"/>
      <c r="BF18" s="48" t="s">
        <v>410</v>
      </c>
      <c r="BG18" s="48" t="s">
        <v>410</v>
      </c>
      <c r="BH18" s="120" t="s">
        <v>1851</v>
      </c>
      <c r="BI18" s="120" t="s">
        <v>1851</v>
      </c>
      <c r="BJ18" s="120" t="s">
        <v>1893</v>
      </c>
      <c r="BK18" s="120" t="s">
        <v>1893</v>
      </c>
      <c r="BL18" s="120">
        <v>0</v>
      </c>
      <c r="BM18" s="123">
        <v>0</v>
      </c>
      <c r="BN18" s="120">
        <v>0</v>
      </c>
      <c r="BO18" s="123">
        <v>0</v>
      </c>
      <c r="BP18" s="120">
        <v>0</v>
      </c>
      <c r="BQ18" s="123">
        <v>0</v>
      </c>
      <c r="BR18" s="120">
        <v>8</v>
      </c>
      <c r="BS18" s="123">
        <v>100</v>
      </c>
      <c r="BT18" s="120">
        <v>8</v>
      </c>
      <c r="BU18" s="2"/>
      <c r="BV18" s="3"/>
      <c r="BW18" s="3"/>
      <c r="BX18" s="3"/>
      <c r="BY18" s="3"/>
    </row>
    <row r="19" spans="1:77" ht="41.45" customHeight="1">
      <c r="A19" s="66" t="s">
        <v>259</v>
      </c>
      <c r="C19" s="67"/>
      <c r="D19" s="67" t="s">
        <v>64</v>
      </c>
      <c r="E19" s="68">
        <v>162.27702152276834</v>
      </c>
      <c r="F19" s="70">
        <v>99.99905058086932</v>
      </c>
      <c r="G19" s="104" t="s">
        <v>474</v>
      </c>
      <c r="H19" s="67"/>
      <c r="I19" s="71" t="s">
        <v>259</v>
      </c>
      <c r="J19" s="72"/>
      <c r="K19" s="72"/>
      <c r="L19" s="71" t="s">
        <v>1364</v>
      </c>
      <c r="M19" s="75">
        <v>1.316409748952107</v>
      </c>
      <c r="N19" s="76">
        <v>8732.0703125</v>
      </c>
      <c r="O19" s="76">
        <v>4834.810546875</v>
      </c>
      <c r="P19" s="77"/>
      <c r="Q19" s="78"/>
      <c r="R19" s="78"/>
      <c r="S19" s="90"/>
      <c r="T19" s="48">
        <v>0</v>
      </c>
      <c r="U19" s="48">
        <v>1</v>
      </c>
      <c r="V19" s="49">
        <v>0</v>
      </c>
      <c r="W19" s="49">
        <v>0.2</v>
      </c>
      <c r="X19" s="49">
        <v>0</v>
      </c>
      <c r="Y19" s="49">
        <v>0.610684</v>
      </c>
      <c r="Z19" s="49">
        <v>0</v>
      </c>
      <c r="AA19" s="49">
        <v>0</v>
      </c>
      <c r="AB19" s="73">
        <v>19</v>
      </c>
      <c r="AC19" s="73"/>
      <c r="AD19" s="74"/>
      <c r="AE19" s="80" t="s">
        <v>872</v>
      </c>
      <c r="AF19" s="80">
        <v>119</v>
      </c>
      <c r="AG19" s="80">
        <v>67</v>
      </c>
      <c r="AH19" s="80">
        <v>64</v>
      </c>
      <c r="AI19" s="80">
        <v>59</v>
      </c>
      <c r="AJ19" s="80"/>
      <c r="AK19" s="80" t="s">
        <v>955</v>
      </c>
      <c r="AL19" s="80" t="s">
        <v>1033</v>
      </c>
      <c r="AM19" s="85" t="s">
        <v>1097</v>
      </c>
      <c r="AN19" s="80"/>
      <c r="AO19" s="82">
        <v>43687.670486111114</v>
      </c>
      <c r="AP19" s="85" t="s">
        <v>1152</v>
      </c>
      <c r="AQ19" s="80" t="b">
        <v>1</v>
      </c>
      <c r="AR19" s="80" t="b">
        <v>0</v>
      </c>
      <c r="AS19" s="80" t="b">
        <v>0</v>
      </c>
      <c r="AT19" s="80"/>
      <c r="AU19" s="80">
        <v>2</v>
      </c>
      <c r="AV19" s="80"/>
      <c r="AW19" s="80" t="b">
        <v>0</v>
      </c>
      <c r="AX19" s="80" t="s">
        <v>1261</v>
      </c>
      <c r="AY19" s="85" t="s">
        <v>1278</v>
      </c>
      <c r="AZ19" s="80" t="s">
        <v>66</v>
      </c>
      <c r="BA19" s="80" t="str">
        <f>REPLACE(INDEX(GroupVertices[Group],MATCH(Vertices[[#This Row],[Vertex]],GroupVertices[Vertex],0)),1,1,"")</f>
        <v>9</v>
      </c>
      <c r="BB19" s="48"/>
      <c r="BC19" s="48"/>
      <c r="BD19" s="48"/>
      <c r="BE19" s="48"/>
      <c r="BF19" s="48" t="s">
        <v>411</v>
      </c>
      <c r="BG19" s="48" t="s">
        <v>411</v>
      </c>
      <c r="BH19" s="120" t="s">
        <v>1653</v>
      </c>
      <c r="BI19" s="120" t="s">
        <v>1653</v>
      </c>
      <c r="BJ19" s="120" t="s">
        <v>1751</v>
      </c>
      <c r="BK19" s="120" t="s">
        <v>1751</v>
      </c>
      <c r="BL19" s="120">
        <v>3</v>
      </c>
      <c r="BM19" s="123">
        <v>10.344827586206897</v>
      </c>
      <c r="BN19" s="120">
        <v>0</v>
      </c>
      <c r="BO19" s="123">
        <v>0</v>
      </c>
      <c r="BP19" s="120">
        <v>0</v>
      </c>
      <c r="BQ19" s="123">
        <v>0</v>
      </c>
      <c r="BR19" s="120">
        <v>26</v>
      </c>
      <c r="BS19" s="123">
        <v>89.65517241379311</v>
      </c>
      <c r="BT19" s="120">
        <v>29</v>
      </c>
      <c r="BU19" s="2"/>
      <c r="BV19" s="3"/>
      <c r="BW19" s="3"/>
      <c r="BX19" s="3"/>
      <c r="BY19" s="3"/>
    </row>
    <row r="20" spans="1:77" ht="41.45" customHeight="1">
      <c r="A20" s="66" t="s">
        <v>261</v>
      </c>
      <c r="C20" s="67"/>
      <c r="D20" s="67" t="s">
        <v>64</v>
      </c>
      <c r="E20" s="68">
        <v>165.64085429924086</v>
      </c>
      <c r="F20" s="70">
        <v>99.98752191999675</v>
      </c>
      <c r="G20" s="104" t="s">
        <v>476</v>
      </c>
      <c r="H20" s="67"/>
      <c r="I20" s="71" t="s">
        <v>261</v>
      </c>
      <c r="J20" s="72"/>
      <c r="K20" s="72"/>
      <c r="L20" s="71" t="s">
        <v>1365</v>
      </c>
      <c r="M20" s="75">
        <v>5.158528129084833</v>
      </c>
      <c r="N20" s="76">
        <v>9446.7490234375</v>
      </c>
      <c r="O20" s="76">
        <v>3658.457763671875</v>
      </c>
      <c r="P20" s="77"/>
      <c r="Q20" s="78"/>
      <c r="R20" s="78"/>
      <c r="S20" s="90"/>
      <c r="T20" s="48">
        <v>4</v>
      </c>
      <c r="U20" s="48">
        <v>1</v>
      </c>
      <c r="V20" s="49">
        <v>6</v>
      </c>
      <c r="W20" s="49">
        <v>0.333333</v>
      </c>
      <c r="X20" s="49">
        <v>0</v>
      </c>
      <c r="Y20" s="49">
        <v>2.167925</v>
      </c>
      <c r="Z20" s="49">
        <v>0</v>
      </c>
      <c r="AA20" s="49">
        <v>0</v>
      </c>
      <c r="AB20" s="73">
        <v>20</v>
      </c>
      <c r="AC20" s="73"/>
      <c r="AD20" s="74"/>
      <c r="AE20" s="80" t="s">
        <v>873</v>
      </c>
      <c r="AF20" s="80">
        <v>441</v>
      </c>
      <c r="AG20" s="80">
        <v>747</v>
      </c>
      <c r="AH20" s="80">
        <v>1104</v>
      </c>
      <c r="AI20" s="80">
        <v>3308</v>
      </c>
      <c r="AJ20" s="80"/>
      <c r="AK20" s="80" t="s">
        <v>956</v>
      </c>
      <c r="AL20" s="80" t="s">
        <v>1034</v>
      </c>
      <c r="AM20" s="85" t="s">
        <v>1098</v>
      </c>
      <c r="AN20" s="80"/>
      <c r="AO20" s="82">
        <v>41114.727789351855</v>
      </c>
      <c r="AP20" s="85" t="s">
        <v>1153</v>
      </c>
      <c r="AQ20" s="80" t="b">
        <v>0</v>
      </c>
      <c r="AR20" s="80" t="b">
        <v>0</v>
      </c>
      <c r="AS20" s="80" t="b">
        <v>1</v>
      </c>
      <c r="AT20" s="80"/>
      <c r="AU20" s="80">
        <v>32</v>
      </c>
      <c r="AV20" s="85" t="s">
        <v>1210</v>
      </c>
      <c r="AW20" s="80" t="b">
        <v>0</v>
      </c>
      <c r="AX20" s="80" t="s">
        <v>1261</v>
      </c>
      <c r="AY20" s="85" t="s">
        <v>1279</v>
      </c>
      <c r="AZ20" s="80" t="s">
        <v>66</v>
      </c>
      <c r="BA20" s="80" t="str">
        <f>REPLACE(INDEX(GroupVertices[Group],MATCH(Vertices[[#This Row],[Vertex]],GroupVertices[Vertex],0)),1,1,"")</f>
        <v>9</v>
      </c>
      <c r="BB20" s="48" t="s">
        <v>379</v>
      </c>
      <c r="BC20" s="48" t="s">
        <v>379</v>
      </c>
      <c r="BD20" s="48" t="s">
        <v>398</v>
      </c>
      <c r="BE20" s="48" t="s">
        <v>398</v>
      </c>
      <c r="BF20" s="48" t="s">
        <v>412</v>
      </c>
      <c r="BG20" s="48" t="s">
        <v>412</v>
      </c>
      <c r="BH20" s="120" t="s">
        <v>1653</v>
      </c>
      <c r="BI20" s="120" t="s">
        <v>1653</v>
      </c>
      <c r="BJ20" s="120" t="s">
        <v>1751</v>
      </c>
      <c r="BK20" s="120" t="s">
        <v>1751</v>
      </c>
      <c r="BL20" s="120">
        <v>3</v>
      </c>
      <c r="BM20" s="123">
        <v>10.344827586206897</v>
      </c>
      <c r="BN20" s="120">
        <v>0</v>
      </c>
      <c r="BO20" s="123">
        <v>0</v>
      </c>
      <c r="BP20" s="120">
        <v>0</v>
      </c>
      <c r="BQ20" s="123">
        <v>0</v>
      </c>
      <c r="BR20" s="120">
        <v>26</v>
      </c>
      <c r="BS20" s="123">
        <v>89.65517241379311</v>
      </c>
      <c r="BT20" s="120">
        <v>29</v>
      </c>
      <c r="BU20" s="2"/>
      <c r="BV20" s="3"/>
      <c r="BW20" s="3"/>
      <c r="BX20" s="3"/>
      <c r="BY20" s="3"/>
    </row>
    <row r="21" spans="1:77" ht="41.45" customHeight="1">
      <c r="A21" s="66" t="s">
        <v>260</v>
      </c>
      <c r="C21" s="67"/>
      <c r="D21" s="67" t="s">
        <v>64</v>
      </c>
      <c r="E21" s="68">
        <v>165.21048157636864</v>
      </c>
      <c r="F21" s="70">
        <v>99.98899691043191</v>
      </c>
      <c r="G21" s="104" t="s">
        <v>475</v>
      </c>
      <c r="H21" s="67"/>
      <c r="I21" s="71" t="s">
        <v>260</v>
      </c>
      <c r="J21" s="72"/>
      <c r="K21" s="72"/>
      <c r="L21" s="71" t="s">
        <v>1366</v>
      </c>
      <c r="M21" s="75">
        <v>4.6669629833913815</v>
      </c>
      <c r="N21" s="76">
        <v>8732.0703125</v>
      </c>
      <c r="O21" s="76">
        <v>3658.457763671875</v>
      </c>
      <c r="P21" s="77"/>
      <c r="Q21" s="78"/>
      <c r="R21" s="78"/>
      <c r="S21" s="90"/>
      <c r="T21" s="48">
        <v>0</v>
      </c>
      <c r="U21" s="48">
        <v>1</v>
      </c>
      <c r="V21" s="49">
        <v>0</v>
      </c>
      <c r="W21" s="49">
        <v>0.2</v>
      </c>
      <c r="X21" s="49">
        <v>0</v>
      </c>
      <c r="Y21" s="49">
        <v>0.610684</v>
      </c>
      <c r="Z21" s="49">
        <v>0</v>
      </c>
      <c r="AA21" s="49">
        <v>0</v>
      </c>
      <c r="AB21" s="73">
        <v>21</v>
      </c>
      <c r="AC21" s="73"/>
      <c r="AD21" s="74"/>
      <c r="AE21" s="80" t="s">
        <v>874</v>
      </c>
      <c r="AF21" s="80">
        <v>1483</v>
      </c>
      <c r="AG21" s="80">
        <v>660</v>
      </c>
      <c r="AH21" s="80">
        <v>347</v>
      </c>
      <c r="AI21" s="80">
        <v>1250</v>
      </c>
      <c r="AJ21" s="80"/>
      <c r="AK21" s="80" t="s">
        <v>957</v>
      </c>
      <c r="AL21" s="80" t="s">
        <v>1035</v>
      </c>
      <c r="AM21" s="85" t="s">
        <v>1099</v>
      </c>
      <c r="AN21" s="80"/>
      <c r="AO21" s="82">
        <v>40766.31831018518</v>
      </c>
      <c r="AP21" s="85" t="s">
        <v>1154</v>
      </c>
      <c r="AQ21" s="80" t="b">
        <v>1</v>
      </c>
      <c r="AR21" s="80" t="b">
        <v>0</v>
      </c>
      <c r="AS21" s="80" t="b">
        <v>0</v>
      </c>
      <c r="AT21" s="80"/>
      <c r="AU21" s="80">
        <v>13</v>
      </c>
      <c r="AV21" s="85" t="s">
        <v>1210</v>
      </c>
      <c r="AW21" s="80" t="b">
        <v>0</v>
      </c>
      <c r="AX21" s="80" t="s">
        <v>1261</v>
      </c>
      <c r="AY21" s="85" t="s">
        <v>1280</v>
      </c>
      <c r="AZ21" s="80" t="s">
        <v>66</v>
      </c>
      <c r="BA21" s="80" t="str">
        <f>REPLACE(INDEX(GroupVertices[Group],MATCH(Vertices[[#This Row],[Vertex]],GroupVertices[Vertex],0)),1,1,"")</f>
        <v>9</v>
      </c>
      <c r="BB21" s="48"/>
      <c r="BC21" s="48"/>
      <c r="BD21" s="48"/>
      <c r="BE21" s="48"/>
      <c r="BF21" s="48" t="s">
        <v>411</v>
      </c>
      <c r="BG21" s="48" t="s">
        <v>411</v>
      </c>
      <c r="BH21" s="120" t="s">
        <v>1653</v>
      </c>
      <c r="BI21" s="120" t="s">
        <v>1653</v>
      </c>
      <c r="BJ21" s="120" t="s">
        <v>1751</v>
      </c>
      <c r="BK21" s="120" t="s">
        <v>1751</v>
      </c>
      <c r="BL21" s="120">
        <v>3</v>
      </c>
      <c r="BM21" s="123">
        <v>10.344827586206897</v>
      </c>
      <c r="BN21" s="120">
        <v>0</v>
      </c>
      <c r="BO21" s="123">
        <v>0</v>
      </c>
      <c r="BP21" s="120">
        <v>0</v>
      </c>
      <c r="BQ21" s="123">
        <v>0</v>
      </c>
      <c r="BR21" s="120">
        <v>26</v>
      </c>
      <c r="BS21" s="123">
        <v>89.65517241379311</v>
      </c>
      <c r="BT21" s="120">
        <v>29</v>
      </c>
      <c r="BU21" s="2"/>
      <c r="BV21" s="3"/>
      <c r="BW21" s="3"/>
      <c r="BX21" s="3"/>
      <c r="BY21" s="3"/>
    </row>
    <row r="22" spans="1:77" ht="41.45" customHeight="1">
      <c r="A22" s="66" t="s">
        <v>262</v>
      </c>
      <c r="C22" s="67"/>
      <c r="D22" s="67" t="s">
        <v>64</v>
      </c>
      <c r="E22" s="68">
        <v>163.86494846577963</v>
      </c>
      <c r="F22" s="70">
        <v>99.99360837478095</v>
      </c>
      <c r="G22" s="104" t="s">
        <v>477</v>
      </c>
      <c r="H22" s="67"/>
      <c r="I22" s="71" t="s">
        <v>262</v>
      </c>
      <c r="J22" s="72"/>
      <c r="K22" s="72"/>
      <c r="L22" s="71" t="s">
        <v>1367</v>
      </c>
      <c r="M22" s="75">
        <v>3.130115631338291</v>
      </c>
      <c r="N22" s="76">
        <v>9446.7490234375</v>
      </c>
      <c r="O22" s="76">
        <v>4834.810546875</v>
      </c>
      <c r="P22" s="77"/>
      <c r="Q22" s="78"/>
      <c r="R22" s="78"/>
      <c r="S22" s="90"/>
      <c r="T22" s="48">
        <v>0</v>
      </c>
      <c r="U22" s="48">
        <v>1</v>
      </c>
      <c r="V22" s="49">
        <v>0</v>
      </c>
      <c r="W22" s="49">
        <v>0.2</v>
      </c>
      <c r="X22" s="49">
        <v>0</v>
      </c>
      <c r="Y22" s="49">
        <v>0.610684</v>
      </c>
      <c r="Z22" s="49">
        <v>0</v>
      </c>
      <c r="AA22" s="49">
        <v>0</v>
      </c>
      <c r="AB22" s="73">
        <v>22</v>
      </c>
      <c r="AC22" s="73"/>
      <c r="AD22" s="74"/>
      <c r="AE22" s="80" t="s">
        <v>875</v>
      </c>
      <c r="AF22" s="80">
        <v>408</v>
      </c>
      <c r="AG22" s="80">
        <v>388</v>
      </c>
      <c r="AH22" s="80">
        <v>1307</v>
      </c>
      <c r="AI22" s="80">
        <v>1930</v>
      </c>
      <c r="AJ22" s="80"/>
      <c r="AK22" s="80" t="s">
        <v>958</v>
      </c>
      <c r="AL22" s="80" t="s">
        <v>1036</v>
      </c>
      <c r="AM22" s="85" t="s">
        <v>1100</v>
      </c>
      <c r="AN22" s="80"/>
      <c r="AO22" s="82">
        <v>41691.5778125</v>
      </c>
      <c r="AP22" s="85" t="s">
        <v>1155</v>
      </c>
      <c r="AQ22" s="80" t="b">
        <v>0</v>
      </c>
      <c r="AR22" s="80" t="b">
        <v>0</v>
      </c>
      <c r="AS22" s="80" t="b">
        <v>0</v>
      </c>
      <c r="AT22" s="80"/>
      <c r="AU22" s="80">
        <v>85</v>
      </c>
      <c r="AV22" s="85" t="s">
        <v>1210</v>
      </c>
      <c r="AW22" s="80" t="b">
        <v>0</v>
      </c>
      <c r="AX22" s="80" t="s">
        <v>1261</v>
      </c>
      <c r="AY22" s="85" t="s">
        <v>1281</v>
      </c>
      <c r="AZ22" s="80" t="s">
        <v>66</v>
      </c>
      <c r="BA22" s="80" t="str">
        <f>REPLACE(INDEX(GroupVertices[Group],MATCH(Vertices[[#This Row],[Vertex]],GroupVertices[Vertex],0)),1,1,"")</f>
        <v>9</v>
      </c>
      <c r="BB22" s="48"/>
      <c r="BC22" s="48"/>
      <c r="BD22" s="48"/>
      <c r="BE22" s="48"/>
      <c r="BF22" s="48" t="s">
        <v>411</v>
      </c>
      <c r="BG22" s="48" t="s">
        <v>411</v>
      </c>
      <c r="BH22" s="120" t="s">
        <v>1653</v>
      </c>
      <c r="BI22" s="120" t="s">
        <v>1653</v>
      </c>
      <c r="BJ22" s="120" t="s">
        <v>1751</v>
      </c>
      <c r="BK22" s="120" t="s">
        <v>1751</v>
      </c>
      <c r="BL22" s="120">
        <v>3</v>
      </c>
      <c r="BM22" s="123">
        <v>10.344827586206897</v>
      </c>
      <c r="BN22" s="120">
        <v>0</v>
      </c>
      <c r="BO22" s="123">
        <v>0</v>
      </c>
      <c r="BP22" s="120">
        <v>0</v>
      </c>
      <c r="BQ22" s="123">
        <v>0</v>
      </c>
      <c r="BR22" s="120">
        <v>26</v>
      </c>
      <c r="BS22" s="123">
        <v>89.65517241379311</v>
      </c>
      <c r="BT22" s="120">
        <v>29</v>
      </c>
      <c r="BU22" s="2"/>
      <c r="BV22" s="3"/>
      <c r="BW22" s="3"/>
      <c r="BX22" s="3"/>
      <c r="BY22" s="3"/>
    </row>
    <row r="23" spans="1:77" ht="41.45" customHeight="1">
      <c r="A23" s="66" t="s">
        <v>263</v>
      </c>
      <c r="C23" s="67"/>
      <c r="D23" s="67" t="s">
        <v>64</v>
      </c>
      <c r="E23" s="68">
        <v>164.23101262086635</v>
      </c>
      <c r="F23" s="70">
        <v>99.9923537852154</v>
      </c>
      <c r="G23" s="104" t="s">
        <v>478</v>
      </c>
      <c r="H23" s="67"/>
      <c r="I23" s="71" t="s">
        <v>263</v>
      </c>
      <c r="J23" s="72"/>
      <c r="K23" s="72"/>
      <c r="L23" s="71" t="s">
        <v>1368</v>
      </c>
      <c r="M23" s="75">
        <v>3.5482285138821466</v>
      </c>
      <c r="N23" s="76">
        <v>7571.58935546875</v>
      </c>
      <c r="O23" s="76">
        <v>2717.375244140625</v>
      </c>
      <c r="P23" s="77"/>
      <c r="Q23" s="78"/>
      <c r="R23" s="78"/>
      <c r="S23" s="90"/>
      <c r="T23" s="48">
        <v>0</v>
      </c>
      <c r="U23" s="48">
        <v>3</v>
      </c>
      <c r="V23" s="49">
        <v>0.666667</v>
      </c>
      <c r="W23" s="49">
        <v>0.2</v>
      </c>
      <c r="X23" s="49">
        <v>0</v>
      </c>
      <c r="Y23" s="49">
        <v>0.9448</v>
      </c>
      <c r="Z23" s="49">
        <v>0.3333333333333333</v>
      </c>
      <c r="AA23" s="49">
        <v>0</v>
      </c>
      <c r="AB23" s="73">
        <v>23</v>
      </c>
      <c r="AC23" s="73"/>
      <c r="AD23" s="74"/>
      <c r="AE23" s="80" t="s">
        <v>876</v>
      </c>
      <c r="AF23" s="80">
        <v>953</v>
      </c>
      <c r="AG23" s="80">
        <v>462</v>
      </c>
      <c r="AH23" s="80">
        <v>3276</v>
      </c>
      <c r="AI23" s="80">
        <v>113</v>
      </c>
      <c r="AJ23" s="80"/>
      <c r="AK23" s="80" t="s">
        <v>959</v>
      </c>
      <c r="AL23" s="80" t="s">
        <v>1037</v>
      </c>
      <c r="AM23" s="80"/>
      <c r="AN23" s="80"/>
      <c r="AO23" s="82">
        <v>40340.55391203704</v>
      </c>
      <c r="AP23" s="85" t="s">
        <v>1156</v>
      </c>
      <c r="AQ23" s="80" t="b">
        <v>1</v>
      </c>
      <c r="AR23" s="80" t="b">
        <v>0</v>
      </c>
      <c r="AS23" s="80" t="b">
        <v>1</v>
      </c>
      <c r="AT23" s="80"/>
      <c r="AU23" s="80">
        <v>23</v>
      </c>
      <c r="AV23" s="85" t="s">
        <v>1210</v>
      </c>
      <c r="AW23" s="80" t="b">
        <v>0</v>
      </c>
      <c r="AX23" s="80" t="s">
        <v>1261</v>
      </c>
      <c r="AY23" s="85" t="s">
        <v>1282</v>
      </c>
      <c r="AZ23" s="80" t="s">
        <v>66</v>
      </c>
      <c r="BA23" s="80" t="str">
        <f>REPLACE(INDEX(GroupVertices[Group],MATCH(Vertices[[#This Row],[Vertex]],GroupVertices[Vertex],0)),1,1,"")</f>
        <v>6</v>
      </c>
      <c r="BB23" s="48"/>
      <c r="BC23" s="48"/>
      <c r="BD23" s="48"/>
      <c r="BE23" s="48"/>
      <c r="BF23" s="48"/>
      <c r="BG23" s="48"/>
      <c r="BH23" s="120" t="s">
        <v>1650</v>
      </c>
      <c r="BI23" s="120" t="s">
        <v>1650</v>
      </c>
      <c r="BJ23" s="120" t="s">
        <v>1749</v>
      </c>
      <c r="BK23" s="120" t="s">
        <v>1749</v>
      </c>
      <c r="BL23" s="120">
        <v>1</v>
      </c>
      <c r="BM23" s="123">
        <v>3.8461538461538463</v>
      </c>
      <c r="BN23" s="120">
        <v>0</v>
      </c>
      <c r="BO23" s="123">
        <v>0</v>
      </c>
      <c r="BP23" s="120">
        <v>0</v>
      </c>
      <c r="BQ23" s="123">
        <v>0</v>
      </c>
      <c r="BR23" s="120">
        <v>25</v>
      </c>
      <c r="BS23" s="123">
        <v>96.15384615384616</v>
      </c>
      <c r="BT23" s="120">
        <v>26</v>
      </c>
      <c r="BU23" s="2"/>
      <c r="BV23" s="3"/>
      <c r="BW23" s="3"/>
      <c r="BX23" s="3"/>
      <c r="BY23" s="3"/>
    </row>
    <row r="24" spans="1:77" ht="41.45" customHeight="1">
      <c r="A24" s="66" t="s">
        <v>302</v>
      </c>
      <c r="C24" s="67"/>
      <c r="D24" s="67" t="s">
        <v>64</v>
      </c>
      <c r="E24" s="68">
        <v>162.9398944522497</v>
      </c>
      <c r="F24" s="70">
        <v>99.9967787565209</v>
      </c>
      <c r="G24" s="104" t="s">
        <v>1226</v>
      </c>
      <c r="H24" s="67"/>
      <c r="I24" s="71" t="s">
        <v>302</v>
      </c>
      <c r="J24" s="72"/>
      <c r="K24" s="72"/>
      <c r="L24" s="71" t="s">
        <v>1369</v>
      </c>
      <c r="M24" s="75">
        <v>2.073533076801791</v>
      </c>
      <c r="N24" s="76">
        <v>6354.14013671875</v>
      </c>
      <c r="O24" s="76">
        <v>429.1763916015625</v>
      </c>
      <c r="P24" s="77"/>
      <c r="Q24" s="78"/>
      <c r="R24" s="78"/>
      <c r="S24" s="90"/>
      <c r="T24" s="48">
        <v>2</v>
      </c>
      <c r="U24" s="48">
        <v>2</v>
      </c>
      <c r="V24" s="49">
        <v>1.333333</v>
      </c>
      <c r="W24" s="49">
        <v>0.25</v>
      </c>
      <c r="X24" s="49">
        <v>0</v>
      </c>
      <c r="Y24" s="49">
        <v>1.220772</v>
      </c>
      <c r="Z24" s="49">
        <v>0.3333333333333333</v>
      </c>
      <c r="AA24" s="49">
        <v>0</v>
      </c>
      <c r="AB24" s="73">
        <v>24</v>
      </c>
      <c r="AC24" s="73"/>
      <c r="AD24" s="74"/>
      <c r="AE24" s="80" t="s">
        <v>877</v>
      </c>
      <c r="AF24" s="80">
        <v>374</v>
      </c>
      <c r="AG24" s="80">
        <v>201</v>
      </c>
      <c r="AH24" s="80">
        <v>1006</v>
      </c>
      <c r="AI24" s="80">
        <v>2370</v>
      </c>
      <c r="AJ24" s="80"/>
      <c r="AK24" s="80" t="s">
        <v>960</v>
      </c>
      <c r="AL24" s="80"/>
      <c r="AM24" s="80"/>
      <c r="AN24" s="80"/>
      <c r="AO24" s="82">
        <v>42261.580300925925</v>
      </c>
      <c r="AP24" s="85" t="s">
        <v>1157</v>
      </c>
      <c r="AQ24" s="80" t="b">
        <v>1</v>
      </c>
      <c r="AR24" s="80" t="b">
        <v>0</v>
      </c>
      <c r="AS24" s="80" t="b">
        <v>1</v>
      </c>
      <c r="AT24" s="80"/>
      <c r="AU24" s="80">
        <v>30</v>
      </c>
      <c r="AV24" s="85" t="s">
        <v>1210</v>
      </c>
      <c r="AW24" s="80" t="b">
        <v>0</v>
      </c>
      <c r="AX24" s="80" t="s">
        <v>1261</v>
      </c>
      <c r="AY24" s="85" t="s">
        <v>1283</v>
      </c>
      <c r="AZ24" s="80" t="s">
        <v>66</v>
      </c>
      <c r="BA24" s="80" t="str">
        <f>REPLACE(INDEX(GroupVertices[Group],MATCH(Vertices[[#This Row],[Vertex]],GroupVertices[Vertex],0)),1,1,"")</f>
        <v>6</v>
      </c>
      <c r="BB24" s="48"/>
      <c r="BC24" s="48"/>
      <c r="BD24" s="48"/>
      <c r="BE24" s="48"/>
      <c r="BF24" s="48" t="s">
        <v>445</v>
      </c>
      <c r="BG24" s="48" t="s">
        <v>445</v>
      </c>
      <c r="BH24" s="120" t="s">
        <v>1650</v>
      </c>
      <c r="BI24" s="120" t="s">
        <v>1650</v>
      </c>
      <c r="BJ24" s="120" t="s">
        <v>1749</v>
      </c>
      <c r="BK24" s="120" t="s">
        <v>1749</v>
      </c>
      <c r="BL24" s="120">
        <v>1</v>
      </c>
      <c r="BM24" s="123">
        <v>3.8461538461538463</v>
      </c>
      <c r="BN24" s="120">
        <v>0</v>
      </c>
      <c r="BO24" s="123">
        <v>0</v>
      </c>
      <c r="BP24" s="120">
        <v>0</v>
      </c>
      <c r="BQ24" s="123">
        <v>0</v>
      </c>
      <c r="BR24" s="120">
        <v>25</v>
      </c>
      <c r="BS24" s="123">
        <v>96.15384615384616</v>
      </c>
      <c r="BT24" s="120">
        <v>26</v>
      </c>
      <c r="BU24" s="2"/>
      <c r="BV24" s="3"/>
      <c r="BW24" s="3"/>
      <c r="BX24" s="3"/>
      <c r="BY24" s="3"/>
    </row>
    <row r="25" spans="1:77" ht="41.45" customHeight="1">
      <c r="A25" s="66" t="s">
        <v>307</v>
      </c>
      <c r="C25" s="67"/>
      <c r="D25" s="67" t="s">
        <v>64</v>
      </c>
      <c r="E25" s="68">
        <v>1000</v>
      </c>
      <c r="F25" s="70">
        <v>95.6241102727715</v>
      </c>
      <c r="G25" s="104" t="s">
        <v>1227</v>
      </c>
      <c r="H25" s="67"/>
      <c r="I25" s="71" t="s">
        <v>307</v>
      </c>
      <c r="J25" s="72"/>
      <c r="K25" s="72"/>
      <c r="L25" s="71" t="s">
        <v>1370</v>
      </c>
      <c r="M25" s="75">
        <v>1459.338183094349</v>
      </c>
      <c r="N25" s="76">
        <v>8179.81884765625</v>
      </c>
      <c r="O25" s="76">
        <v>1692.175537109375</v>
      </c>
      <c r="P25" s="77"/>
      <c r="Q25" s="78"/>
      <c r="R25" s="78"/>
      <c r="S25" s="90"/>
      <c r="T25" s="48">
        <v>3</v>
      </c>
      <c r="U25" s="48">
        <v>0</v>
      </c>
      <c r="V25" s="49">
        <v>0.666667</v>
      </c>
      <c r="W25" s="49">
        <v>0.2</v>
      </c>
      <c r="X25" s="49">
        <v>0</v>
      </c>
      <c r="Y25" s="49">
        <v>0.9448</v>
      </c>
      <c r="Z25" s="49">
        <v>0.3333333333333333</v>
      </c>
      <c r="AA25" s="49">
        <v>0</v>
      </c>
      <c r="AB25" s="73">
        <v>25</v>
      </c>
      <c r="AC25" s="73"/>
      <c r="AD25" s="74"/>
      <c r="AE25" s="80" t="s">
        <v>878</v>
      </c>
      <c r="AF25" s="80">
        <v>30438</v>
      </c>
      <c r="AG25" s="80">
        <v>258116</v>
      </c>
      <c r="AH25" s="80">
        <v>42760</v>
      </c>
      <c r="AI25" s="80">
        <v>7700</v>
      </c>
      <c r="AJ25" s="80"/>
      <c r="AK25" s="80" t="s">
        <v>961</v>
      </c>
      <c r="AL25" s="80" t="s">
        <v>1038</v>
      </c>
      <c r="AM25" s="85" t="s">
        <v>1101</v>
      </c>
      <c r="AN25" s="80"/>
      <c r="AO25" s="82">
        <v>39538.60233796296</v>
      </c>
      <c r="AP25" s="85" t="s">
        <v>1158</v>
      </c>
      <c r="AQ25" s="80" t="b">
        <v>0</v>
      </c>
      <c r="AR25" s="80" t="b">
        <v>0</v>
      </c>
      <c r="AS25" s="80" t="b">
        <v>1</v>
      </c>
      <c r="AT25" s="80"/>
      <c r="AU25" s="80">
        <v>3276</v>
      </c>
      <c r="AV25" s="85" t="s">
        <v>1210</v>
      </c>
      <c r="AW25" s="80" t="b">
        <v>1</v>
      </c>
      <c r="AX25" s="80" t="s">
        <v>1261</v>
      </c>
      <c r="AY25" s="85" t="s">
        <v>1284</v>
      </c>
      <c r="AZ25" s="80" t="s">
        <v>65</v>
      </c>
      <c r="BA25" s="80" t="str">
        <f>REPLACE(INDEX(GroupVertices[Group],MATCH(Vertices[[#This Row],[Vertex]],GroupVertices[Vertex],0)),1,1,"")</f>
        <v>6</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6" t="s">
        <v>308</v>
      </c>
      <c r="C26" s="67"/>
      <c r="D26" s="67" t="s">
        <v>64</v>
      </c>
      <c r="E26" s="68">
        <v>162.41058547124592</v>
      </c>
      <c r="F26" s="70">
        <v>99.99859282521703</v>
      </c>
      <c r="G26" s="104" t="s">
        <v>1228</v>
      </c>
      <c r="H26" s="67"/>
      <c r="I26" s="71" t="s">
        <v>308</v>
      </c>
      <c r="J26" s="72"/>
      <c r="K26" s="72"/>
      <c r="L26" s="71" t="s">
        <v>1371</v>
      </c>
      <c r="M26" s="75">
        <v>1.4689644493397298</v>
      </c>
      <c r="N26" s="76">
        <v>7043.595703125</v>
      </c>
      <c r="O26" s="76">
        <v>352.9058837890625</v>
      </c>
      <c r="P26" s="77"/>
      <c r="Q26" s="78"/>
      <c r="R26" s="78"/>
      <c r="S26" s="90"/>
      <c r="T26" s="48">
        <v>3</v>
      </c>
      <c r="U26" s="48">
        <v>0</v>
      </c>
      <c r="V26" s="49">
        <v>0.666667</v>
      </c>
      <c r="W26" s="49">
        <v>0.2</v>
      </c>
      <c r="X26" s="49">
        <v>0</v>
      </c>
      <c r="Y26" s="49">
        <v>0.9448</v>
      </c>
      <c r="Z26" s="49">
        <v>0.3333333333333333</v>
      </c>
      <c r="AA26" s="49">
        <v>0</v>
      </c>
      <c r="AB26" s="73">
        <v>26</v>
      </c>
      <c r="AC26" s="73"/>
      <c r="AD26" s="74"/>
      <c r="AE26" s="80" t="s">
        <v>879</v>
      </c>
      <c r="AF26" s="80">
        <v>136</v>
      </c>
      <c r="AG26" s="80">
        <v>94</v>
      </c>
      <c r="AH26" s="80">
        <v>23</v>
      </c>
      <c r="AI26" s="80">
        <v>638</v>
      </c>
      <c r="AJ26" s="80"/>
      <c r="AK26" s="80" t="s">
        <v>962</v>
      </c>
      <c r="AL26" s="80"/>
      <c r="AM26" s="80"/>
      <c r="AN26" s="80"/>
      <c r="AO26" s="82">
        <v>42144.0268287037</v>
      </c>
      <c r="AP26" s="80"/>
      <c r="AQ26" s="80" t="b">
        <v>1</v>
      </c>
      <c r="AR26" s="80" t="b">
        <v>0</v>
      </c>
      <c r="AS26" s="80" t="b">
        <v>1</v>
      </c>
      <c r="AT26" s="80"/>
      <c r="AU26" s="80">
        <v>4</v>
      </c>
      <c r="AV26" s="85" t="s">
        <v>1210</v>
      </c>
      <c r="AW26" s="80" t="b">
        <v>0</v>
      </c>
      <c r="AX26" s="80" t="s">
        <v>1261</v>
      </c>
      <c r="AY26" s="85" t="s">
        <v>1285</v>
      </c>
      <c r="AZ26" s="80" t="s">
        <v>65</v>
      </c>
      <c r="BA26" s="80" t="str">
        <f>REPLACE(INDEX(GroupVertices[Group],MATCH(Vertices[[#This Row],[Vertex]],GroupVertices[Vertex],0)),1,1,"")</f>
        <v>6</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6" t="s">
        <v>264</v>
      </c>
      <c r="C27" s="67"/>
      <c r="D27" s="67" t="s">
        <v>64</v>
      </c>
      <c r="E27" s="68">
        <v>178.47783379180885</v>
      </c>
      <c r="F27" s="70">
        <v>99.94352651563744</v>
      </c>
      <c r="G27" s="104" t="s">
        <v>479</v>
      </c>
      <c r="H27" s="67"/>
      <c r="I27" s="71" t="s">
        <v>264</v>
      </c>
      <c r="J27" s="72"/>
      <c r="K27" s="72"/>
      <c r="L27" s="71" t="s">
        <v>1372</v>
      </c>
      <c r="M27" s="75">
        <v>19.820729888561928</v>
      </c>
      <c r="N27" s="76">
        <v>1494.5059814453125</v>
      </c>
      <c r="O27" s="76">
        <v>3858.437744140625</v>
      </c>
      <c r="P27" s="77"/>
      <c r="Q27" s="78"/>
      <c r="R27" s="78"/>
      <c r="S27" s="90"/>
      <c r="T27" s="48">
        <v>0</v>
      </c>
      <c r="U27" s="48">
        <v>5</v>
      </c>
      <c r="V27" s="49">
        <v>15.4</v>
      </c>
      <c r="W27" s="49">
        <v>0.006024</v>
      </c>
      <c r="X27" s="49">
        <v>0.023361</v>
      </c>
      <c r="Y27" s="49">
        <v>1.051966</v>
      </c>
      <c r="Z27" s="49">
        <v>0.45</v>
      </c>
      <c r="AA27" s="49">
        <v>0</v>
      </c>
      <c r="AB27" s="73">
        <v>27</v>
      </c>
      <c r="AC27" s="73"/>
      <c r="AD27" s="74"/>
      <c r="AE27" s="80" t="s">
        <v>880</v>
      </c>
      <c r="AF27" s="80">
        <v>4136</v>
      </c>
      <c r="AG27" s="80">
        <v>3342</v>
      </c>
      <c r="AH27" s="80">
        <v>8839</v>
      </c>
      <c r="AI27" s="80">
        <v>5747</v>
      </c>
      <c r="AJ27" s="80"/>
      <c r="AK27" s="80" t="s">
        <v>963</v>
      </c>
      <c r="AL27" s="80" t="s">
        <v>1039</v>
      </c>
      <c r="AM27" s="85" t="s">
        <v>1102</v>
      </c>
      <c r="AN27" s="80"/>
      <c r="AO27" s="82">
        <v>39857.665625</v>
      </c>
      <c r="AP27" s="85" t="s">
        <v>1159</v>
      </c>
      <c r="AQ27" s="80" t="b">
        <v>1</v>
      </c>
      <c r="AR27" s="80" t="b">
        <v>0</v>
      </c>
      <c r="AS27" s="80" t="b">
        <v>0</v>
      </c>
      <c r="AT27" s="80"/>
      <c r="AU27" s="80">
        <v>187</v>
      </c>
      <c r="AV27" s="85" t="s">
        <v>1210</v>
      </c>
      <c r="AW27" s="80" t="b">
        <v>0</v>
      </c>
      <c r="AX27" s="80" t="s">
        <v>1261</v>
      </c>
      <c r="AY27" s="85" t="s">
        <v>1286</v>
      </c>
      <c r="AZ27" s="80" t="s">
        <v>66</v>
      </c>
      <c r="BA27" s="80" t="str">
        <f>REPLACE(INDEX(GroupVertices[Group],MATCH(Vertices[[#This Row],[Vertex]],GroupVertices[Vertex],0)),1,1,"")</f>
        <v>2</v>
      </c>
      <c r="BB27" s="48"/>
      <c r="BC27" s="48"/>
      <c r="BD27" s="48"/>
      <c r="BE27" s="48"/>
      <c r="BF27" s="48" t="s">
        <v>1825</v>
      </c>
      <c r="BG27" s="48" t="s">
        <v>404</v>
      </c>
      <c r="BH27" s="120" t="s">
        <v>1852</v>
      </c>
      <c r="BI27" s="120" t="s">
        <v>1879</v>
      </c>
      <c r="BJ27" s="120" t="s">
        <v>1894</v>
      </c>
      <c r="BK27" s="120" t="s">
        <v>1917</v>
      </c>
      <c r="BL27" s="120">
        <v>3</v>
      </c>
      <c r="BM27" s="123">
        <v>4.054054054054054</v>
      </c>
      <c r="BN27" s="120">
        <v>2</v>
      </c>
      <c r="BO27" s="123">
        <v>2.7027027027027026</v>
      </c>
      <c r="BP27" s="120">
        <v>0</v>
      </c>
      <c r="BQ27" s="123">
        <v>0</v>
      </c>
      <c r="BR27" s="120">
        <v>69</v>
      </c>
      <c r="BS27" s="123">
        <v>93.24324324324324</v>
      </c>
      <c r="BT27" s="120">
        <v>74</v>
      </c>
      <c r="BU27" s="2"/>
      <c r="BV27" s="3"/>
      <c r="BW27" s="3"/>
      <c r="BX27" s="3"/>
      <c r="BY27" s="3"/>
    </row>
    <row r="28" spans="1:77" ht="41.45" customHeight="1">
      <c r="A28" s="66" t="s">
        <v>285</v>
      </c>
      <c r="C28" s="67"/>
      <c r="D28" s="67" t="s">
        <v>64</v>
      </c>
      <c r="E28" s="68">
        <v>166.41255711266692</v>
      </c>
      <c r="F28" s="70">
        <v>99.98487710956127</v>
      </c>
      <c r="G28" s="104" t="s">
        <v>1229</v>
      </c>
      <c r="H28" s="67"/>
      <c r="I28" s="71" t="s">
        <v>285</v>
      </c>
      <c r="J28" s="72"/>
      <c r="K28" s="72"/>
      <c r="L28" s="71" t="s">
        <v>1373</v>
      </c>
      <c r="M28" s="75">
        <v>6.039955286879988</v>
      </c>
      <c r="N28" s="76">
        <v>2736.667236328125</v>
      </c>
      <c r="O28" s="76">
        <v>3775.097900390625</v>
      </c>
      <c r="P28" s="77"/>
      <c r="Q28" s="78"/>
      <c r="R28" s="78"/>
      <c r="S28" s="90"/>
      <c r="T28" s="48">
        <v>3</v>
      </c>
      <c r="U28" s="48">
        <v>1</v>
      </c>
      <c r="V28" s="49">
        <v>0</v>
      </c>
      <c r="W28" s="49">
        <v>0.00565</v>
      </c>
      <c r="X28" s="49">
        <v>0.012635</v>
      </c>
      <c r="Y28" s="49">
        <v>0.691729</v>
      </c>
      <c r="Z28" s="49">
        <v>0.5</v>
      </c>
      <c r="AA28" s="49">
        <v>0.3333333333333333</v>
      </c>
      <c r="AB28" s="73">
        <v>28</v>
      </c>
      <c r="AC28" s="73"/>
      <c r="AD28" s="74"/>
      <c r="AE28" s="80" t="s">
        <v>881</v>
      </c>
      <c r="AF28" s="80">
        <v>429</v>
      </c>
      <c r="AG28" s="80">
        <v>903</v>
      </c>
      <c r="AH28" s="80">
        <v>1458</v>
      </c>
      <c r="AI28" s="80">
        <v>125</v>
      </c>
      <c r="AJ28" s="80"/>
      <c r="AK28" s="80" t="s">
        <v>964</v>
      </c>
      <c r="AL28" s="80" t="s">
        <v>1040</v>
      </c>
      <c r="AM28" s="80"/>
      <c r="AN28" s="80"/>
      <c r="AO28" s="82">
        <v>40602.596597222226</v>
      </c>
      <c r="AP28" s="80"/>
      <c r="AQ28" s="80" t="b">
        <v>1</v>
      </c>
      <c r="AR28" s="80" t="b">
        <v>0</v>
      </c>
      <c r="AS28" s="80" t="b">
        <v>1</v>
      </c>
      <c r="AT28" s="80"/>
      <c r="AU28" s="80">
        <v>31</v>
      </c>
      <c r="AV28" s="85" t="s">
        <v>1210</v>
      </c>
      <c r="AW28" s="80" t="b">
        <v>0</v>
      </c>
      <c r="AX28" s="80" t="s">
        <v>1261</v>
      </c>
      <c r="AY28" s="85" t="s">
        <v>1287</v>
      </c>
      <c r="AZ28" s="80" t="s">
        <v>66</v>
      </c>
      <c r="BA28" s="80" t="str">
        <f>REPLACE(INDEX(GroupVertices[Group],MATCH(Vertices[[#This Row],[Vertex]],GroupVertices[Vertex],0)),1,1,"")</f>
        <v>2</v>
      </c>
      <c r="BB28" s="48"/>
      <c r="BC28" s="48"/>
      <c r="BD28" s="48"/>
      <c r="BE28" s="48"/>
      <c r="BF28" s="48" t="s">
        <v>427</v>
      </c>
      <c r="BG28" s="48" t="s">
        <v>427</v>
      </c>
      <c r="BH28" s="120" t="s">
        <v>1853</v>
      </c>
      <c r="BI28" s="120" t="s">
        <v>1853</v>
      </c>
      <c r="BJ28" s="120" t="s">
        <v>1895</v>
      </c>
      <c r="BK28" s="120" t="s">
        <v>1895</v>
      </c>
      <c r="BL28" s="120">
        <v>1</v>
      </c>
      <c r="BM28" s="123">
        <v>2.5</v>
      </c>
      <c r="BN28" s="120">
        <v>1</v>
      </c>
      <c r="BO28" s="123">
        <v>2.5</v>
      </c>
      <c r="BP28" s="120">
        <v>0</v>
      </c>
      <c r="BQ28" s="123">
        <v>0</v>
      </c>
      <c r="BR28" s="120">
        <v>38</v>
      </c>
      <c r="BS28" s="123">
        <v>95</v>
      </c>
      <c r="BT28" s="120">
        <v>40</v>
      </c>
      <c r="BU28" s="2"/>
      <c r="BV28" s="3"/>
      <c r="BW28" s="3"/>
      <c r="BX28" s="3"/>
      <c r="BY28" s="3"/>
    </row>
    <row r="29" spans="1:77" ht="41.45" customHeight="1">
      <c r="A29" s="66" t="s">
        <v>286</v>
      </c>
      <c r="C29" s="67"/>
      <c r="D29" s="67" t="s">
        <v>64</v>
      </c>
      <c r="E29" s="68">
        <v>193.46173008583133</v>
      </c>
      <c r="F29" s="70">
        <v>99.89217311301535</v>
      </c>
      <c r="G29" s="104" t="s">
        <v>498</v>
      </c>
      <c r="H29" s="67"/>
      <c r="I29" s="71" t="s">
        <v>286</v>
      </c>
      <c r="J29" s="72"/>
      <c r="K29" s="72"/>
      <c r="L29" s="71" t="s">
        <v>1374</v>
      </c>
      <c r="M29" s="75">
        <v>36.93510720241785</v>
      </c>
      <c r="N29" s="76">
        <v>2120.1328125</v>
      </c>
      <c r="O29" s="76">
        <v>3714.051513671875</v>
      </c>
      <c r="P29" s="77"/>
      <c r="Q29" s="78"/>
      <c r="R29" s="78"/>
      <c r="S29" s="90"/>
      <c r="T29" s="48">
        <v>3</v>
      </c>
      <c r="U29" s="48">
        <v>1</v>
      </c>
      <c r="V29" s="49">
        <v>0</v>
      </c>
      <c r="W29" s="49">
        <v>0.00565</v>
      </c>
      <c r="X29" s="49">
        <v>0.012635</v>
      </c>
      <c r="Y29" s="49">
        <v>0.691729</v>
      </c>
      <c r="Z29" s="49">
        <v>0.5</v>
      </c>
      <c r="AA29" s="49">
        <v>0.3333333333333333</v>
      </c>
      <c r="AB29" s="73">
        <v>29</v>
      </c>
      <c r="AC29" s="73"/>
      <c r="AD29" s="74"/>
      <c r="AE29" s="80" t="s">
        <v>882</v>
      </c>
      <c r="AF29" s="80">
        <v>862</v>
      </c>
      <c r="AG29" s="80">
        <v>6371</v>
      </c>
      <c r="AH29" s="80">
        <v>4539</v>
      </c>
      <c r="AI29" s="80">
        <v>7340</v>
      </c>
      <c r="AJ29" s="80"/>
      <c r="AK29" s="80" t="s">
        <v>965</v>
      </c>
      <c r="AL29" s="80" t="s">
        <v>1041</v>
      </c>
      <c r="AM29" s="85" t="s">
        <v>1103</v>
      </c>
      <c r="AN29" s="80"/>
      <c r="AO29" s="82">
        <v>40368.01515046296</v>
      </c>
      <c r="AP29" s="85" t="s">
        <v>1160</v>
      </c>
      <c r="AQ29" s="80" t="b">
        <v>0</v>
      </c>
      <c r="AR29" s="80" t="b">
        <v>0</v>
      </c>
      <c r="AS29" s="80" t="b">
        <v>1</v>
      </c>
      <c r="AT29" s="80"/>
      <c r="AU29" s="80">
        <v>92</v>
      </c>
      <c r="AV29" s="85" t="s">
        <v>1210</v>
      </c>
      <c r="AW29" s="80" t="b">
        <v>0</v>
      </c>
      <c r="AX29" s="80" t="s">
        <v>1261</v>
      </c>
      <c r="AY29" s="85" t="s">
        <v>1288</v>
      </c>
      <c r="AZ29" s="80" t="s">
        <v>66</v>
      </c>
      <c r="BA29" s="80" t="str">
        <f>REPLACE(INDEX(GroupVertices[Group],MATCH(Vertices[[#This Row],[Vertex]],GroupVertices[Vertex],0)),1,1,"")</f>
        <v>2</v>
      </c>
      <c r="BB29" s="48"/>
      <c r="BC29" s="48"/>
      <c r="BD29" s="48"/>
      <c r="BE29" s="48"/>
      <c r="BF29" s="48" t="s">
        <v>407</v>
      </c>
      <c r="BG29" s="48" t="s">
        <v>407</v>
      </c>
      <c r="BH29" s="120" t="s">
        <v>1853</v>
      </c>
      <c r="BI29" s="120" t="s">
        <v>1853</v>
      </c>
      <c r="BJ29" s="120" t="s">
        <v>1895</v>
      </c>
      <c r="BK29" s="120" t="s">
        <v>1895</v>
      </c>
      <c r="BL29" s="120">
        <v>1</v>
      </c>
      <c r="BM29" s="123">
        <v>2.5</v>
      </c>
      <c r="BN29" s="120">
        <v>1</v>
      </c>
      <c r="BO29" s="123">
        <v>2.5</v>
      </c>
      <c r="BP29" s="120">
        <v>0</v>
      </c>
      <c r="BQ29" s="123">
        <v>0</v>
      </c>
      <c r="BR29" s="120">
        <v>38</v>
      </c>
      <c r="BS29" s="123">
        <v>95</v>
      </c>
      <c r="BT29" s="120">
        <v>40</v>
      </c>
      <c r="BU29" s="2"/>
      <c r="BV29" s="3"/>
      <c r="BW29" s="3"/>
      <c r="BX29" s="3"/>
      <c r="BY29" s="3"/>
    </row>
    <row r="30" spans="1:77" ht="41.45" customHeight="1">
      <c r="A30" s="66" t="s">
        <v>265</v>
      </c>
      <c r="C30" s="67"/>
      <c r="D30" s="67" t="s">
        <v>64</v>
      </c>
      <c r="E30" s="68">
        <v>169.60325143740923</v>
      </c>
      <c r="F30" s="70">
        <v>99.97394183564538</v>
      </c>
      <c r="G30" s="104" t="s">
        <v>480</v>
      </c>
      <c r="H30" s="67"/>
      <c r="I30" s="71" t="s">
        <v>265</v>
      </c>
      <c r="J30" s="72"/>
      <c r="K30" s="72"/>
      <c r="L30" s="71" t="s">
        <v>1375</v>
      </c>
      <c r="M30" s="75">
        <v>9.684317573917648</v>
      </c>
      <c r="N30" s="76">
        <v>7878.97802734375</v>
      </c>
      <c r="O30" s="76">
        <v>6486.8125</v>
      </c>
      <c r="P30" s="77"/>
      <c r="Q30" s="78"/>
      <c r="R30" s="78"/>
      <c r="S30" s="90"/>
      <c r="T30" s="48">
        <v>2</v>
      </c>
      <c r="U30" s="48">
        <v>3</v>
      </c>
      <c r="V30" s="49">
        <v>487.071429</v>
      </c>
      <c r="W30" s="49">
        <v>0.006024</v>
      </c>
      <c r="X30" s="49">
        <v>0.006273</v>
      </c>
      <c r="Y30" s="49">
        <v>1.379258</v>
      </c>
      <c r="Z30" s="49">
        <v>0.05</v>
      </c>
      <c r="AA30" s="49">
        <v>0</v>
      </c>
      <c r="AB30" s="73">
        <v>30</v>
      </c>
      <c r="AC30" s="73"/>
      <c r="AD30" s="74"/>
      <c r="AE30" s="80" t="s">
        <v>883</v>
      </c>
      <c r="AF30" s="80">
        <v>2585</v>
      </c>
      <c r="AG30" s="80">
        <v>1548</v>
      </c>
      <c r="AH30" s="80">
        <v>3869</v>
      </c>
      <c r="AI30" s="80">
        <v>3676</v>
      </c>
      <c r="AJ30" s="80"/>
      <c r="AK30" s="80" t="s">
        <v>966</v>
      </c>
      <c r="AL30" s="80" t="s">
        <v>1042</v>
      </c>
      <c r="AM30" s="85" t="s">
        <v>1104</v>
      </c>
      <c r="AN30" s="80"/>
      <c r="AO30" s="82">
        <v>39897.56443287037</v>
      </c>
      <c r="AP30" s="85" t="s">
        <v>1161</v>
      </c>
      <c r="AQ30" s="80" t="b">
        <v>0</v>
      </c>
      <c r="AR30" s="80" t="b">
        <v>0</v>
      </c>
      <c r="AS30" s="80" t="b">
        <v>1</v>
      </c>
      <c r="AT30" s="80"/>
      <c r="AU30" s="80">
        <v>103</v>
      </c>
      <c r="AV30" s="85" t="s">
        <v>1214</v>
      </c>
      <c r="AW30" s="80" t="b">
        <v>0</v>
      </c>
      <c r="AX30" s="80" t="s">
        <v>1261</v>
      </c>
      <c r="AY30" s="85" t="s">
        <v>1289</v>
      </c>
      <c r="AZ30" s="80" t="s">
        <v>66</v>
      </c>
      <c r="BA30" s="80" t="str">
        <f>REPLACE(INDEX(GroupVertices[Group],MATCH(Vertices[[#This Row],[Vertex]],GroupVertices[Vertex],0)),1,1,"")</f>
        <v>4</v>
      </c>
      <c r="BB30" s="48" t="s">
        <v>392</v>
      </c>
      <c r="BC30" s="48" t="s">
        <v>392</v>
      </c>
      <c r="BD30" s="48" t="s">
        <v>402</v>
      </c>
      <c r="BE30" s="48" t="s">
        <v>402</v>
      </c>
      <c r="BF30" s="48" t="s">
        <v>413</v>
      </c>
      <c r="BG30" s="48" t="s">
        <v>413</v>
      </c>
      <c r="BH30" s="120" t="s">
        <v>1854</v>
      </c>
      <c r="BI30" s="120" t="s">
        <v>1880</v>
      </c>
      <c r="BJ30" s="120" t="s">
        <v>1896</v>
      </c>
      <c r="BK30" s="120" t="s">
        <v>1896</v>
      </c>
      <c r="BL30" s="120">
        <v>5</v>
      </c>
      <c r="BM30" s="123">
        <v>12.195121951219512</v>
      </c>
      <c r="BN30" s="120">
        <v>1</v>
      </c>
      <c r="BO30" s="123">
        <v>2.4390243902439024</v>
      </c>
      <c r="BP30" s="120">
        <v>0</v>
      </c>
      <c r="BQ30" s="123">
        <v>0</v>
      </c>
      <c r="BR30" s="120">
        <v>35</v>
      </c>
      <c r="BS30" s="123">
        <v>85.36585365853658</v>
      </c>
      <c r="BT30" s="120">
        <v>41</v>
      </c>
      <c r="BU30" s="2"/>
      <c r="BV30" s="3"/>
      <c r="BW30" s="3"/>
      <c r="BX30" s="3"/>
      <c r="BY30" s="3"/>
    </row>
    <row r="31" spans="1:77" ht="41.45" customHeight="1">
      <c r="A31" s="66" t="s">
        <v>309</v>
      </c>
      <c r="C31" s="67"/>
      <c r="D31" s="67" t="s">
        <v>64</v>
      </c>
      <c r="E31" s="68">
        <v>167.77787747488225</v>
      </c>
      <c r="F31" s="70">
        <v>99.98019782956005</v>
      </c>
      <c r="G31" s="104" t="s">
        <v>1230</v>
      </c>
      <c r="H31" s="67"/>
      <c r="I31" s="71" t="s">
        <v>309</v>
      </c>
      <c r="J31" s="72"/>
      <c r="K31" s="72"/>
      <c r="L31" s="71" t="s">
        <v>1376</v>
      </c>
      <c r="M31" s="75">
        <v>7.599403335286801</v>
      </c>
      <c r="N31" s="76">
        <v>8337.9443359375</v>
      </c>
      <c r="O31" s="76">
        <v>5775.89306640625</v>
      </c>
      <c r="P31" s="77"/>
      <c r="Q31" s="78"/>
      <c r="R31" s="78"/>
      <c r="S31" s="90"/>
      <c r="T31" s="48">
        <v>1</v>
      </c>
      <c r="U31" s="48">
        <v>0</v>
      </c>
      <c r="V31" s="49">
        <v>0</v>
      </c>
      <c r="W31" s="49">
        <v>0.004405</v>
      </c>
      <c r="X31" s="49">
        <v>0.000712</v>
      </c>
      <c r="Y31" s="49">
        <v>0.384474</v>
      </c>
      <c r="Z31" s="49">
        <v>0</v>
      </c>
      <c r="AA31" s="49">
        <v>0</v>
      </c>
      <c r="AB31" s="73">
        <v>31</v>
      </c>
      <c r="AC31" s="73"/>
      <c r="AD31" s="74"/>
      <c r="AE31" s="80" t="s">
        <v>884</v>
      </c>
      <c r="AF31" s="80">
        <v>660</v>
      </c>
      <c r="AG31" s="80">
        <v>1179</v>
      </c>
      <c r="AH31" s="80">
        <v>687</v>
      </c>
      <c r="AI31" s="80">
        <v>4225</v>
      </c>
      <c r="AJ31" s="80"/>
      <c r="AK31" s="80" t="s">
        <v>967</v>
      </c>
      <c r="AL31" s="80" t="s">
        <v>1043</v>
      </c>
      <c r="AM31" s="80"/>
      <c r="AN31" s="80"/>
      <c r="AO31" s="82">
        <v>41859.658541666664</v>
      </c>
      <c r="AP31" s="85" t="s">
        <v>1162</v>
      </c>
      <c r="AQ31" s="80" t="b">
        <v>1</v>
      </c>
      <c r="AR31" s="80" t="b">
        <v>0</v>
      </c>
      <c r="AS31" s="80" t="b">
        <v>1</v>
      </c>
      <c r="AT31" s="80"/>
      <c r="AU31" s="80">
        <v>20</v>
      </c>
      <c r="AV31" s="85" t="s">
        <v>1210</v>
      </c>
      <c r="AW31" s="80" t="b">
        <v>0</v>
      </c>
      <c r="AX31" s="80" t="s">
        <v>1261</v>
      </c>
      <c r="AY31" s="85" t="s">
        <v>1290</v>
      </c>
      <c r="AZ31" s="80" t="s">
        <v>65</v>
      </c>
      <c r="BA31" s="80" t="str">
        <f>REPLACE(INDEX(GroupVertices[Group],MATCH(Vertices[[#This Row],[Vertex]],GroupVertices[Vertex],0)),1,1,"")</f>
        <v>4</v>
      </c>
      <c r="BB31" s="48"/>
      <c r="BC31" s="48"/>
      <c r="BD31" s="48"/>
      <c r="BE31" s="48"/>
      <c r="BF31" s="48"/>
      <c r="BG31" s="48"/>
      <c r="BH31" s="48"/>
      <c r="BI31" s="48"/>
      <c r="BJ31" s="48"/>
      <c r="BK31" s="48"/>
      <c r="BL31" s="48"/>
      <c r="BM31" s="49"/>
      <c r="BN31" s="48"/>
      <c r="BO31" s="49"/>
      <c r="BP31" s="48"/>
      <c r="BQ31" s="49"/>
      <c r="BR31" s="48"/>
      <c r="BS31" s="49"/>
      <c r="BT31" s="48"/>
      <c r="BU31" s="2"/>
      <c r="BV31" s="3"/>
      <c r="BW31" s="3"/>
      <c r="BX31" s="3"/>
      <c r="BY31" s="3"/>
    </row>
    <row r="32" spans="1:77" ht="41.45" customHeight="1">
      <c r="A32" s="66" t="s">
        <v>266</v>
      </c>
      <c r="C32" s="67"/>
      <c r="D32" s="67" t="s">
        <v>64</v>
      </c>
      <c r="E32" s="68">
        <v>196.3655092619922</v>
      </c>
      <c r="F32" s="70">
        <v>99.88222116605623</v>
      </c>
      <c r="G32" s="104" t="s">
        <v>481</v>
      </c>
      <c r="H32" s="67"/>
      <c r="I32" s="71" t="s">
        <v>266</v>
      </c>
      <c r="J32" s="72"/>
      <c r="K32" s="72"/>
      <c r="L32" s="71" t="s">
        <v>1377</v>
      </c>
      <c r="M32" s="75">
        <v>40.25175939232655</v>
      </c>
      <c r="N32" s="76">
        <v>2314.39794921875</v>
      </c>
      <c r="O32" s="76">
        <v>9640.4052734375</v>
      </c>
      <c r="P32" s="77"/>
      <c r="Q32" s="78"/>
      <c r="R32" s="78"/>
      <c r="S32" s="90"/>
      <c r="T32" s="48">
        <v>0</v>
      </c>
      <c r="U32" s="48">
        <v>3</v>
      </c>
      <c r="V32" s="49">
        <v>0</v>
      </c>
      <c r="W32" s="49">
        <v>0.006024</v>
      </c>
      <c r="X32" s="49">
        <v>0.018077</v>
      </c>
      <c r="Y32" s="49">
        <v>0.711512</v>
      </c>
      <c r="Z32" s="49">
        <v>0.6666666666666666</v>
      </c>
      <c r="AA32" s="49">
        <v>0</v>
      </c>
      <c r="AB32" s="73">
        <v>32</v>
      </c>
      <c r="AC32" s="73"/>
      <c r="AD32" s="74"/>
      <c r="AE32" s="80" t="s">
        <v>885</v>
      </c>
      <c r="AF32" s="80">
        <v>4714</v>
      </c>
      <c r="AG32" s="80">
        <v>6958</v>
      </c>
      <c r="AH32" s="80">
        <v>397026</v>
      </c>
      <c r="AI32" s="80">
        <v>988</v>
      </c>
      <c r="AJ32" s="80"/>
      <c r="AK32" s="80" t="s">
        <v>968</v>
      </c>
      <c r="AL32" s="80" t="s">
        <v>1044</v>
      </c>
      <c r="AM32" s="85" t="s">
        <v>1105</v>
      </c>
      <c r="AN32" s="80"/>
      <c r="AO32" s="82">
        <v>42060.057546296295</v>
      </c>
      <c r="AP32" s="85" t="s">
        <v>1163</v>
      </c>
      <c r="AQ32" s="80" t="b">
        <v>1</v>
      </c>
      <c r="AR32" s="80" t="b">
        <v>0</v>
      </c>
      <c r="AS32" s="80" t="b">
        <v>0</v>
      </c>
      <c r="AT32" s="80"/>
      <c r="AU32" s="80">
        <v>195</v>
      </c>
      <c r="AV32" s="85" t="s">
        <v>1210</v>
      </c>
      <c r="AW32" s="80" t="b">
        <v>0</v>
      </c>
      <c r="AX32" s="80" t="s">
        <v>1261</v>
      </c>
      <c r="AY32" s="85" t="s">
        <v>1291</v>
      </c>
      <c r="AZ32" s="80" t="s">
        <v>66</v>
      </c>
      <c r="BA32" s="80" t="str">
        <f>REPLACE(INDEX(GroupVertices[Group],MATCH(Vertices[[#This Row],[Vertex]],GroupVertices[Vertex],0)),1,1,"")</f>
        <v>1</v>
      </c>
      <c r="BB32" s="48"/>
      <c r="BC32" s="48"/>
      <c r="BD32" s="48"/>
      <c r="BE32" s="48"/>
      <c r="BF32" s="48"/>
      <c r="BG32" s="48"/>
      <c r="BH32" s="120" t="s">
        <v>1855</v>
      </c>
      <c r="BI32" s="120" t="s">
        <v>1855</v>
      </c>
      <c r="BJ32" s="120" t="s">
        <v>1897</v>
      </c>
      <c r="BK32" s="120" t="s">
        <v>1897</v>
      </c>
      <c r="BL32" s="120">
        <v>0</v>
      </c>
      <c r="BM32" s="123">
        <v>0</v>
      </c>
      <c r="BN32" s="120">
        <v>0</v>
      </c>
      <c r="BO32" s="123">
        <v>0</v>
      </c>
      <c r="BP32" s="120">
        <v>0</v>
      </c>
      <c r="BQ32" s="123">
        <v>0</v>
      </c>
      <c r="BR32" s="120">
        <v>35</v>
      </c>
      <c r="BS32" s="123">
        <v>100</v>
      </c>
      <c r="BT32" s="120">
        <v>35</v>
      </c>
      <c r="BU32" s="2"/>
      <c r="BV32" s="3"/>
      <c r="BW32" s="3"/>
      <c r="BX32" s="3"/>
      <c r="BY32" s="3"/>
    </row>
    <row r="33" spans="1:77" ht="41.45" customHeight="1">
      <c r="A33" s="66" t="s">
        <v>293</v>
      </c>
      <c r="C33" s="67"/>
      <c r="D33" s="67" t="s">
        <v>64</v>
      </c>
      <c r="E33" s="68">
        <v>170.31559249595637</v>
      </c>
      <c r="F33" s="70">
        <v>99.97150047216648</v>
      </c>
      <c r="G33" s="104" t="s">
        <v>503</v>
      </c>
      <c r="H33" s="67"/>
      <c r="I33" s="71" t="s">
        <v>293</v>
      </c>
      <c r="J33" s="72"/>
      <c r="K33" s="72"/>
      <c r="L33" s="71" t="s">
        <v>1378</v>
      </c>
      <c r="M33" s="75">
        <v>10.497942642651637</v>
      </c>
      <c r="N33" s="76">
        <v>1819.343994140625</v>
      </c>
      <c r="O33" s="76">
        <v>7736.70751953125</v>
      </c>
      <c r="P33" s="77"/>
      <c r="Q33" s="78"/>
      <c r="R33" s="78"/>
      <c r="S33" s="90"/>
      <c r="T33" s="48">
        <v>8</v>
      </c>
      <c r="U33" s="48">
        <v>17</v>
      </c>
      <c r="V33" s="49">
        <v>1033.87619</v>
      </c>
      <c r="W33" s="49">
        <v>0.007752</v>
      </c>
      <c r="X33" s="49">
        <v>0.065871</v>
      </c>
      <c r="Y33" s="49">
        <v>4.768538</v>
      </c>
      <c r="Z33" s="49">
        <v>0.07894736842105263</v>
      </c>
      <c r="AA33" s="49">
        <v>0.15</v>
      </c>
      <c r="AB33" s="73">
        <v>33</v>
      </c>
      <c r="AC33" s="73"/>
      <c r="AD33" s="74"/>
      <c r="AE33" s="80" t="s">
        <v>886</v>
      </c>
      <c r="AF33" s="80">
        <v>902</v>
      </c>
      <c r="AG33" s="80">
        <v>1692</v>
      </c>
      <c r="AH33" s="80">
        <v>4247</v>
      </c>
      <c r="AI33" s="80">
        <v>19384</v>
      </c>
      <c r="AJ33" s="80"/>
      <c r="AK33" s="80" t="s">
        <v>969</v>
      </c>
      <c r="AL33" s="80" t="s">
        <v>1045</v>
      </c>
      <c r="AM33" s="85" t="s">
        <v>1106</v>
      </c>
      <c r="AN33" s="80"/>
      <c r="AO33" s="82">
        <v>42443.11209490741</v>
      </c>
      <c r="AP33" s="85" t="s">
        <v>1164</v>
      </c>
      <c r="AQ33" s="80" t="b">
        <v>0</v>
      </c>
      <c r="AR33" s="80" t="b">
        <v>0</v>
      </c>
      <c r="AS33" s="80" t="b">
        <v>1</v>
      </c>
      <c r="AT33" s="80"/>
      <c r="AU33" s="80">
        <v>120</v>
      </c>
      <c r="AV33" s="85" t="s">
        <v>1210</v>
      </c>
      <c r="AW33" s="80" t="b">
        <v>0</v>
      </c>
      <c r="AX33" s="80" t="s">
        <v>1261</v>
      </c>
      <c r="AY33" s="85" t="s">
        <v>1292</v>
      </c>
      <c r="AZ33" s="80" t="s">
        <v>66</v>
      </c>
      <c r="BA33" s="80" t="str">
        <f>REPLACE(INDEX(GroupVertices[Group],MATCH(Vertices[[#This Row],[Vertex]],GroupVertices[Vertex],0)),1,1,"")</f>
        <v>1</v>
      </c>
      <c r="BB33" s="48" t="s">
        <v>1815</v>
      </c>
      <c r="BC33" s="48" t="s">
        <v>1815</v>
      </c>
      <c r="BD33" s="48" t="s">
        <v>403</v>
      </c>
      <c r="BE33" s="48" t="s">
        <v>403</v>
      </c>
      <c r="BF33" s="48" t="s">
        <v>1826</v>
      </c>
      <c r="BG33" s="48" t="s">
        <v>1838</v>
      </c>
      <c r="BH33" s="120" t="s">
        <v>1856</v>
      </c>
      <c r="BI33" s="120" t="s">
        <v>1881</v>
      </c>
      <c r="BJ33" s="120" t="s">
        <v>1898</v>
      </c>
      <c r="BK33" s="120" t="s">
        <v>1898</v>
      </c>
      <c r="BL33" s="120">
        <v>4</v>
      </c>
      <c r="BM33" s="123">
        <v>1.9801980198019802</v>
      </c>
      <c r="BN33" s="120">
        <v>2</v>
      </c>
      <c r="BO33" s="123">
        <v>0.9900990099009901</v>
      </c>
      <c r="BP33" s="120">
        <v>0</v>
      </c>
      <c r="BQ33" s="123">
        <v>0</v>
      </c>
      <c r="BR33" s="120">
        <v>196</v>
      </c>
      <c r="BS33" s="123">
        <v>97.02970297029702</v>
      </c>
      <c r="BT33" s="120">
        <v>202</v>
      </c>
      <c r="BU33" s="2"/>
      <c r="BV33" s="3"/>
      <c r="BW33" s="3"/>
      <c r="BX33" s="3"/>
      <c r="BY33" s="3"/>
    </row>
    <row r="34" spans="1:77" ht="41.45" customHeight="1">
      <c r="A34" s="66" t="s">
        <v>310</v>
      </c>
      <c r="C34" s="67"/>
      <c r="D34" s="67" t="s">
        <v>64</v>
      </c>
      <c r="E34" s="68">
        <v>169.6081982503158</v>
      </c>
      <c r="F34" s="70">
        <v>99.97392488173233</v>
      </c>
      <c r="G34" s="104" t="s">
        <v>1231</v>
      </c>
      <c r="H34" s="67"/>
      <c r="I34" s="71" t="s">
        <v>310</v>
      </c>
      <c r="J34" s="72"/>
      <c r="K34" s="72"/>
      <c r="L34" s="71" t="s">
        <v>1379</v>
      </c>
      <c r="M34" s="75">
        <v>9.689967748006078</v>
      </c>
      <c r="N34" s="76">
        <v>2049.615966796875</v>
      </c>
      <c r="O34" s="76">
        <v>9113.9140625</v>
      </c>
      <c r="P34" s="77"/>
      <c r="Q34" s="78"/>
      <c r="R34" s="78"/>
      <c r="S34" s="90"/>
      <c r="T34" s="48">
        <v>3</v>
      </c>
      <c r="U34" s="48">
        <v>0</v>
      </c>
      <c r="V34" s="49">
        <v>0</v>
      </c>
      <c r="W34" s="49">
        <v>0.006024</v>
      </c>
      <c r="X34" s="49">
        <v>0.018077</v>
      </c>
      <c r="Y34" s="49">
        <v>0.711512</v>
      </c>
      <c r="Z34" s="49">
        <v>0.6666666666666666</v>
      </c>
      <c r="AA34" s="49">
        <v>0</v>
      </c>
      <c r="AB34" s="73">
        <v>34</v>
      </c>
      <c r="AC34" s="73"/>
      <c r="AD34" s="74"/>
      <c r="AE34" s="80" t="s">
        <v>887</v>
      </c>
      <c r="AF34" s="80">
        <v>99</v>
      </c>
      <c r="AG34" s="80">
        <v>1549</v>
      </c>
      <c r="AH34" s="80">
        <v>795</v>
      </c>
      <c r="AI34" s="80">
        <v>9538</v>
      </c>
      <c r="AJ34" s="80"/>
      <c r="AK34" s="80" t="s">
        <v>970</v>
      </c>
      <c r="AL34" s="80" t="s">
        <v>1046</v>
      </c>
      <c r="AM34" s="85" t="s">
        <v>1107</v>
      </c>
      <c r="AN34" s="80"/>
      <c r="AO34" s="82">
        <v>42766.86523148148</v>
      </c>
      <c r="AP34" s="85" t="s">
        <v>1165</v>
      </c>
      <c r="AQ34" s="80" t="b">
        <v>1</v>
      </c>
      <c r="AR34" s="80" t="b">
        <v>0</v>
      </c>
      <c r="AS34" s="80" t="b">
        <v>0</v>
      </c>
      <c r="AT34" s="80"/>
      <c r="AU34" s="80">
        <v>13</v>
      </c>
      <c r="AV34" s="80"/>
      <c r="AW34" s="80" t="b">
        <v>0</v>
      </c>
      <c r="AX34" s="80" t="s">
        <v>1261</v>
      </c>
      <c r="AY34" s="85" t="s">
        <v>1293</v>
      </c>
      <c r="AZ34" s="80" t="s">
        <v>65</v>
      </c>
      <c r="BA34" s="80" t="str">
        <f>REPLACE(INDEX(GroupVertices[Group],MATCH(Vertices[[#This Row],[Vertex]],GroupVertices[Vertex],0)),1,1,"")</f>
        <v>1</v>
      </c>
      <c r="BB34" s="48"/>
      <c r="BC34" s="48"/>
      <c r="BD34" s="48"/>
      <c r="BE34" s="48"/>
      <c r="BF34" s="48"/>
      <c r="BG34" s="48"/>
      <c r="BH34" s="48"/>
      <c r="BI34" s="48"/>
      <c r="BJ34" s="48"/>
      <c r="BK34" s="48"/>
      <c r="BL34" s="48"/>
      <c r="BM34" s="49"/>
      <c r="BN34" s="48"/>
      <c r="BO34" s="49"/>
      <c r="BP34" s="48"/>
      <c r="BQ34" s="49"/>
      <c r="BR34" s="48"/>
      <c r="BS34" s="49"/>
      <c r="BT34" s="48"/>
      <c r="BU34" s="2"/>
      <c r="BV34" s="3"/>
      <c r="BW34" s="3"/>
      <c r="BX34" s="3"/>
      <c r="BY34" s="3"/>
    </row>
    <row r="35" spans="1:77" ht="41.45" customHeight="1">
      <c r="A35" s="66" t="s">
        <v>267</v>
      </c>
      <c r="C35" s="67"/>
      <c r="D35" s="67" t="s">
        <v>64</v>
      </c>
      <c r="E35" s="68">
        <v>162.94978807806282</v>
      </c>
      <c r="F35" s="70">
        <v>99.9967448486948</v>
      </c>
      <c r="G35" s="104" t="s">
        <v>482</v>
      </c>
      <c r="H35" s="67"/>
      <c r="I35" s="71" t="s">
        <v>267</v>
      </c>
      <c r="J35" s="72"/>
      <c r="K35" s="72"/>
      <c r="L35" s="71" t="s">
        <v>1380</v>
      </c>
      <c r="M35" s="75">
        <v>2.084833424978652</v>
      </c>
      <c r="N35" s="76">
        <v>9526.337890625</v>
      </c>
      <c r="O35" s="76">
        <v>9001.060546875</v>
      </c>
      <c r="P35" s="77"/>
      <c r="Q35" s="78"/>
      <c r="R35" s="78"/>
      <c r="S35" s="90"/>
      <c r="T35" s="48">
        <v>1</v>
      </c>
      <c r="U35" s="48">
        <v>1</v>
      </c>
      <c r="V35" s="49">
        <v>0</v>
      </c>
      <c r="W35" s="49">
        <v>0</v>
      </c>
      <c r="X35" s="49">
        <v>0</v>
      </c>
      <c r="Y35" s="49">
        <v>0.999994</v>
      </c>
      <c r="Z35" s="49">
        <v>0</v>
      </c>
      <c r="AA35" s="49" t="s">
        <v>1462</v>
      </c>
      <c r="AB35" s="73">
        <v>35</v>
      </c>
      <c r="AC35" s="73"/>
      <c r="AD35" s="74"/>
      <c r="AE35" s="80" t="s">
        <v>888</v>
      </c>
      <c r="AF35" s="80">
        <v>376</v>
      </c>
      <c r="AG35" s="80">
        <v>203</v>
      </c>
      <c r="AH35" s="80">
        <v>2858</v>
      </c>
      <c r="AI35" s="80">
        <v>47</v>
      </c>
      <c r="AJ35" s="80"/>
      <c r="AK35" s="80" t="s">
        <v>971</v>
      </c>
      <c r="AL35" s="80" t="s">
        <v>1047</v>
      </c>
      <c r="AM35" s="85" t="s">
        <v>1108</v>
      </c>
      <c r="AN35" s="80"/>
      <c r="AO35" s="82">
        <v>41302.42592592593</v>
      </c>
      <c r="AP35" s="85" t="s">
        <v>1166</v>
      </c>
      <c r="AQ35" s="80" t="b">
        <v>0</v>
      </c>
      <c r="AR35" s="80" t="b">
        <v>0</v>
      </c>
      <c r="AS35" s="80" t="b">
        <v>0</v>
      </c>
      <c r="AT35" s="80"/>
      <c r="AU35" s="80">
        <v>87</v>
      </c>
      <c r="AV35" s="85" t="s">
        <v>1210</v>
      </c>
      <c r="AW35" s="80" t="b">
        <v>0</v>
      </c>
      <c r="AX35" s="80" t="s">
        <v>1261</v>
      </c>
      <c r="AY35" s="85" t="s">
        <v>1294</v>
      </c>
      <c r="AZ35" s="80" t="s">
        <v>66</v>
      </c>
      <c r="BA35" s="80" t="str">
        <f>REPLACE(INDEX(GroupVertices[Group],MATCH(Vertices[[#This Row],[Vertex]],GroupVertices[Vertex],0)),1,1,"")</f>
        <v>8</v>
      </c>
      <c r="BB35" s="48" t="s">
        <v>1816</v>
      </c>
      <c r="BC35" s="48" t="s">
        <v>1816</v>
      </c>
      <c r="BD35" s="48" t="s">
        <v>1512</v>
      </c>
      <c r="BE35" s="48" t="s">
        <v>1820</v>
      </c>
      <c r="BF35" s="48" t="s">
        <v>1827</v>
      </c>
      <c r="BG35" s="48" t="s">
        <v>1839</v>
      </c>
      <c r="BH35" s="120" t="s">
        <v>1857</v>
      </c>
      <c r="BI35" s="120" t="s">
        <v>1857</v>
      </c>
      <c r="BJ35" s="120" t="s">
        <v>1899</v>
      </c>
      <c r="BK35" s="120" t="s">
        <v>1899</v>
      </c>
      <c r="BL35" s="120">
        <v>3</v>
      </c>
      <c r="BM35" s="123">
        <v>5.084745762711864</v>
      </c>
      <c r="BN35" s="120">
        <v>0</v>
      </c>
      <c r="BO35" s="123">
        <v>0</v>
      </c>
      <c r="BP35" s="120">
        <v>0</v>
      </c>
      <c r="BQ35" s="123">
        <v>0</v>
      </c>
      <c r="BR35" s="120">
        <v>56</v>
      </c>
      <c r="BS35" s="123">
        <v>94.91525423728814</v>
      </c>
      <c r="BT35" s="120">
        <v>59</v>
      </c>
      <c r="BU35" s="2"/>
      <c r="BV35" s="3"/>
      <c r="BW35" s="3"/>
      <c r="BX35" s="3"/>
      <c r="BY35" s="3"/>
    </row>
    <row r="36" spans="1:77" ht="41.45" customHeight="1">
      <c r="A36" s="66" t="s">
        <v>268</v>
      </c>
      <c r="C36" s="67"/>
      <c r="D36" s="67" t="s">
        <v>64</v>
      </c>
      <c r="E36" s="68">
        <v>170.21170942491824</v>
      </c>
      <c r="F36" s="70">
        <v>99.97185650434048</v>
      </c>
      <c r="G36" s="104" t="s">
        <v>483</v>
      </c>
      <c r="H36" s="67"/>
      <c r="I36" s="71" t="s">
        <v>268</v>
      </c>
      <c r="J36" s="72"/>
      <c r="K36" s="72"/>
      <c r="L36" s="71" t="s">
        <v>1381</v>
      </c>
      <c r="M36" s="75">
        <v>10.379288986794597</v>
      </c>
      <c r="N36" s="76">
        <v>4952.72900390625</v>
      </c>
      <c r="O36" s="76">
        <v>1652.8095703125</v>
      </c>
      <c r="P36" s="77"/>
      <c r="Q36" s="78"/>
      <c r="R36" s="78"/>
      <c r="S36" s="90"/>
      <c r="T36" s="48">
        <v>6</v>
      </c>
      <c r="U36" s="48">
        <v>3</v>
      </c>
      <c r="V36" s="49">
        <v>725.488095</v>
      </c>
      <c r="W36" s="49">
        <v>0.005917</v>
      </c>
      <c r="X36" s="49">
        <v>0.006939</v>
      </c>
      <c r="Y36" s="49">
        <v>2.149998</v>
      </c>
      <c r="Z36" s="49">
        <v>0.07142857142857142</v>
      </c>
      <c r="AA36" s="49">
        <v>0</v>
      </c>
      <c r="AB36" s="73">
        <v>36</v>
      </c>
      <c r="AC36" s="73"/>
      <c r="AD36" s="74"/>
      <c r="AE36" s="80" t="s">
        <v>889</v>
      </c>
      <c r="AF36" s="80">
        <v>511</v>
      </c>
      <c r="AG36" s="80">
        <v>1671</v>
      </c>
      <c r="AH36" s="80">
        <v>11508</v>
      </c>
      <c r="AI36" s="80">
        <v>24446</v>
      </c>
      <c r="AJ36" s="80"/>
      <c r="AK36" s="80" t="s">
        <v>972</v>
      </c>
      <c r="AL36" s="80" t="s">
        <v>1048</v>
      </c>
      <c r="AM36" s="80"/>
      <c r="AN36" s="80"/>
      <c r="AO36" s="82">
        <v>40036.87458333333</v>
      </c>
      <c r="AP36" s="85" t="s">
        <v>1167</v>
      </c>
      <c r="AQ36" s="80" t="b">
        <v>0</v>
      </c>
      <c r="AR36" s="80" t="b">
        <v>0</v>
      </c>
      <c r="AS36" s="80" t="b">
        <v>1</v>
      </c>
      <c r="AT36" s="80"/>
      <c r="AU36" s="80">
        <v>144</v>
      </c>
      <c r="AV36" s="85" t="s">
        <v>1215</v>
      </c>
      <c r="AW36" s="80" t="b">
        <v>0</v>
      </c>
      <c r="AX36" s="80" t="s">
        <v>1261</v>
      </c>
      <c r="AY36" s="85" t="s">
        <v>1295</v>
      </c>
      <c r="AZ36" s="80" t="s">
        <v>66</v>
      </c>
      <c r="BA36" s="80" t="str">
        <f>REPLACE(INDEX(GroupVertices[Group],MATCH(Vertices[[#This Row],[Vertex]],GroupVertices[Vertex],0)),1,1,"")</f>
        <v>5</v>
      </c>
      <c r="BB36" s="48" t="s">
        <v>384</v>
      </c>
      <c r="BC36" s="48" t="s">
        <v>384</v>
      </c>
      <c r="BD36" s="48" t="s">
        <v>402</v>
      </c>
      <c r="BE36" s="48" t="s">
        <v>402</v>
      </c>
      <c r="BF36" s="48" t="s">
        <v>1828</v>
      </c>
      <c r="BG36" s="48" t="s">
        <v>1840</v>
      </c>
      <c r="BH36" s="120" t="s">
        <v>1858</v>
      </c>
      <c r="BI36" s="120" t="s">
        <v>1858</v>
      </c>
      <c r="BJ36" s="120" t="s">
        <v>1900</v>
      </c>
      <c r="BK36" s="120" t="s">
        <v>1900</v>
      </c>
      <c r="BL36" s="120">
        <v>4</v>
      </c>
      <c r="BM36" s="123">
        <v>5.47945205479452</v>
      </c>
      <c r="BN36" s="120">
        <v>0</v>
      </c>
      <c r="BO36" s="123">
        <v>0</v>
      </c>
      <c r="BP36" s="120">
        <v>0</v>
      </c>
      <c r="BQ36" s="123">
        <v>0</v>
      </c>
      <c r="BR36" s="120">
        <v>69</v>
      </c>
      <c r="BS36" s="123">
        <v>94.52054794520548</v>
      </c>
      <c r="BT36" s="120">
        <v>73</v>
      </c>
      <c r="BU36" s="2"/>
      <c r="BV36" s="3"/>
      <c r="BW36" s="3"/>
      <c r="BX36" s="3"/>
      <c r="BY36" s="3"/>
    </row>
    <row r="37" spans="1:77" ht="41.45" customHeight="1">
      <c r="A37" s="66" t="s">
        <v>311</v>
      </c>
      <c r="C37" s="67"/>
      <c r="D37" s="67" t="s">
        <v>64</v>
      </c>
      <c r="E37" s="68">
        <v>180.5505483996647</v>
      </c>
      <c r="F37" s="70">
        <v>99.93642282607037</v>
      </c>
      <c r="G37" s="104" t="s">
        <v>1232</v>
      </c>
      <c r="H37" s="67"/>
      <c r="I37" s="71" t="s">
        <v>311</v>
      </c>
      <c r="J37" s="72"/>
      <c r="K37" s="72"/>
      <c r="L37" s="71" t="s">
        <v>1382</v>
      </c>
      <c r="M37" s="75">
        <v>22.1881528316143</v>
      </c>
      <c r="N37" s="76">
        <v>4184.1171875</v>
      </c>
      <c r="O37" s="76">
        <v>875.804931640625</v>
      </c>
      <c r="P37" s="77"/>
      <c r="Q37" s="78"/>
      <c r="R37" s="78"/>
      <c r="S37" s="90"/>
      <c r="T37" s="48">
        <v>1</v>
      </c>
      <c r="U37" s="48">
        <v>0</v>
      </c>
      <c r="V37" s="49">
        <v>0</v>
      </c>
      <c r="W37" s="49">
        <v>0.004348</v>
      </c>
      <c r="X37" s="49">
        <v>0.000787</v>
      </c>
      <c r="Y37" s="49">
        <v>0.378437</v>
      </c>
      <c r="Z37" s="49">
        <v>0</v>
      </c>
      <c r="AA37" s="49">
        <v>0</v>
      </c>
      <c r="AB37" s="73">
        <v>37</v>
      </c>
      <c r="AC37" s="73"/>
      <c r="AD37" s="74"/>
      <c r="AE37" s="80" t="s">
        <v>890</v>
      </c>
      <c r="AF37" s="80">
        <v>426</v>
      </c>
      <c r="AG37" s="80">
        <v>3761</v>
      </c>
      <c r="AH37" s="80">
        <v>5227</v>
      </c>
      <c r="AI37" s="80">
        <v>4281</v>
      </c>
      <c r="AJ37" s="80"/>
      <c r="AK37" s="80" t="s">
        <v>973</v>
      </c>
      <c r="AL37" s="80" t="s">
        <v>1049</v>
      </c>
      <c r="AM37" s="85" t="s">
        <v>1108</v>
      </c>
      <c r="AN37" s="80"/>
      <c r="AO37" s="82">
        <v>39912.928935185184</v>
      </c>
      <c r="AP37" s="85" t="s">
        <v>1168</v>
      </c>
      <c r="AQ37" s="80" t="b">
        <v>1</v>
      </c>
      <c r="AR37" s="80" t="b">
        <v>0</v>
      </c>
      <c r="AS37" s="80" t="b">
        <v>1</v>
      </c>
      <c r="AT37" s="80"/>
      <c r="AU37" s="80">
        <v>129</v>
      </c>
      <c r="AV37" s="85" t="s">
        <v>1210</v>
      </c>
      <c r="AW37" s="80" t="b">
        <v>0</v>
      </c>
      <c r="AX37" s="80" t="s">
        <v>1261</v>
      </c>
      <c r="AY37" s="85" t="s">
        <v>1296</v>
      </c>
      <c r="AZ37" s="80" t="s">
        <v>65</v>
      </c>
      <c r="BA37" s="80" t="str">
        <f>REPLACE(INDEX(GroupVertices[Group],MATCH(Vertices[[#This Row],[Vertex]],GroupVertices[Vertex],0)),1,1,"")</f>
        <v>5</v>
      </c>
      <c r="BB37" s="48"/>
      <c r="BC37" s="48"/>
      <c r="BD37" s="48"/>
      <c r="BE37" s="48"/>
      <c r="BF37" s="48"/>
      <c r="BG37" s="48"/>
      <c r="BH37" s="48"/>
      <c r="BI37" s="48"/>
      <c r="BJ37" s="48"/>
      <c r="BK37" s="48"/>
      <c r="BL37" s="48"/>
      <c r="BM37" s="49"/>
      <c r="BN37" s="48"/>
      <c r="BO37" s="49"/>
      <c r="BP37" s="48"/>
      <c r="BQ37" s="49"/>
      <c r="BR37" s="48"/>
      <c r="BS37" s="49"/>
      <c r="BT37" s="48"/>
      <c r="BU37" s="2"/>
      <c r="BV37" s="3"/>
      <c r="BW37" s="3"/>
      <c r="BX37" s="3"/>
      <c r="BY37" s="3"/>
    </row>
    <row r="38" spans="1:77" ht="41.45" customHeight="1">
      <c r="A38" s="66" t="s">
        <v>312</v>
      </c>
      <c r="C38" s="67"/>
      <c r="D38" s="67" t="s">
        <v>64</v>
      </c>
      <c r="E38" s="68">
        <v>164.13702317564136</v>
      </c>
      <c r="F38" s="70">
        <v>99.9926759095633</v>
      </c>
      <c r="G38" s="104" t="s">
        <v>1233</v>
      </c>
      <c r="H38" s="67"/>
      <c r="I38" s="71" t="s">
        <v>312</v>
      </c>
      <c r="J38" s="72"/>
      <c r="K38" s="72"/>
      <c r="L38" s="71" t="s">
        <v>1383</v>
      </c>
      <c r="M38" s="75">
        <v>3.4408752062019676</v>
      </c>
      <c r="N38" s="76">
        <v>4277.4736328125</v>
      </c>
      <c r="O38" s="76">
        <v>1980.7174072265625</v>
      </c>
      <c r="P38" s="77"/>
      <c r="Q38" s="78"/>
      <c r="R38" s="78"/>
      <c r="S38" s="90"/>
      <c r="T38" s="48">
        <v>2</v>
      </c>
      <c r="U38" s="48">
        <v>0</v>
      </c>
      <c r="V38" s="49">
        <v>0</v>
      </c>
      <c r="W38" s="49">
        <v>0.004367</v>
      </c>
      <c r="X38" s="49">
        <v>0.000888</v>
      </c>
      <c r="Y38" s="49">
        <v>0.658151</v>
      </c>
      <c r="Z38" s="49">
        <v>0.5</v>
      </c>
      <c r="AA38" s="49">
        <v>0</v>
      </c>
      <c r="AB38" s="73">
        <v>38</v>
      </c>
      <c r="AC38" s="73"/>
      <c r="AD38" s="74"/>
      <c r="AE38" s="80" t="s">
        <v>891</v>
      </c>
      <c r="AF38" s="80">
        <v>392</v>
      </c>
      <c r="AG38" s="80">
        <v>443</v>
      </c>
      <c r="AH38" s="80">
        <v>543</v>
      </c>
      <c r="AI38" s="80">
        <v>737</v>
      </c>
      <c r="AJ38" s="80"/>
      <c r="AK38" s="80" t="s">
        <v>974</v>
      </c>
      <c r="AL38" s="80" t="s">
        <v>1050</v>
      </c>
      <c r="AM38" s="80"/>
      <c r="AN38" s="80"/>
      <c r="AO38" s="82">
        <v>40679.77181712963</v>
      </c>
      <c r="AP38" s="85" t="s">
        <v>1169</v>
      </c>
      <c r="AQ38" s="80" t="b">
        <v>1</v>
      </c>
      <c r="AR38" s="80" t="b">
        <v>0</v>
      </c>
      <c r="AS38" s="80" t="b">
        <v>1</v>
      </c>
      <c r="AT38" s="80"/>
      <c r="AU38" s="80">
        <v>4</v>
      </c>
      <c r="AV38" s="85" t="s">
        <v>1210</v>
      </c>
      <c r="AW38" s="80" t="b">
        <v>0</v>
      </c>
      <c r="AX38" s="80" t="s">
        <v>1261</v>
      </c>
      <c r="AY38" s="85" t="s">
        <v>1297</v>
      </c>
      <c r="AZ38" s="80" t="s">
        <v>65</v>
      </c>
      <c r="BA38" s="80" t="str">
        <f>REPLACE(INDEX(GroupVertices[Group],MATCH(Vertices[[#This Row],[Vertex]],GroupVertices[Vertex],0)),1,1,"")</f>
        <v>5</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6" t="s">
        <v>269</v>
      </c>
      <c r="C39" s="67"/>
      <c r="D39" s="67" t="s">
        <v>64</v>
      </c>
      <c r="E39" s="68">
        <v>305.63071274247056</v>
      </c>
      <c r="F39" s="70">
        <v>99.50774313465419</v>
      </c>
      <c r="G39" s="104" t="s">
        <v>484</v>
      </c>
      <c r="H39" s="67"/>
      <c r="I39" s="71" t="s">
        <v>269</v>
      </c>
      <c r="J39" s="72"/>
      <c r="K39" s="72"/>
      <c r="L39" s="71" t="s">
        <v>1384</v>
      </c>
      <c r="M39" s="75">
        <v>165.052804657579</v>
      </c>
      <c r="N39" s="76">
        <v>4717.921875</v>
      </c>
      <c r="O39" s="76">
        <v>386.2557373046875</v>
      </c>
      <c r="P39" s="77"/>
      <c r="Q39" s="78"/>
      <c r="R39" s="78"/>
      <c r="S39" s="90"/>
      <c r="T39" s="48">
        <v>0</v>
      </c>
      <c r="U39" s="48">
        <v>2</v>
      </c>
      <c r="V39" s="49">
        <v>0</v>
      </c>
      <c r="W39" s="49">
        <v>0.004367</v>
      </c>
      <c r="X39" s="49">
        <v>0.000888</v>
      </c>
      <c r="Y39" s="49">
        <v>0.658151</v>
      </c>
      <c r="Z39" s="49">
        <v>0.5</v>
      </c>
      <c r="AA39" s="49">
        <v>0</v>
      </c>
      <c r="AB39" s="73">
        <v>39</v>
      </c>
      <c r="AC39" s="73"/>
      <c r="AD39" s="74"/>
      <c r="AE39" s="80" t="s">
        <v>892</v>
      </c>
      <c r="AF39" s="80">
        <v>31936</v>
      </c>
      <c r="AG39" s="80">
        <v>29046</v>
      </c>
      <c r="AH39" s="80">
        <v>79520</v>
      </c>
      <c r="AI39" s="80">
        <v>192253</v>
      </c>
      <c r="AJ39" s="80"/>
      <c r="AK39" s="80" t="s">
        <v>975</v>
      </c>
      <c r="AL39" s="80" t="s">
        <v>1051</v>
      </c>
      <c r="AM39" s="85" t="s">
        <v>1109</v>
      </c>
      <c r="AN39" s="80"/>
      <c r="AO39" s="82">
        <v>39783.24251157408</v>
      </c>
      <c r="AP39" s="85" t="s">
        <v>1170</v>
      </c>
      <c r="AQ39" s="80" t="b">
        <v>0</v>
      </c>
      <c r="AR39" s="80" t="b">
        <v>0</v>
      </c>
      <c r="AS39" s="80" t="b">
        <v>1</v>
      </c>
      <c r="AT39" s="80"/>
      <c r="AU39" s="80">
        <v>1057</v>
      </c>
      <c r="AV39" s="85" t="s">
        <v>1211</v>
      </c>
      <c r="AW39" s="80" t="b">
        <v>0</v>
      </c>
      <c r="AX39" s="80" t="s">
        <v>1261</v>
      </c>
      <c r="AY39" s="85" t="s">
        <v>1298</v>
      </c>
      <c r="AZ39" s="80" t="s">
        <v>66</v>
      </c>
      <c r="BA39" s="80" t="str">
        <f>REPLACE(INDEX(GroupVertices[Group],MATCH(Vertices[[#This Row],[Vertex]],GroupVertices[Vertex],0)),1,1,"")</f>
        <v>5</v>
      </c>
      <c r="BB39" s="48"/>
      <c r="BC39" s="48"/>
      <c r="BD39" s="48"/>
      <c r="BE39" s="48"/>
      <c r="BF39" s="48" t="s">
        <v>418</v>
      </c>
      <c r="BG39" s="48" t="s">
        <v>418</v>
      </c>
      <c r="BH39" s="120" t="s">
        <v>1859</v>
      </c>
      <c r="BI39" s="120" t="s">
        <v>1859</v>
      </c>
      <c r="BJ39" s="120" t="s">
        <v>1901</v>
      </c>
      <c r="BK39" s="120" t="s">
        <v>1901</v>
      </c>
      <c r="BL39" s="120">
        <v>3</v>
      </c>
      <c r="BM39" s="123">
        <v>17.647058823529413</v>
      </c>
      <c r="BN39" s="120">
        <v>0</v>
      </c>
      <c r="BO39" s="123">
        <v>0</v>
      </c>
      <c r="BP39" s="120">
        <v>0</v>
      </c>
      <c r="BQ39" s="123">
        <v>0</v>
      </c>
      <c r="BR39" s="120">
        <v>14</v>
      </c>
      <c r="BS39" s="123">
        <v>82.3529411764706</v>
      </c>
      <c r="BT39" s="120">
        <v>17</v>
      </c>
      <c r="BU39" s="2"/>
      <c r="BV39" s="3"/>
      <c r="BW39" s="3"/>
      <c r="BX39" s="3"/>
      <c r="BY39" s="3"/>
    </row>
    <row r="40" spans="1:77" ht="41.45" customHeight="1">
      <c r="A40" s="66" t="s">
        <v>270</v>
      </c>
      <c r="C40" s="67"/>
      <c r="D40" s="67" t="s">
        <v>64</v>
      </c>
      <c r="E40" s="68">
        <v>176.93442816495673</v>
      </c>
      <c r="F40" s="70">
        <v>99.94881613650838</v>
      </c>
      <c r="G40" s="104" t="s">
        <v>485</v>
      </c>
      <c r="H40" s="67"/>
      <c r="I40" s="71" t="s">
        <v>270</v>
      </c>
      <c r="J40" s="72"/>
      <c r="K40" s="72"/>
      <c r="L40" s="71" t="s">
        <v>1385</v>
      </c>
      <c r="M40" s="75">
        <v>18.05787557297162</v>
      </c>
      <c r="N40" s="76">
        <v>2036.0010986328125</v>
      </c>
      <c r="O40" s="76">
        <v>5779.92333984375</v>
      </c>
      <c r="P40" s="77"/>
      <c r="Q40" s="78"/>
      <c r="R40" s="78"/>
      <c r="S40" s="90"/>
      <c r="T40" s="48">
        <v>2</v>
      </c>
      <c r="U40" s="48">
        <v>11</v>
      </c>
      <c r="V40" s="49">
        <v>790.366667</v>
      </c>
      <c r="W40" s="49">
        <v>0.007634</v>
      </c>
      <c r="X40" s="49">
        <v>0.048389</v>
      </c>
      <c r="Y40" s="49">
        <v>2.18103</v>
      </c>
      <c r="Z40" s="49">
        <v>0.24545454545454545</v>
      </c>
      <c r="AA40" s="49">
        <v>0.18181818181818182</v>
      </c>
      <c r="AB40" s="73">
        <v>40</v>
      </c>
      <c r="AC40" s="73"/>
      <c r="AD40" s="74"/>
      <c r="AE40" s="80" t="s">
        <v>893</v>
      </c>
      <c r="AF40" s="80">
        <v>200</v>
      </c>
      <c r="AG40" s="80">
        <v>3030</v>
      </c>
      <c r="AH40" s="80">
        <v>12098</v>
      </c>
      <c r="AI40" s="80">
        <v>16936</v>
      </c>
      <c r="AJ40" s="80"/>
      <c r="AK40" s="80" t="s">
        <v>976</v>
      </c>
      <c r="AL40" s="80" t="s">
        <v>1037</v>
      </c>
      <c r="AM40" s="85" t="s">
        <v>1110</v>
      </c>
      <c r="AN40" s="80"/>
      <c r="AO40" s="82">
        <v>41758.765127314815</v>
      </c>
      <c r="AP40" s="85" t="s">
        <v>1171</v>
      </c>
      <c r="AQ40" s="80" t="b">
        <v>1</v>
      </c>
      <c r="AR40" s="80" t="b">
        <v>0</v>
      </c>
      <c r="AS40" s="80" t="b">
        <v>0</v>
      </c>
      <c r="AT40" s="80"/>
      <c r="AU40" s="80">
        <v>75</v>
      </c>
      <c r="AV40" s="85" t="s">
        <v>1210</v>
      </c>
      <c r="AW40" s="80" t="b">
        <v>0</v>
      </c>
      <c r="AX40" s="80" t="s">
        <v>1261</v>
      </c>
      <c r="AY40" s="85" t="s">
        <v>1299</v>
      </c>
      <c r="AZ40" s="80" t="s">
        <v>66</v>
      </c>
      <c r="BA40" s="80" t="str">
        <f>REPLACE(INDEX(GroupVertices[Group],MATCH(Vertices[[#This Row],[Vertex]],GroupVertices[Vertex],0)),1,1,"")</f>
        <v>1</v>
      </c>
      <c r="BB40" s="48" t="s">
        <v>385</v>
      </c>
      <c r="BC40" s="48" t="s">
        <v>385</v>
      </c>
      <c r="BD40" s="48" t="s">
        <v>403</v>
      </c>
      <c r="BE40" s="48" t="s">
        <v>403</v>
      </c>
      <c r="BF40" s="48" t="s">
        <v>1829</v>
      </c>
      <c r="BG40" s="48" t="s">
        <v>1829</v>
      </c>
      <c r="BH40" s="120" t="s">
        <v>1860</v>
      </c>
      <c r="BI40" s="120" t="s">
        <v>1860</v>
      </c>
      <c r="BJ40" s="120" t="s">
        <v>1889</v>
      </c>
      <c r="BK40" s="120" t="s">
        <v>1889</v>
      </c>
      <c r="BL40" s="120">
        <v>0</v>
      </c>
      <c r="BM40" s="123">
        <v>0</v>
      </c>
      <c r="BN40" s="120">
        <v>0</v>
      </c>
      <c r="BO40" s="123">
        <v>0</v>
      </c>
      <c r="BP40" s="120">
        <v>0</v>
      </c>
      <c r="BQ40" s="123">
        <v>0</v>
      </c>
      <c r="BR40" s="120">
        <v>24</v>
      </c>
      <c r="BS40" s="123">
        <v>100</v>
      </c>
      <c r="BT40" s="120">
        <v>24</v>
      </c>
      <c r="BU40" s="2"/>
      <c r="BV40" s="3"/>
      <c r="BW40" s="3"/>
      <c r="BX40" s="3"/>
      <c r="BY40" s="3"/>
    </row>
    <row r="41" spans="1:77" ht="41.45" customHeight="1">
      <c r="A41" s="66" t="s">
        <v>313</v>
      </c>
      <c r="C41" s="67"/>
      <c r="D41" s="67" t="s">
        <v>64</v>
      </c>
      <c r="E41" s="68">
        <v>180.30320775433583</v>
      </c>
      <c r="F41" s="70">
        <v>99.93727052172277</v>
      </c>
      <c r="G41" s="104" t="s">
        <v>1234</v>
      </c>
      <c r="H41" s="67"/>
      <c r="I41" s="71" t="s">
        <v>313</v>
      </c>
      <c r="J41" s="72"/>
      <c r="K41" s="72"/>
      <c r="L41" s="71" t="s">
        <v>1386</v>
      </c>
      <c r="M41" s="75">
        <v>21.905644127192776</v>
      </c>
      <c r="N41" s="76">
        <v>3282.636474609375</v>
      </c>
      <c r="O41" s="76">
        <v>4784.267578125</v>
      </c>
      <c r="P41" s="77"/>
      <c r="Q41" s="78"/>
      <c r="R41" s="78"/>
      <c r="S41" s="90"/>
      <c r="T41" s="48">
        <v>3</v>
      </c>
      <c r="U41" s="48">
        <v>0</v>
      </c>
      <c r="V41" s="49">
        <v>0</v>
      </c>
      <c r="W41" s="49">
        <v>0.005848</v>
      </c>
      <c r="X41" s="49">
        <v>0.020408</v>
      </c>
      <c r="Y41" s="49">
        <v>0.656297</v>
      </c>
      <c r="Z41" s="49">
        <v>1</v>
      </c>
      <c r="AA41" s="49">
        <v>0</v>
      </c>
      <c r="AB41" s="73">
        <v>41</v>
      </c>
      <c r="AC41" s="73"/>
      <c r="AD41" s="74"/>
      <c r="AE41" s="80" t="s">
        <v>894</v>
      </c>
      <c r="AF41" s="80">
        <v>707</v>
      </c>
      <c r="AG41" s="80">
        <v>3711</v>
      </c>
      <c r="AH41" s="80">
        <v>2482</v>
      </c>
      <c r="AI41" s="80">
        <v>6031</v>
      </c>
      <c r="AJ41" s="80"/>
      <c r="AK41" s="80" t="s">
        <v>977</v>
      </c>
      <c r="AL41" s="80"/>
      <c r="AM41" s="85" t="s">
        <v>1111</v>
      </c>
      <c r="AN41" s="80"/>
      <c r="AO41" s="82">
        <v>41472.713125</v>
      </c>
      <c r="AP41" s="85" t="s">
        <v>1172</v>
      </c>
      <c r="AQ41" s="80" t="b">
        <v>1</v>
      </c>
      <c r="AR41" s="80" t="b">
        <v>0</v>
      </c>
      <c r="AS41" s="80" t="b">
        <v>0</v>
      </c>
      <c r="AT41" s="80"/>
      <c r="AU41" s="80">
        <v>46</v>
      </c>
      <c r="AV41" s="85" t="s">
        <v>1210</v>
      </c>
      <c r="AW41" s="80" t="b">
        <v>0</v>
      </c>
      <c r="AX41" s="80" t="s">
        <v>1261</v>
      </c>
      <c r="AY41" s="85" t="s">
        <v>1300</v>
      </c>
      <c r="AZ41" s="80" t="s">
        <v>65</v>
      </c>
      <c r="BA41" s="80" t="str">
        <f>REPLACE(INDEX(GroupVertices[Group],MATCH(Vertices[[#This Row],[Vertex]],GroupVertices[Vertex],0)),1,1,"")</f>
        <v>1</v>
      </c>
      <c r="BB41" s="48"/>
      <c r="BC41" s="48"/>
      <c r="BD41" s="48"/>
      <c r="BE41" s="48"/>
      <c r="BF41" s="48"/>
      <c r="BG41" s="48"/>
      <c r="BH41" s="48"/>
      <c r="BI41" s="48"/>
      <c r="BJ41" s="48"/>
      <c r="BK41" s="48"/>
      <c r="BL41" s="48"/>
      <c r="BM41" s="49"/>
      <c r="BN41" s="48"/>
      <c r="BO41" s="49"/>
      <c r="BP41" s="48"/>
      <c r="BQ41" s="49"/>
      <c r="BR41" s="48"/>
      <c r="BS41" s="49"/>
      <c r="BT41" s="48"/>
      <c r="BU41" s="2"/>
      <c r="BV41" s="3"/>
      <c r="BW41" s="3"/>
      <c r="BX41" s="3"/>
      <c r="BY41" s="3"/>
    </row>
    <row r="42" spans="1:77" ht="41.45" customHeight="1">
      <c r="A42" s="66" t="s">
        <v>272</v>
      </c>
      <c r="C42" s="67"/>
      <c r="D42" s="67" t="s">
        <v>64</v>
      </c>
      <c r="E42" s="68">
        <v>168.36160139785835</v>
      </c>
      <c r="F42" s="70">
        <v>99.9781972678204</v>
      </c>
      <c r="G42" s="104" t="s">
        <v>486</v>
      </c>
      <c r="H42" s="67"/>
      <c r="I42" s="71" t="s">
        <v>272</v>
      </c>
      <c r="J42" s="72"/>
      <c r="K42" s="72"/>
      <c r="L42" s="71" t="s">
        <v>1387</v>
      </c>
      <c r="M42" s="75">
        <v>8.266123877721597</v>
      </c>
      <c r="N42" s="76">
        <v>2527.52197265625</v>
      </c>
      <c r="O42" s="76">
        <v>6039.16162109375</v>
      </c>
      <c r="P42" s="77"/>
      <c r="Q42" s="78"/>
      <c r="R42" s="78"/>
      <c r="S42" s="90"/>
      <c r="T42" s="48">
        <v>6</v>
      </c>
      <c r="U42" s="48">
        <v>12</v>
      </c>
      <c r="V42" s="49">
        <v>245.92619</v>
      </c>
      <c r="W42" s="49">
        <v>0.007463</v>
      </c>
      <c r="X42" s="49">
        <v>0.057544</v>
      </c>
      <c r="Y42" s="49">
        <v>2.93304</v>
      </c>
      <c r="Z42" s="49">
        <v>0.15714285714285714</v>
      </c>
      <c r="AA42" s="49">
        <v>0.2</v>
      </c>
      <c r="AB42" s="73">
        <v>42</v>
      </c>
      <c r="AC42" s="73"/>
      <c r="AD42" s="74"/>
      <c r="AE42" s="80" t="s">
        <v>895</v>
      </c>
      <c r="AF42" s="80">
        <v>2107</v>
      </c>
      <c r="AG42" s="80">
        <v>1297</v>
      </c>
      <c r="AH42" s="80">
        <v>4295</v>
      </c>
      <c r="AI42" s="80">
        <v>20576</v>
      </c>
      <c r="AJ42" s="80"/>
      <c r="AK42" s="80" t="s">
        <v>978</v>
      </c>
      <c r="AL42" s="80" t="s">
        <v>1052</v>
      </c>
      <c r="AM42" s="85" t="s">
        <v>1112</v>
      </c>
      <c r="AN42" s="80"/>
      <c r="AO42" s="82">
        <v>40533.09274305555</v>
      </c>
      <c r="AP42" s="85" t="s">
        <v>1173</v>
      </c>
      <c r="AQ42" s="80" t="b">
        <v>0</v>
      </c>
      <c r="AR42" s="80" t="b">
        <v>0</v>
      </c>
      <c r="AS42" s="80" t="b">
        <v>1</v>
      </c>
      <c r="AT42" s="80"/>
      <c r="AU42" s="80">
        <v>22</v>
      </c>
      <c r="AV42" s="85" t="s">
        <v>1210</v>
      </c>
      <c r="AW42" s="80" t="b">
        <v>0</v>
      </c>
      <c r="AX42" s="80" t="s">
        <v>1261</v>
      </c>
      <c r="AY42" s="85" t="s">
        <v>1301</v>
      </c>
      <c r="AZ42" s="80" t="s">
        <v>66</v>
      </c>
      <c r="BA42" s="80" t="str">
        <f>REPLACE(INDEX(GroupVertices[Group],MATCH(Vertices[[#This Row],[Vertex]],GroupVertices[Vertex],0)),1,1,"")</f>
        <v>1</v>
      </c>
      <c r="BB42" s="48" t="s">
        <v>385</v>
      </c>
      <c r="BC42" s="48" t="s">
        <v>385</v>
      </c>
      <c r="BD42" s="48" t="s">
        <v>403</v>
      </c>
      <c r="BE42" s="48" t="s">
        <v>403</v>
      </c>
      <c r="BF42" s="48" t="s">
        <v>1830</v>
      </c>
      <c r="BG42" s="48" t="s">
        <v>1830</v>
      </c>
      <c r="BH42" s="120" t="s">
        <v>1861</v>
      </c>
      <c r="BI42" s="120" t="s">
        <v>1882</v>
      </c>
      <c r="BJ42" s="120" t="s">
        <v>1902</v>
      </c>
      <c r="BK42" s="120" t="s">
        <v>1902</v>
      </c>
      <c r="BL42" s="120">
        <v>0</v>
      </c>
      <c r="BM42" s="123">
        <v>0</v>
      </c>
      <c r="BN42" s="120">
        <v>0</v>
      </c>
      <c r="BO42" s="123">
        <v>0</v>
      </c>
      <c r="BP42" s="120">
        <v>0</v>
      </c>
      <c r="BQ42" s="123">
        <v>0</v>
      </c>
      <c r="BR42" s="120">
        <v>63</v>
      </c>
      <c r="BS42" s="123">
        <v>100</v>
      </c>
      <c r="BT42" s="120">
        <v>63</v>
      </c>
      <c r="BU42" s="2"/>
      <c r="BV42" s="3"/>
      <c r="BW42" s="3"/>
      <c r="BX42" s="3"/>
      <c r="BY42" s="3"/>
    </row>
    <row r="43" spans="1:77" ht="41.45" customHeight="1">
      <c r="A43" s="66" t="s">
        <v>314</v>
      </c>
      <c r="C43" s="67"/>
      <c r="D43" s="67" t="s">
        <v>64</v>
      </c>
      <c r="E43" s="68">
        <v>162.85579863283786</v>
      </c>
      <c r="F43" s="70">
        <v>99.9970669730427</v>
      </c>
      <c r="G43" s="104" t="s">
        <v>1235</v>
      </c>
      <c r="H43" s="67"/>
      <c r="I43" s="71" t="s">
        <v>314</v>
      </c>
      <c r="J43" s="72"/>
      <c r="K43" s="72"/>
      <c r="L43" s="71" t="s">
        <v>1388</v>
      </c>
      <c r="M43" s="75">
        <v>1.977480117298473</v>
      </c>
      <c r="N43" s="76">
        <v>2556.14794921875</v>
      </c>
      <c r="O43" s="76">
        <v>4257.05126953125</v>
      </c>
      <c r="P43" s="77"/>
      <c r="Q43" s="78"/>
      <c r="R43" s="78"/>
      <c r="S43" s="90"/>
      <c r="T43" s="48">
        <v>3</v>
      </c>
      <c r="U43" s="48">
        <v>0</v>
      </c>
      <c r="V43" s="49">
        <v>0</v>
      </c>
      <c r="W43" s="49">
        <v>0.005848</v>
      </c>
      <c r="X43" s="49">
        <v>0.020408</v>
      </c>
      <c r="Y43" s="49">
        <v>0.656297</v>
      </c>
      <c r="Z43" s="49">
        <v>1</v>
      </c>
      <c r="AA43" s="49">
        <v>0</v>
      </c>
      <c r="AB43" s="73">
        <v>43</v>
      </c>
      <c r="AC43" s="73"/>
      <c r="AD43" s="74"/>
      <c r="AE43" s="80" t="s">
        <v>896</v>
      </c>
      <c r="AF43" s="80">
        <v>109</v>
      </c>
      <c r="AG43" s="80">
        <v>184</v>
      </c>
      <c r="AH43" s="80">
        <v>291</v>
      </c>
      <c r="AI43" s="80">
        <v>946</v>
      </c>
      <c r="AJ43" s="80"/>
      <c r="AK43" s="80" t="s">
        <v>979</v>
      </c>
      <c r="AL43" s="80" t="s">
        <v>1053</v>
      </c>
      <c r="AM43" s="85" t="s">
        <v>1113</v>
      </c>
      <c r="AN43" s="80"/>
      <c r="AO43" s="82">
        <v>40189.224131944444</v>
      </c>
      <c r="AP43" s="85" t="s">
        <v>1174</v>
      </c>
      <c r="AQ43" s="80" t="b">
        <v>0</v>
      </c>
      <c r="AR43" s="80" t="b">
        <v>0</v>
      </c>
      <c r="AS43" s="80" t="b">
        <v>1</v>
      </c>
      <c r="AT43" s="80"/>
      <c r="AU43" s="80">
        <v>9</v>
      </c>
      <c r="AV43" s="85" t="s">
        <v>1210</v>
      </c>
      <c r="AW43" s="80" t="b">
        <v>0</v>
      </c>
      <c r="AX43" s="80" t="s">
        <v>1261</v>
      </c>
      <c r="AY43" s="85" t="s">
        <v>1302</v>
      </c>
      <c r="AZ43" s="80" t="s">
        <v>65</v>
      </c>
      <c r="BA43" s="80" t="str">
        <f>REPLACE(INDEX(GroupVertices[Group],MATCH(Vertices[[#This Row],[Vertex]],GroupVertices[Vertex],0)),1,1,"")</f>
        <v>1</v>
      </c>
      <c r="BB43" s="48"/>
      <c r="BC43" s="48"/>
      <c r="BD43" s="48"/>
      <c r="BE43" s="48"/>
      <c r="BF43" s="48"/>
      <c r="BG43" s="48"/>
      <c r="BH43" s="48"/>
      <c r="BI43" s="48"/>
      <c r="BJ43" s="48"/>
      <c r="BK43" s="48"/>
      <c r="BL43" s="48"/>
      <c r="BM43" s="49"/>
      <c r="BN43" s="48"/>
      <c r="BO43" s="49"/>
      <c r="BP43" s="48"/>
      <c r="BQ43" s="49"/>
      <c r="BR43" s="48"/>
      <c r="BS43" s="49"/>
      <c r="BT43" s="48"/>
      <c r="BU43" s="2"/>
      <c r="BV43" s="3"/>
      <c r="BW43" s="3"/>
      <c r="BX43" s="3"/>
      <c r="BY43" s="3"/>
    </row>
    <row r="44" spans="1:77" ht="41.45" customHeight="1">
      <c r="A44" s="66" t="s">
        <v>315</v>
      </c>
      <c r="C44" s="67"/>
      <c r="D44" s="67" t="s">
        <v>64</v>
      </c>
      <c r="E44" s="68">
        <v>1000</v>
      </c>
      <c r="F44" s="70">
        <v>88.5270835935288</v>
      </c>
      <c r="G44" s="104" t="s">
        <v>1236</v>
      </c>
      <c r="H44" s="67"/>
      <c r="I44" s="71" t="s">
        <v>315</v>
      </c>
      <c r="J44" s="72"/>
      <c r="K44" s="72"/>
      <c r="L44" s="71" t="s">
        <v>1389</v>
      </c>
      <c r="M44" s="75">
        <v>3824.540607729967</v>
      </c>
      <c r="N44" s="76">
        <v>2600.711669921875</v>
      </c>
      <c r="O44" s="76">
        <v>6931.81787109375</v>
      </c>
      <c r="P44" s="77"/>
      <c r="Q44" s="78"/>
      <c r="R44" s="78"/>
      <c r="S44" s="90"/>
      <c r="T44" s="48">
        <v>5</v>
      </c>
      <c r="U44" s="48">
        <v>0</v>
      </c>
      <c r="V44" s="49">
        <v>270.507143</v>
      </c>
      <c r="W44" s="49">
        <v>0.006993</v>
      </c>
      <c r="X44" s="49">
        <v>0.028595</v>
      </c>
      <c r="Y44" s="49">
        <v>1.083783</v>
      </c>
      <c r="Z44" s="49">
        <v>0.5</v>
      </c>
      <c r="AA44" s="49">
        <v>0</v>
      </c>
      <c r="AB44" s="73">
        <v>44</v>
      </c>
      <c r="AC44" s="73"/>
      <c r="AD44" s="74"/>
      <c r="AE44" s="80" t="s">
        <v>897</v>
      </c>
      <c r="AF44" s="80">
        <v>3131</v>
      </c>
      <c r="AG44" s="80">
        <v>676723</v>
      </c>
      <c r="AH44" s="80">
        <v>16722</v>
      </c>
      <c r="AI44" s="80">
        <v>5478</v>
      </c>
      <c r="AJ44" s="80"/>
      <c r="AK44" s="80" t="s">
        <v>980</v>
      </c>
      <c r="AL44" s="80" t="s">
        <v>1054</v>
      </c>
      <c r="AM44" s="85" t="s">
        <v>1114</v>
      </c>
      <c r="AN44" s="80"/>
      <c r="AO44" s="82">
        <v>39666.57982638889</v>
      </c>
      <c r="AP44" s="85" t="s">
        <v>1175</v>
      </c>
      <c r="AQ44" s="80" t="b">
        <v>0</v>
      </c>
      <c r="AR44" s="80" t="b">
        <v>0</v>
      </c>
      <c r="AS44" s="80" t="b">
        <v>1</v>
      </c>
      <c r="AT44" s="80"/>
      <c r="AU44" s="80">
        <v>8628</v>
      </c>
      <c r="AV44" s="85" t="s">
        <v>1210</v>
      </c>
      <c r="AW44" s="80" t="b">
        <v>1</v>
      </c>
      <c r="AX44" s="80" t="s">
        <v>1261</v>
      </c>
      <c r="AY44" s="85" t="s">
        <v>1303</v>
      </c>
      <c r="AZ44" s="80" t="s">
        <v>65</v>
      </c>
      <c r="BA44" s="80" t="str">
        <f>REPLACE(INDEX(GroupVertices[Group],MATCH(Vertices[[#This Row],[Vertex]],GroupVertices[Vertex],0)),1,1,"")</f>
        <v>1</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6" t="s">
        <v>316</v>
      </c>
      <c r="C45" s="67"/>
      <c r="D45" s="67" t="s">
        <v>64</v>
      </c>
      <c r="E45" s="68">
        <v>163.41973530418767</v>
      </c>
      <c r="F45" s="70">
        <v>99.99513422695526</v>
      </c>
      <c r="G45" s="104" t="s">
        <v>1237</v>
      </c>
      <c r="H45" s="67"/>
      <c r="I45" s="71" t="s">
        <v>316</v>
      </c>
      <c r="J45" s="72"/>
      <c r="K45" s="72"/>
      <c r="L45" s="71" t="s">
        <v>1390</v>
      </c>
      <c r="M45" s="75">
        <v>2.621599963379548</v>
      </c>
      <c r="N45" s="76">
        <v>1704.4642333984375</v>
      </c>
      <c r="O45" s="76">
        <v>4211.34375</v>
      </c>
      <c r="P45" s="77"/>
      <c r="Q45" s="78"/>
      <c r="R45" s="78"/>
      <c r="S45" s="90"/>
      <c r="T45" s="48">
        <v>3</v>
      </c>
      <c r="U45" s="48">
        <v>0</v>
      </c>
      <c r="V45" s="49">
        <v>0</v>
      </c>
      <c r="W45" s="49">
        <v>0.005848</v>
      </c>
      <c r="X45" s="49">
        <v>0.020408</v>
      </c>
      <c r="Y45" s="49">
        <v>0.656297</v>
      </c>
      <c r="Z45" s="49">
        <v>1</v>
      </c>
      <c r="AA45" s="49">
        <v>0</v>
      </c>
      <c r="AB45" s="73">
        <v>45</v>
      </c>
      <c r="AC45" s="73"/>
      <c r="AD45" s="74"/>
      <c r="AE45" s="80" t="s">
        <v>898</v>
      </c>
      <c r="AF45" s="80">
        <v>467</v>
      </c>
      <c r="AG45" s="80">
        <v>298</v>
      </c>
      <c r="AH45" s="80">
        <v>1151</v>
      </c>
      <c r="AI45" s="80">
        <v>673</v>
      </c>
      <c r="AJ45" s="80"/>
      <c r="AK45" s="80" t="s">
        <v>981</v>
      </c>
      <c r="AL45" s="80" t="s">
        <v>1055</v>
      </c>
      <c r="AM45" s="85" t="s">
        <v>1115</v>
      </c>
      <c r="AN45" s="80"/>
      <c r="AO45" s="82">
        <v>40206.004965277774</v>
      </c>
      <c r="AP45" s="85" t="s">
        <v>1176</v>
      </c>
      <c r="AQ45" s="80" t="b">
        <v>0</v>
      </c>
      <c r="AR45" s="80" t="b">
        <v>0</v>
      </c>
      <c r="AS45" s="80" t="b">
        <v>1</v>
      </c>
      <c r="AT45" s="80"/>
      <c r="AU45" s="80">
        <v>4</v>
      </c>
      <c r="AV45" s="85" t="s">
        <v>1210</v>
      </c>
      <c r="AW45" s="80" t="b">
        <v>0</v>
      </c>
      <c r="AX45" s="80" t="s">
        <v>1261</v>
      </c>
      <c r="AY45" s="85" t="s">
        <v>1304</v>
      </c>
      <c r="AZ45" s="80" t="s">
        <v>65</v>
      </c>
      <c r="BA45" s="80" t="str">
        <f>REPLACE(INDEX(GroupVertices[Group],MATCH(Vertices[[#This Row],[Vertex]],GroupVertices[Vertex],0)),1,1,"")</f>
        <v>1</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6" t="s">
        <v>296</v>
      </c>
      <c r="C46" s="67"/>
      <c r="D46" s="67" t="s">
        <v>64</v>
      </c>
      <c r="E46" s="68">
        <v>179.90746272180965</v>
      </c>
      <c r="F46" s="70">
        <v>99.9386268347666</v>
      </c>
      <c r="G46" s="104" t="s">
        <v>506</v>
      </c>
      <c r="H46" s="67"/>
      <c r="I46" s="71" t="s">
        <v>296</v>
      </c>
      <c r="J46" s="72"/>
      <c r="K46" s="72"/>
      <c r="L46" s="71" t="s">
        <v>1391</v>
      </c>
      <c r="M46" s="75">
        <v>21.453630200118337</v>
      </c>
      <c r="N46" s="76">
        <v>1619.7862548828125</v>
      </c>
      <c r="O46" s="76">
        <v>6671.6689453125</v>
      </c>
      <c r="P46" s="77"/>
      <c r="Q46" s="78"/>
      <c r="R46" s="78"/>
      <c r="S46" s="90"/>
      <c r="T46" s="48">
        <v>5</v>
      </c>
      <c r="U46" s="48">
        <v>1</v>
      </c>
      <c r="V46" s="49">
        <v>25.666667</v>
      </c>
      <c r="W46" s="49">
        <v>0.006329</v>
      </c>
      <c r="X46" s="49">
        <v>0.029106</v>
      </c>
      <c r="Y46" s="49">
        <v>1.072583</v>
      </c>
      <c r="Z46" s="49">
        <v>0.55</v>
      </c>
      <c r="AA46" s="49">
        <v>0.2</v>
      </c>
      <c r="AB46" s="73">
        <v>46</v>
      </c>
      <c r="AC46" s="73"/>
      <c r="AD46" s="74"/>
      <c r="AE46" s="80" t="s">
        <v>899</v>
      </c>
      <c r="AF46" s="80">
        <v>1262</v>
      </c>
      <c r="AG46" s="80">
        <v>3631</v>
      </c>
      <c r="AH46" s="80">
        <v>8867</v>
      </c>
      <c r="AI46" s="80">
        <v>2284</v>
      </c>
      <c r="AJ46" s="80"/>
      <c r="AK46" s="80" t="s">
        <v>982</v>
      </c>
      <c r="AL46" s="80"/>
      <c r="AM46" s="85" t="s">
        <v>1116</v>
      </c>
      <c r="AN46" s="80"/>
      <c r="AO46" s="82">
        <v>40379.99644675926</v>
      </c>
      <c r="AP46" s="85" t="s">
        <v>1177</v>
      </c>
      <c r="AQ46" s="80" t="b">
        <v>0</v>
      </c>
      <c r="AR46" s="80" t="b">
        <v>0</v>
      </c>
      <c r="AS46" s="80" t="b">
        <v>1</v>
      </c>
      <c r="AT46" s="80"/>
      <c r="AU46" s="80">
        <v>97</v>
      </c>
      <c r="AV46" s="85" t="s">
        <v>1210</v>
      </c>
      <c r="AW46" s="80" t="b">
        <v>0</v>
      </c>
      <c r="AX46" s="80" t="s">
        <v>1261</v>
      </c>
      <c r="AY46" s="85" t="s">
        <v>1305</v>
      </c>
      <c r="AZ46" s="80" t="s">
        <v>66</v>
      </c>
      <c r="BA46" s="80" t="str">
        <f>REPLACE(INDEX(GroupVertices[Group],MATCH(Vertices[[#This Row],[Vertex]],GroupVertices[Vertex],0)),1,1,"")</f>
        <v>1</v>
      </c>
      <c r="BB46" s="48"/>
      <c r="BC46" s="48"/>
      <c r="BD46" s="48"/>
      <c r="BE46" s="48"/>
      <c r="BF46" s="48" t="s">
        <v>440</v>
      </c>
      <c r="BG46" s="48" t="s">
        <v>440</v>
      </c>
      <c r="BH46" s="120" t="s">
        <v>1862</v>
      </c>
      <c r="BI46" s="120" t="s">
        <v>1862</v>
      </c>
      <c r="BJ46" s="120" t="s">
        <v>1744</v>
      </c>
      <c r="BK46" s="120" t="s">
        <v>1744</v>
      </c>
      <c r="BL46" s="120">
        <v>2</v>
      </c>
      <c r="BM46" s="123">
        <v>5.555555555555555</v>
      </c>
      <c r="BN46" s="120">
        <v>1</v>
      </c>
      <c r="BO46" s="123">
        <v>2.7777777777777777</v>
      </c>
      <c r="BP46" s="120">
        <v>0</v>
      </c>
      <c r="BQ46" s="123">
        <v>0</v>
      </c>
      <c r="BR46" s="120">
        <v>33</v>
      </c>
      <c r="BS46" s="123">
        <v>91.66666666666667</v>
      </c>
      <c r="BT46" s="120">
        <v>36</v>
      </c>
      <c r="BU46" s="2"/>
      <c r="BV46" s="3"/>
      <c r="BW46" s="3"/>
      <c r="BX46" s="3"/>
      <c r="BY46" s="3"/>
    </row>
    <row r="47" spans="1:77" ht="41.45" customHeight="1">
      <c r="A47" s="66" t="s">
        <v>317</v>
      </c>
      <c r="C47" s="67"/>
      <c r="D47" s="67" t="s">
        <v>64</v>
      </c>
      <c r="E47" s="68">
        <v>189.2519923023341</v>
      </c>
      <c r="F47" s="70">
        <v>99.90660089301912</v>
      </c>
      <c r="G47" s="104" t="s">
        <v>1238</v>
      </c>
      <c r="H47" s="67"/>
      <c r="I47" s="71" t="s">
        <v>317</v>
      </c>
      <c r="J47" s="72"/>
      <c r="K47" s="72"/>
      <c r="L47" s="71" t="s">
        <v>1392</v>
      </c>
      <c r="M47" s="75">
        <v>32.12680905316351</v>
      </c>
      <c r="N47" s="76">
        <v>1328.064697265625</v>
      </c>
      <c r="O47" s="76">
        <v>5948.67138671875</v>
      </c>
      <c r="P47" s="77"/>
      <c r="Q47" s="78"/>
      <c r="R47" s="78"/>
      <c r="S47" s="90"/>
      <c r="T47" s="48">
        <v>4</v>
      </c>
      <c r="U47" s="48">
        <v>0</v>
      </c>
      <c r="V47" s="49">
        <v>0</v>
      </c>
      <c r="W47" s="49">
        <v>0.006289</v>
      </c>
      <c r="X47" s="49">
        <v>0.027883</v>
      </c>
      <c r="Y47" s="49">
        <v>0.849309</v>
      </c>
      <c r="Z47" s="49">
        <v>0.8333333333333334</v>
      </c>
      <c r="AA47" s="49">
        <v>0</v>
      </c>
      <c r="AB47" s="73">
        <v>47</v>
      </c>
      <c r="AC47" s="73"/>
      <c r="AD47" s="74"/>
      <c r="AE47" s="80" t="s">
        <v>900</v>
      </c>
      <c r="AF47" s="80">
        <v>1003</v>
      </c>
      <c r="AG47" s="80">
        <v>5520</v>
      </c>
      <c r="AH47" s="80">
        <v>4603</v>
      </c>
      <c r="AI47" s="80">
        <v>1012</v>
      </c>
      <c r="AJ47" s="80"/>
      <c r="AK47" s="80" t="s">
        <v>983</v>
      </c>
      <c r="AL47" s="80" t="s">
        <v>1056</v>
      </c>
      <c r="AM47" s="85" t="s">
        <v>1117</v>
      </c>
      <c r="AN47" s="80"/>
      <c r="AO47" s="82">
        <v>40281.30640046296</v>
      </c>
      <c r="AP47" s="85" t="s">
        <v>1178</v>
      </c>
      <c r="AQ47" s="80" t="b">
        <v>0</v>
      </c>
      <c r="AR47" s="80" t="b">
        <v>0</v>
      </c>
      <c r="AS47" s="80" t="b">
        <v>1</v>
      </c>
      <c r="AT47" s="80"/>
      <c r="AU47" s="80">
        <v>210</v>
      </c>
      <c r="AV47" s="85" t="s">
        <v>1210</v>
      </c>
      <c r="AW47" s="80" t="b">
        <v>1</v>
      </c>
      <c r="AX47" s="80" t="s">
        <v>1261</v>
      </c>
      <c r="AY47" s="85" t="s">
        <v>1306</v>
      </c>
      <c r="AZ47" s="80" t="s">
        <v>65</v>
      </c>
      <c r="BA47" s="80" t="str">
        <f>REPLACE(INDEX(GroupVertices[Group],MATCH(Vertices[[#This Row],[Vertex]],GroupVertices[Vertex],0)),1,1,"")</f>
        <v>1</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6" t="s">
        <v>273</v>
      </c>
      <c r="C48" s="67"/>
      <c r="D48" s="67" t="s">
        <v>64</v>
      </c>
      <c r="E48" s="68">
        <v>168.75734643038453</v>
      </c>
      <c r="F48" s="70">
        <v>99.97684095477656</v>
      </c>
      <c r="G48" s="104" t="s">
        <v>487</v>
      </c>
      <c r="H48" s="67"/>
      <c r="I48" s="71" t="s">
        <v>273</v>
      </c>
      <c r="J48" s="72"/>
      <c r="K48" s="72"/>
      <c r="L48" s="71" t="s">
        <v>1393</v>
      </c>
      <c r="M48" s="75">
        <v>8.718137804796037</v>
      </c>
      <c r="N48" s="76">
        <v>6118.45849609375</v>
      </c>
      <c r="O48" s="76">
        <v>5666.2177734375</v>
      </c>
      <c r="P48" s="77"/>
      <c r="Q48" s="78"/>
      <c r="R48" s="78"/>
      <c r="S48" s="90"/>
      <c r="T48" s="48">
        <v>0</v>
      </c>
      <c r="U48" s="48">
        <v>1</v>
      </c>
      <c r="V48" s="49">
        <v>0</v>
      </c>
      <c r="W48" s="49">
        <v>0.005376</v>
      </c>
      <c r="X48" s="49">
        <v>0.008387</v>
      </c>
      <c r="Y48" s="49">
        <v>0.321558</v>
      </c>
      <c r="Z48" s="49">
        <v>0</v>
      </c>
      <c r="AA48" s="49">
        <v>0</v>
      </c>
      <c r="AB48" s="73">
        <v>48</v>
      </c>
      <c r="AC48" s="73"/>
      <c r="AD48" s="74"/>
      <c r="AE48" s="80" t="s">
        <v>901</v>
      </c>
      <c r="AF48" s="80">
        <v>1973</v>
      </c>
      <c r="AG48" s="80">
        <v>1377</v>
      </c>
      <c r="AH48" s="80">
        <v>27536</v>
      </c>
      <c r="AI48" s="80">
        <v>29585</v>
      </c>
      <c r="AJ48" s="80"/>
      <c r="AK48" s="80" t="s">
        <v>984</v>
      </c>
      <c r="AL48" s="80"/>
      <c r="AM48" s="80"/>
      <c r="AN48" s="80"/>
      <c r="AO48" s="82">
        <v>39924.78502314815</v>
      </c>
      <c r="AP48" s="85" t="s">
        <v>1179</v>
      </c>
      <c r="AQ48" s="80" t="b">
        <v>0</v>
      </c>
      <c r="AR48" s="80" t="b">
        <v>0</v>
      </c>
      <c r="AS48" s="80" t="b">
        <v>1</v>
      </c>
      <c r="AT48" s="80"/>
      <c r="AU48" s="80">
        <v>402</v>
      </c>
      <c r="AV48" s="85" t="s">
        <v>1216</v>
      </c>
      <c r="AW48" s="80" t="b">
        <v>0</v>
      </c>
      <c r="AX48" s="80" t="s">
        <v>1261</v>
      </c>
      <c r="AY48" s="85" t="s">
        <v>1307</v>
      </c>
      <c r="AZ48" s="80" t="s">
        <v>66</v>
      </c>
      <c r="BA48" s="80" t="str">
        <f>REPLACE(INDEX(GroupVertices[Group],MATCH(Vertices[[#This Row],[Vertex]],GroupVertices[Vertex],0)),1,1,"")</f>
        <v>3</v>
      </c>
      <c r="BB48" s="48" t="s">
        <v>386</v>
      </c>
      <c r="BC48" s="48" t="s">
        <v>386</v>
      </c>
      <c r="BD48" s="48" t="s">
        <v>403</v>
      </c>
      <c r="BE48" s="48" t="s">
        <v>403</v>
      </c>
      <c r="BF48" s="48" t="s">
        <v>422</v>
      </c>
      <c r="BG48" s="48" t="s">
        <v>422</v>
      </c>
      <c r="BH48" s="120" t="s">
        <v>1863</v>
      </c>
      <c r="BI48" s="120" t="s">
        <v>1863</v>
      </c>
      <c r="BJ48" s="120" t="s">
        <v>1903</v>
      </c>
      <c r="BK48" s="120" t="s">
        <v>1903</v>
      </c>
      <c r="BL48" s="120">
        <v>2</v>
      </c>
      <c r="BM48" s="123">
        <v>13.333333333333334</v>
      </c>
      <c r="BN48" s="120">
        <v>0</v>
      </c>
      <c r="BO48" s="123">
        <v>0</v>
      </c>
      <c r="BP48" s="120">
        <v>0</v>
      </c>
      <c r="BQ48" s="123">
        <v>0</v>
      </c>
      <c r="BR48" s="120">
        <v>13</v>
      </c>
      <c r="BS48" s="123">
        <v>86.66666666666667</v>
      </c>
      <c r="BT48" s="120">
        <v>15</v>
      </c>
      <c r="BU48" s="2"/>
      <c r="BV48" s="3"/>
      <c r="BW48" s="3"/>
      <c r="BX48" s="3"/>
      <c r="BY48" s="3"/>
    </row>
    <row r="49" spans="1:77" ht="41.45" customHeight="1">
      <c r="A49" s="66" t="s">
        <v>274</v>
      </c>
      <c r="C49" s="67"/>
      <c r="D49" s="67" t="s">
        <v>64</v>
      </c>
      <c r="E49" s="68">
        <v>162</v>
      </c>
      <c r="F49" s="70">
        <v>100</v>
      </c>
      <c r="G49" s="104" t="s">
        <v>470</v>
      </c>
      <c r="H49" s="67"/>
      <c r="I49" s="71" t="s">
        <v>274</v>
      </c>
      <c r="J49" s="72"/>
      <c r="K49" s="72"/>
      <c r="L49" s="71" t="s">
        <v>1394</v>
      </c>
      <c r="M49" s="75">
        <v>1</v>
      </c>
      <c r="N49" s="76">
        <v>5254.9912109375</v>
      </c>
      <c r="O49" s="76">
        <v>4917.1552734375</v>
      </c>
      <c r="P49" s="77"/>
      <c r="Q49" s="78"/>
      <c r="R49" s="78"/>
      <c r="S49" s="90"/>
      <c r="T49" s="48">
        <v>0</v>
      </c>
      <c r="U49" s="48">
        <v>1</v>
      </c>
      <c r="V49" s="49">
        <v>0</v>
      </c>
      <c r="W49" s="49">
        <v>0.005376</v>
      </c>
      <c r="X49" s="49">
        <v>0.008387</v>
      </c>
      <c r="Y49" s="49">
        <v>0.321558</v>
      </c>
      <c r="Z49" s="49">
        <v>0</v>
      </c>
      <c r="AA49" s="49">
        <v>0</v>
      </c>
      <c r="AB49" s="73">
        <v>49</v>
      </c>
      <c r="AC49" s="73"/>
      <c r="AD49" s="74"/>
      <c r="AE49" s="80" t="s">
        <v>902</v>
      </c>
      <c r="AF49" s="80">
        <v>325</v>
      </c>
      <c r="AG49" s="80">
        <v>11</v>
      </c>
      <c r="AH49" s="80">
        <v>248</v>
      </c>
      <c r="AI49" s="80">
        <v>393</v>
      </c>
      <c r="AJ49" s="80"/>
      <c r="AK49" s="80"/>
      <c r="AL49" s="80"/>
      <c r="AM49" s="80"/>
      <c r="AN49" s="80"/>
      <c r="AO49" s="82">
        <v>43667.850127314814</v>
      </c>
      <c r="AP49" s="80"/>
      <c r="AQ49" s="80" t="b">
        <v>1</v>
      </c>
      <c r="AR49" s="80" t="b">
        <v>1</v>
      </c>
      <c r="AS49" s="80" t="b">
        <v>0</v>
      </c>
      <c r="AT49" s="80"/>
      <c r="AU49" s="80">
        <v>0</v>
      </c>
      <c r="AV49" s="80"/>
      <c r="AW49" s="80" t="b">
        <v>0</v>
      </c>
      <c r="AX49" s="80" t="s">
        <v>1261</v>
      </c>
      <c r="AY49" s="85" t="s">
        <v>1308</v>
      </c>
      <c r="AZ49" s="80" t="s">
        <v>66</v>
      </c>
      <c r="BA49" s="80" t="str">
        <f>REPLACE(INDEX(GroupVertices[Group],MATCH(Vertices[[#This Row],[Vertex]],GroupVertices[Vertex],0)),1,1,"")</f>
        <v>3</v>
      </c>
      <c r="BB49" s="48" t="s">
        <v>386</v>
      </c>
      <c r="BC49" s="48" t="s">
        <v>386</v>
      </c>
      <c r="BD49" s="48" t="s">
        <v>403</v>
      </c>
      <c r="BE49" s="48" t="s">
        <v>403</v>
      </c>
      <c r="BF49" s="48" t="s">
        <v>422</v>
      </c>
      <c r="BG49" s="48" t="s">
        <v>422</v>
      </c>
      <c r="BH49" s="120" t="s">
        <v>1863</v>
      </c>
      <c r="BI49" s="120" t="s">
        <v>1863</v>
      </c>
      <c r="BJ49" s="120" t="s">
        <v>1903</v>
      </c>
      <c r="BK49" s="120" t="s">
        <v>1903</v>
      </c>
      <c r="BL49" s="120">
        <v>2</v>
      </c>
      <c r="BM49" s="123">
        <v>13.333333333333334</v>
      </c>
      <c r="BN49" s="120">
        <v>0</v>
      </c>
      <c r="BO49" s="123">
        <v>0</v>
      </c>
      <c r="BP49" s="120">
        <v>0</v>
      </c>
      <c r="BQ49" s="123">
        <v>0</v>
      </c>
      <c r="BR49" s="120">
        <v>13</v>
      </c>
      <c r="BS49" s="123">
        <v>86.66666666666667</v>
      </c>
      <c r="BT49" s="120">
        <v>15</v>
      </c>
      <c r="BU49" s="2"/>
      <c r="BV49" s="3"/>
      <c r="BW49" s="3"/>
      <c r="BX49" s="3"/>
      <c r="BY49" s="3"/>
    </row>
    <row r="50" spans="1:77" ht="41.45" customHeight="1">
      <c r="A50" s="66" t="s">
        <v>275</v>
      </c>
      <c r="C50" s="67"/>
      <c r="D50" s="67" t="s">
        <v>64</v>
      </c>
      <c r="E50" s="68">
        <v>162.63813886494847</v>
      </c>
      <c r="F50" s="70">
        <v>99.99781294521682</v>
      </c>
      <c r="G50" s="104" t="s">
        <v>488</v>
      </c>
      <c r="H50" s="67"/>
      <c r="I50" s="71" t="s">
        <v>275</v>
      </c>
      <c r="J50" s="72"/>
      <c r="K50" s="72"/>
      <c r="L50" s="71" t="s">
        <v>1395</v>
      </c>
      <c r="M50" s="75">
        <v>1.7288724574075318</v>
      </c>
      <c r="N50" s="76">
        <v>4345.02099609375</v>
      </c>
      <c r="O50" s="76">
        <v>5416.8486328125</v>
      </c>
      <c r="P50" s="77"/>
      <c r="Q50" s="78"/>
      <c r="R50" s="78"/>
      <c r="S50" s="90"/>
      <c r="T50" s="48">
        <v>0</v>
      </c>
      <c r="U50" s="48">
        <v>1</v>
      </c>
      <c r="V50" s="49">
        <v>0</v>
      </c>
      <c r="W50" s="49">
        <v>0.005376</v>
      </c>
      <c r="X50" s="49">
        <v>0.008387</v>
      </c>
      <c r="Y50" s="49">
        <v>0.321558</v>
      </c>
      <c r="Z50" s="49">
        <v>0</v>
      </c>
      <c r="AA50" s="49">
        <v>0</v>
      </c>
      <c r="AB50" s="73">
        <v>50</v>
      </c>
      <c r="AC50" s="73"/>
      <c r="AD50" s="74"/>
      <c r="AE50" s="80" t="s">
        <v>903</v>
      </c>
      <c r="AF50" s="80">
        <v>231</v>
      </c>
      <c r="AG50" s="80">
        <v>140</v>
      </c>
      <c r="AH50" s="80">
        <v>5584</v>
      </c>
      <c r="AI50" s="80">
        <v>17583</v>
      </c>
      <c r="AJ50" s="80"/>
      <c r="AK50" s="80"/>
      <c r="AL50" s="80" t="s">
        <v>1057</v>
      </c>
      <c r="AM50" s="80"/>
      <c r="AN50" s="80"/>
      <c r="AO50" s="82">
        <v>40030.15760416666</v>
      </c>
      <c r="AP50" s="80"/>
      <c r="AQ50" s="80" t="b">
        <v>1</v>
      </c>
      <c r="AR50" s="80" t="b">
        <v>0</v>
      </c>
      <c r="AS50" s="80" t="b">
        <v>1</v>
      </c>
      <c r="AT50" s="80"/>
      <c r="AU50" s="80">
        <v>13</v>
      </c>
      <c r="AV50" s="85" t="s">
        <v>1210</v>
      </c>
      <c r="AW50" s="80" t="b">
        <v>0</v>
      </c>
      <c r="AX50" s="80" t="s">
        <v>1261</v>
      </c>
      <c r="AY50" s="85" t="s">
        <v>1309</v>
      </c>
      <c r="AZ50" s="80" t="s">
        <v>66</v>
      </c>
      <c r="BA50" s="80" t="str">
        <f>REPLACE(INDEX(GroupVertices[Group],MATCH(Vertices[[#This Row],[Vertex]],GroupVertices[Vertex],0)),1,1,"")</f>
        <v>3</v>
      </c>
      <c r="BB50" s="48" t="s">
        <v>386</v>
      </c>
      <c r="BC50" s="48" t="s">
        <v>386</v>
      </c>
      <c r="BD50" s="48" t="s">
        <v>403</v>
      </c>
      <c r="BE50" s="48" t="s">
        <v>403</v>
      </c>
      <c r="BF50" s="48" t="s">
        <v>422</v>
      </c>
      <c r="BG50" s="48" t="s">
        <v>422</v>
      </c>
      <c r="BH50" s="120" t="s">
        <v>1863</v>
      </c>
      <c r="BI50" s="120" t="s">
        <v>1863</v>
      </c>
      <c r="BJ50" s="120" t="s">
        <v>1903</v>
      </c>
      <c r="BK50" s="120" t="s">
        <v>1903</v>
      </c>
      <c r="BL50" s="120">
        <v>2</v>
      </c>
      <c r="BM50" s="123">
        <v>13.333333333333334</v>
      </c>
      <c r="BN50" s="120">
        <v>0</v>
      </c>
      <c r="BO50" s="123">
        <v>0</v>
      </c>
      <c r="BP50" s="120">
        <v>0</v>
      </c>
      <c r="BQ50" s="123">
        <v>0</v>
      </c>
      <c r="BR50" s="120">
        <v>13</v>
      </c>
      <c r="BS50" s="123">
        <v>86.66666666666667</v>
      </c>
      <c r="BT50" s="120">
        <v>15</v>
      </c>
      <c r="BU50" s="2"/>
      <c r="BV50" s="3"/>
      <c r="BW50" s="3"/>
      <c r="BX50" s="3"/>
      <c r="BY50" s="3"/>
    </row>
    <row r="51" spans="1:77" ht="41.45" customHeight="1">
      <c r="A51" s="66" t="s">
        <v>276</v>
      </c>
      <c r="C51" s="67"/>
      <c r="D51" s="67" t="s">
        <v>64</v>
      </c>
      <c r="E51" s="68">
        <v>164.33489569190448</v>
      </c>
      <c r="F51" s="70">
        <v>99.99199775304139</v>
      </c>
      <c r="G51" s="104" t="s">
        <v>489</v>
      </c>
      <c r="H51" s="67"/>
      <c r="I51" s="71" t="s">
        <v>276</v>
      </c>
      <c r="J51" s="72"/>
      <c r="K51" s="72"/>
      <c r="L51" s="71" t="s">
        <v>1396</v>
      </c>
      <c r="M51" s="75">
        <v>3.6668821697391865</v>
      </c>
      <c r="N51" s="76">
        <v>3989.20458984375</v>
      </c>
      <c r="O51" s="76">
        <v>5686.78466796875</v>
      </c>
      <c r="P51" s="77"/>
      <c r="Q51" s="78"/>
      <c r="R51" s="78"/>
      <c r="S51" s="90"/>
      <c r="T51" s="48">
        <v>0</v>
      </c>
      <c r="U51" s="48">
        <v>2</v>
      </c>
      <c r="V51" s="49">
        <v>0</v>
      </c>
      <c r="W51" s="49">
        <v>0.005814</v>
      </c>
      <c r="X51" s="49">
        <v>0.01508</v>
      </c>
      <c r="Y51" s="49">
        <v>0.483111</v>
      </c>
      <c r="Z51" s="49">
        <v>1</v>
      </c>
      <c r="AA51" s="49">
        <v>0</v>
      </c>
      <c r="AB51" s="73">
        <v>51</v>
      </c>
      <c r="AC51" s="73"/>
      <c r="AD51" s="74"/>
      <c r="AE51" s="80" t="s">
        <v>904</v>
      </c>
      <c r="AF51" s="80">
        <v>1106</v>
      </c>
      <c r="AG51" s="80">
        <v>483</v>
      </c>
      <c r="AH51" s="80">
        <v>32313</v>
      </c>
      <c r="AI51" s="80">
        <v>1523</v>
      </c>
      <c r="AJ51" s="80"/>
      <c r="AK51" s="80" t="s">
        <v>985</v>
      </c>
      <c r="AL51" s="80" t="s">
        <v>1058</v>
      </c>
      <c r="AM51" s="85" t="s">
        <v>1118</v>
      </c>
      <c r="AN51" s="80"/>
      <c r="AO51" s="82">
        <v>40092.3615162037</v>
      </c>
      <c r="AP51" s="85" t="s">
        <v>1180</v>
      </c>
      <c r="AQ51" s="80" t="b">
        <v>0</v>
      </c>
      <c r="AR51" s="80" t="b">
        <v>0</v>
      </c>
      <c r="AS51" s="80" t="b">
        <v>0</v>
      </c>
      <c r="AT51" s="80"/>
      <c r="AU51" s="80">
        <v>345</v>
      </c>
      <c r="AV51" s="85" t="s">
        <v>1216</v>
      </c>
      <c r="AW51" s="80" t="b">
        <v>0</v>
      </c>
      <c r="AX51" s="80" t="s">
        <v>1261</v>
      </c>
      <c r="AY51" s="85" t="s">
        <v>1310</v>
      </c>
      <c r="AZ51" s="80" t="s">
        <v>66</v>
      </c>
      <c r="BA51" s="80" t="str">
        <f>REPLACE(INDEX(GroupVertices[Group],MATCH(Vertices[[#This Row],[Vertex]],GroupVertices[Vertex],0)),1,1,"")</f>
        <v>1</v>
      </c>
      <c r="BB51" s="48"/>
      <c r="BC51" s="48"/>
      <c r="BD51" s="48"/>
      <c r="BE51" s="48"/>
      <c r="BF51" s="48" t="s">
        <v>423</v>
      </c>
      <c r="BG51" s="48" t="s">
        <v>423</v>
      </c>
      <c r="BH51" s="120" t="s">
        <v>1864</v>
      </c>
      <c r="BI51" s="120" t="s">
        <v>1864</v>
      </c>
      <c r="BJ51" s="120" t="s">
        <v>1904</v>
      </c>
      <c r="BK51" s="120" t="s">
        <v>1904</v>
      </c>
      <c r="BL51" s="120">
        <v>0</v>
      </c>
      <c r="BM51" s="123">
        <v>0</v>
      </c>
      <c r="BN51" s="120">
        <v>0</v>
      </c>
      <c r="BO51" s="123">
        <v>0</v>
      </c>
      <c r="BP51" s="120">
        <v>0</v>
      </c>
      <c r="BQ51" s="123">
        <v>0</v>
      </c>
      <c r="BR51" s="120">
        <v>24</v>
      </c>
      <c r="BS51" s="123">
        <v>100</v>
      </c>
      <c r="BT51" s="120">
        <v>24</v>
      </c>
      <c r="BU51" s="2"/>
      <c r="BV51" s="3"/>
      <c r="BW51" s="3"/>
      <c r="BX51" s="3"/>
      <c r="BY51" s="3"/>
    </row>
    <row r="52" spans="1:77" ht="41.45" customHeight="1">
      <c r="A52" s="66" t="s">
        <v>277</v>
      </c>
      <c r="C52" s="67"/>
      <c r="D52" s="67" t="s">
        <v>64</v>
      </c>
      <c r="E52" s="68">
        <v>164.16670405308085</v>
      </c>
      <c r="F52" s="70">
        <v>99.99257418608502</v>
      </c>
      <c r="G52" s="104" t="s">
        <v>490</v>
      </c>
      <c r="H52" s="67"/>
      <c r="I52" s="71" t="s">
        <v>277</v>
      </c>
      <c r="J52" s="72"/>
      <c r="K52" s="72"/>
      <c r="L52" s="71" t="s">
        <v>1397</v>
      </c>
      <c r="M52" s="75">
        <v>3.47477625073255</v>
      </c>
      <c r="N52" s="76">
        <v>3763.84375</v>
      </c>
      <c r="O52" s="76">
        <v>3167.257080078125</v>
      </c>
      <c r="P52" s="77"/>
      <c r="Q52" s="78"/>
      <c r="R52" s="78"/>
      <c r="S52" s="90"/>
      <c r="T52" s="48">
        <v>0</v>
      </c>
      <c r="U52" s="48">
        <v>2</v>
      </c>
      <c r="V52" s="49">
        <v>0</v>
      </c>
      <c r="W52" s="49">
        <v>0.005814</v>
      </c>
      <c r="X52" s="49">
        <v>0.01508</v>
      </c>
      <c r="Y52" s="49">
        <v>0.483111</v>
      </c>
      <c r="Z52" s="49">
        <v>1</v>
      </c>
      <c r="AA52" s="49">
        <v>0</v>
      </c>
      <c r="AB52" s="73">
        <v>52</v>
      </c>
      <c r="AC52" s="73"/>
      <c r="AD52" s="74"/>
      <c r="AE52" s="80" t="s">
        <v>905</v>
      </c>
      <c r="AF52" s="80">
        <v>705</v>
      </c>
      <c r="AG52" s="80">
        <v>449</v>
      </c>
      <c r="AH52" s="80">
        <v>18914</v>
      </c>
      <c r="AI52" s="80">
        <v>4468</v>
      </c>
      <c r="AJ52" s="80"/>
      <c r="AK52" s="80" t="s">
        <v>986</v>
      </c>
      <c r="AL52" s="80" t="s">
        <v>1059</v>
      </c>
      <c r="AM52" s="85" t="s">
        <v>1119</v>
      </c>
      <c r="AN52" s="80"/>
      <c r="AO52" s="82">
        <v>40009.505532407406</v>
      </c>
      <c r="AP52" s="80"/>
      <c r="AQ52" s="80" t="b">
        <v>0</v>
      </c>
      <c r="AR52" s="80" t="b">
        <v>0</v>
      </c>
      <c r="AS52" s="80" t="b">
        <v>0</v>
      </c>
      <c r="AT52" s="80"/>
      <c r="AU52" s="80">
        <v>14</v>
      </c>
      <c r="AV52" s="85" t="s">
        <v>1213</v>
      </c>
      <c r="AW52" s="80" t="b">
        <v>0</v>
      </c>
      <c r="AX52" s="80" t="s">
        <v>1261</v>
      </c>
      <c r="AY52" s="85" t="s">
        <v>1311</v>
      </c>
      <c r="AZ52" s="80" t="s">
        <v>66</v>
      </c>
      <c r="BA52" s="80" t="str">
        <f>REPLACE(INDEX(GroupVertices[Group],MATCH(Vertices[[#This Row],[Vertex]],GroupVertices[Vertex],0)),1,1,"")</f>
        <v>2</v>
      </c>
      <c r="BB52" s="48"/>
      <c r="BC52" s="48"/>
      <c r="BD52" s="48"/>
      <c r="BE52" s="48"/>
      <c r="BF52" s="48" t="s">
        <v>423</v>
      </c>
      <c r="BG52" s="48" t="s">
        <v>423</v>
      </c>
      <c r="BH52" s="120" t="s">
        <v>1864</v>
      </c>
      <c r="BI52" s="120" t="s">
        <v>1864</v>
      </c>
      <c r="BJ52" s="120" t="s">
        <v>1904</v>
      </c>
      <c r="BK52" s="120" t="s">
        <v>1904</v>
      </c>
      <c r="BL52" s="120">
        <v>0</v>
      </c>
      <c r="BM52" s="123">
        <v>0</v>
      </c>
      <c r="BN52" s="120">
        <v>0</v>
      </c>
      <c r="BO52" s="123">
        <v>0</v>
      </c>
      <c r="BP52" s="120">
        <v>0</v>
      </c>
      <c r="BQ52" s="123">
        <v>0</v>
      </c>
      <c r="BR52" s="120">
        <v>24</v>
      </c>
      <c r="BS52" s="123">
        <v>100</v>
      </c>
      <c r="BT52" s="120">
        <v>24</v>
      </c>
      <c r="BU52" s="2"/>
      <c r="BV52" s="3"/>
      <c r="BW52" s="3"/>
      <c r="BX52" s="3"/>
      <c r="BY52" s="3"/>
    </row>
    <row r="53" spans="1:77" ht="41.45" customHeight="1">
      <c r="A53" s="66" t="s">
        <v>278</v>
      </c>
      <c r="C53" s="67"/>
      <c r="D53" s="67" t="s">
        <v>64</v>
      </c>
      <c r="E53" s="68">
        <v>162.98936258131545</v>
      </c>
      <c r="F53" s="70">
        <v>99.99660921739041</v>
      </c>
      <c r="G53" s="104" t="s">
        <v>491</v>
      </c>
      <c r="H53" s="67"/>
      <c r="I53" s="71" t="s">
        <v>278</v>
      </c>
      <c r="J53" s="72"/>
      <c r="K53" s="72"/>
      <c r="L53" s="71" t="s">
        <v>1398</v>
      </c>
      <c r="M53" s="75">
        <v>2.130034817686096</v>
      </c>
      <c r="N53" s="76">
        <v>5745.78369140625</v>
      </c>
      <c r="O53" s="76">
        <v>967.5919189453125</v>
      </c>
      <c r="P53" s="77"/>
      <c r="Q53" s="78"/>
      <c r="R53" s="78"/>
      <c r="S53" s="90"/>
      <c r="T53" s="48">
        <v>0</v>
      </c>
      <c r="U53" s="48">
        <v>3</v>
      </c>
      <c r="V53" s="49">
        <v>28.27381</v>
      </c>
      <c r="W53" s="49">
        <v>0.004808</v>
      </c>
      <c r="X53" s="49">
        <v>0.001043</v>
      </c>
      <c r="Y53" s="49">
        <v>0.856507</v>
      </c>
      <c r="Z53" s="49">
        <v>0.3333333333333333</v>
      </c>
      <c r="AA53" s="49">
        <v>0</v>
      </c>
      <c r="AB53" s="73">
        <v>53</v>
      </c>
      <c r="AC53" s="73"/>
      <c r="AD53" s="74"/>
      <c r="AE53" s="80" t="s">
        <v>906</v>
      </c>
      <c r="AF53" s="80">
        <v>307</v>
      </c>
      <c r="AG53" s="80">
        <v>211</v>
      </c>
      <c r="AH53" s="80">
        <v>2571</v>
      </c>
      <c r="AI53" s="80">
        <v>16486</v>
      </c>
      <c r="AJ53" s="80"/>
      <c r="AK53" s="80" t="s">
        <v>987</v>
      </c>
      <c r="AL53" s="80" t="s">
        <v>1060</v>
      </c>
      <c r="AM53" s="85" t="s">
        <v>1120</v>
      </c>
      <c r="AN53" s="80"/>
      <c r="AO53" s="82">
        <v>42920.72141203703</v>
      </c>
      <c r="AP53" s="85" t="s">
        <v>1181</v>
      </c>
      <c r="AQ53" s="80" t="b">
        <v>1</v>
      </c>
      <c r="AR53" s="80" t="b">
        <v>0</v>
      </c>
      <c r="AS53" s="80" t="b">
        <v>0</v>
      </c>
      <c r="AT53" s="80"/>
      <c r="AU53" s="80">
        <v>5</v>
      </c>
      <c r="AV53" s="80"/>
      <c r="AW53" s="80" t="b">
        <v>0</v>
      </c>
      <c r="AX53" s="80" t="s">
        <v>1261</v>
      </c>
      <c r="AY53" s="85" t="s">
        <v>1312</v>
      </c>
      <c r="AZ53" s="80" t="s">
        <v>66</v>
      </c>
      <c r="BA53" s="80" t="str">
        <f>REPLACE(INDEX(GroupVertices[Group],MATCH(Vertices[[#This Row],[Vertex]],GroupVertices[Vertex],0)),1,1,"")</f>
        <v>5</v>
      </c>
      <c r="BB53" s="48"/>
      <c r="BC53" s="48"/>
      <c r="BD53" s="48"/>
      <c r="BE53" s="48"/>
      <c r="BF53" s="48" t="s">
        <v>1519</v>
      </c>
      <c r="BG53" s="48" t="s">
        <v>1519</v>
      </c>
      <c r="BH53" s="120" t="s">
        <v>1865</v>
      </c>
      <c r="BI53" s="120" t="s">
        <v>1865</v>
      </c>
      <c r="BJ53" s="120" t="s">
        <v>1905</v>
      </c>
      <c r="BK53" s="120" t="s">
        <v>1905</v>
      </c>
      <c r="BL53" s="120">
        <v>3</v>
      </c>
      <c r="BM53" s="123">
        <v>7.5</v>
      </c>
      <c r="BN53" s="120">
        <v>0</v>
      </c>
      <c r="BO53" s="123">
        <v>0</v>
      </c>
      <c r="BP53" s="120">
        <v>0</v>
      </c>
      <c r="BQ53" s="123">
        <v>0</v>
      </c>
      <c r="BR53" s="120">
        <v>37</v>
      </c>
      <c r="BS53" s="123">
        <v>92.5</v>
      </c>
      <c r="BT53" s="120">
        <v>40</v>
      </c>
      <c r="BU53" s="2"/>
      <c r="BV53" s="3"/>
      <c r="BW53" s="3"/>
      <c r="BX53" s="3"/>
      <c r="BY53" s="3"/>
    </row>
    <row r="54" spans="1:77" ht="41.45" customHeight="1">
      <c r="A54" s="66" t="s">
        <v>290</v>
      </c>
      <c r="C54" s="67"/>
      <c r="D54" s="67" t="s">
        <v>64</v>
      </c>
      <c r="E54" s="68">
        <v>226.96154708917248</v>
      </c>
      <c r="F54" s="70">
        <v>99.77736121385496</v>
      </c>
      <c r="G54" s="104" t="s">
        <v>501</v>
      </c>
      <c r="H54" s="67"/>
      <c r="I54" s="71" t="s">
        <v>290</v>
      </c>
      <c r="J54" s="72"/>
      <c r="K54" s="72"/>
      <c r="L54" s="71" t="s">
        <v>1399</v>
      </c>
      <c r="M54" s="75">
        <v>75.19808612926907</v>
      </c>
      <c r="N54" s="76">
        <v>5589.40625</v>
      </c>
      <c r="O54" s="76">
        <v>2036.802978515625</v>
      </c>
      <c r="P54" s="77"/>
      <c r="Q54" s="78"/>
      <c r="R54" s="78"/>
      <c r="S54" s="90"/>
      <c r="T54" s="48">
        <v>2</v>
      </c>
      <c r="U54" s="48">
        <v>2</v>
      </c>
      <c r="V54" s="49">
        <v>29.607143</v>
      </c>
      <c r="W54" s="49">
        <v>0.004854</v>
      </c>
      <c r="X54" s="49">
        <v>0.001151</v>
      </c>
      <c r="Y54" s="49">
        <v>1.107674</v>
      </c>
      <c r="Z54" s="49">
        <v>0.3333333333333333</v>
      </c>
      <c r="AA54" s="49">
        <v>0</v>
      </c>
      <c r="AB54" s="73">
        <v>54</v>
      </c>
      <c r="AC54" s="73"/>
      <c r="AD54" s="74"/>
      <c r="AE54" s="80" t="s">
        <v>907</v>
      </c>
      <c r="AF54" s="80">
        <v>221</v>
      </c>
      <c r="AG54" s="80">
        <v>13143</v>
      </c>
      <c r="AH54" s="80">
        <v>10230</v>
      </c>
      <c r="AI54" s="80">
        <v>18015</v>
      </c>
      <c r="AJ54" s="80"/>
      <c r="AK54" s="80" t="s">
        <v>988</v>
      </c>
      <c r="AL54" s="80" t="s">
        <v>1024</v>
      </c>
      <c r="AM54" s="85" t="s">
        <v>1121</v>
      </c>
      <c r="AN54" s="80"/>
      <c r="AO54" s="82">
        <v>41401.64233796296</v>
      </c>
      <c r="AP54" s="85" t="s">
        <v>1182</v>
      </c>
      <c r="AQ54" s="80" t="b">
        <v>0</v>
      </c>
      <c r="AR54" s="80" t="b">
        <v>0</v>
      </c>
      <c r="AS54" s="80" t="b">
        <v>0</v>
      </c>
      <c r="AT54" s="80"/>
      <c r="AU54" s="80">
        <v>315</v>
      </c>
      <c r="AV54" s="85" t="s">
        <v>1210</v>
      </c>
      <c r="AW54" s="80" t="b">
        <v>0</v>
      </c>
      <c r="AX54" s="80" t="s">
        <v>1261</v>
      </c>
      <c r="AY54" s="85" t="s">
        <v>1313</v>
      </c>
      <c r="AZ54" s="80" t="s">
        <v>66</v>
      </c>
      <c r="BA54" s="80" t="str">
        <f>REPLACE(INDEX(GroupVertices[Group],MATCH(Vertices[[#This Row],[Vertex]],GroupVertices[Vertex],0)),1,1,"")</f>
        <v>5</v>
      </c>
      <c r="BB54" s="48" t="s">
        <v>391</v>
      </c>
      <c r="BC54" s="48" t="s">
        <v>391</v>
      </c>
      <c r="BD54" s="48" t="s">
        <v>402</v>
      </c>
      <c r="BE54" s="48" t="s">
        <v>402</v>
      </c>
      <c r="BF54" s="48" t="s">
        <v>1831</v>
      </c>
      <c r="BG54" s="48" t="s">
        <v>1831</v>
      </c>
      <c r="BH54" s="120" t="s">
        <v>1865</v>
      </c>
      <c r="BI54" s="120" t="s">
        <v>1865</v>
      </c>
      <c r="BJ54" s="120" t="s">
        <v>1905</v>
      </c>
      <c r="BK54" s="120" t="s">
        <v>1905</v>
      </c>
      <c r="BL54" s="120">
        <v>3</v>
      </c>
      <c r="BM54" s="123">
        <v>7.5</v>
      </c>
      <c r="BN54" s="120">
        <v>0</v>
      </c>
      <c r="BO54" s="123">
        <v>0</v>
      </c>
      <c r="BP54" s="120">
        <v>0</v>
      </c>
      <c r="BQ54" s="123">
        <v>0</v>
      </c>
      <c r="BR54" s="120">
        <v>37</v>
      </c>
      <c r="BS54" s="123">
        <v>92.5</v>
      </c>
      <c r="BT54" s="120">
        <v>40</v>
      </c>
      <c r="BU54" s="2"/>
      <c r="BV54" s="3"/>
      <c r="BW54" s="3"/>
      <c r="BX54" s="3"/>
      <c r="BY54" s="3"/>
    </row>
    <row r="55" spans="1:77" ht="41.45" customHeight="1">
      <c r="A55" s="66" t="s">
        <v>318</v>
      </c>
      <c r="C55" s="67"/>
      <c r="D55" s="67" t="s">
        <v>64</v>
      </c>
      <c r="E55" s="68">
        <v>185.01257364139738</v>
      </c>
      <c r="F55" s="70">
        <v>99.92113039650117</v>
      </c>
      <c r="G55" s="104" t="s">
        <v>1239</v>
      </c>
      <c r="H55" s="67"/>
      <c r="I55" s="71" t="s">
        <v>318</v>
      </c>
      <c r="J55" s="72"/>
      <c r="K55" s="72"/>
      <c r="L55" s="71" t="s">
        <v>1400</v>
      </c>
      <c r="M55" s="75">
        <v>27.284609859378595</v>
      </c>
      <c r="N55" s="76">
        <v>6159.22802734375</v>
      </c>
      <c r="O55" s="76">
        <v>2471.865478515625</v>
      </c>
      <c r="P55" s="77"/>
      <c r="Q55" s="78"/>
      <c r="R55" s="78"/>
      <c r="S55" s="90"/>
      <c r="T55" s="48">
        <v>5</v>
      </c>
      <c r="U55" s="48">
        <v>0</v>
      </c>
      <c r="V55" s="49">
        <v>353.559524</v>
      </c>
      <c r="W55" s="49">
        <v>0.004902</v>
      </c>
      <c r="X55" s="49">
        <v>0.001101</v>
      </c>
      <c r="Y55" s="49">
        <v>1.427585</v>
      </c>
      <c r="Z55" s="49">
        <v>0.1</v>
      </c>
      <c r="AA55" s="49">
        <v>0</v>
      </c>
      <c r="AB55" s="73">
        <v>55</v>
      </c>
      <c r="AC55" s="73"/>
      <c r="AD55" s="74"/>
      <c r="AE55" s="80" t="s">
        <v>908</v>
      </c>
      <c r="AF55" s="80">
        <v>1006</v>
      </c>
      <c r="AG55" s="80">
        <v>4663</v>
      </c>
      <c r="AH55" s="80">
        <v>2777</v>
      </c>
      <c r="AI55" s="80">
        <v>2926</v>
      </c>
      <c r="AJ55" s="80"/>
      <c r="AK55" s="80" t="s">
        <v>989</v>
      </c>
      <c r="AL55" s="80"/>
      <c r="AM55" s="85" t="s">
        <v>1122</v>
      </c>
      <c r="AN55" s="80"/>
      <c r="AO55" s="82">
        <v>41354.88383101852</v>
      </c>
      <c r="AP55" s="85" t="s">
        <v>1183</v>
      </c>
      <c r="AQ55" s="80" t="b">
        <v>0</v>
      </c>
      <c r="AR55" s="80" t="b">
        <v>0</v>
      </c>
      <c r="AS55" s="80" t="b">
        <v>0</v>
      </c>
      <c r="AT55" s="80"/>
      <c r="AU55" s="80">
        <v>86</v>
      </c>
      <c r="AV55" s="85" t="s">
        <v>1210</v>
      </c>
      <c r="AW55" s="80" t="b">
        <v>0</v>
      </c>
      <c r="AX55" s="80" t="s">
        <v>1261</v>
      </c>
      <c r="AY55" s="85" t="s">
        <v>1314</v>
      </c>
      <c r="AZ55" s="80" t="s">
        <v>65</v>
      </c>
      <c r="BA55" s="80" t="str">
        <f>REPLACE(INDEX(GroupVertices[Group],MATCH(Vertices[[#This Row],[Vertex]],GroupVertices[Vertex],0)),1,1,"")</f>
        <v>5</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6" t="s">
        <v>279</v>
      </c>
      <c r="C56" s="67"/>
      <c r="D56" s="67" t="s">
        <v>64</v>
      </c>
      <c r="E56" s="68">
        <v>174.3373513890037</v>
      </c>
      <c r="F56" s="70">
        <v>99.95771694085853</v>
      </c>
      <c r="G56" s="104" t="s">
        <v>492</v>
      </c>
      <c r="H56" s="67"/>
      <c r="I56" s="71" t="s">
        <v>279</v>
      </c>
      <c r="J56" s="72"/>
      <c r="K56" s="72"/>
      <c r="L56" s="71" t="s">
        <v>1401</v>
      </c>
      <c r="M56" s="75">
        <v>15.091534176545618</v>
      </c>
      <c r="N56" s="76">
        <v>7753.12841796875</v>
      </c>
      <c r="O56" s="76">
        <v>8861.4560546875</v>
      </c>
      <c r="P56" s="77"/>
      <c r="Q56" s="78"/>
      <c r="R56" s="78"/>
      <c r="S56" s="90"/>
      <c r="T56" s="48">
        <v>0</v>
      </c>
      <c r="U56" s="48">
        <v>4</v>
      </c>
      <c r="V56" s="49">
        <v>260</v>
      </c>
      <c r="W56" s="49">
        <v>0.003906</v>
      </c>
      <c r="X56" s="49">
        <v>0.000174</v>
      </c>
      <c r="Y56" s="49">
        <v>1.511451</v>
      </c>
      <c r="Z56" s="49">
        <v>0</v>
      </c>
      <c r="AA56" s="49">
        <v>0</v>
      </c>
      <c r="AB56" s="73">
        <v>56</v>
      </c>
      <c r="AC56" s="73"/>
      <c r="AD56" s="74"/>
      <c r="AE56" s="80" t="s">
        <v>909</v>
      </c>
      <c r="AF56" s="80">
        <v>782</v>
      </c>
      <c r="AG56" s="80">
        <v>2505</v>
      </c>
      <c r="AH56" s="80">
        <v>3345</v>
      </c>
      <c r="AI56" s="80">
        <v>1838</v>
      </c>
      <c r="AJ56" s="80"/>
      <c r="AK56" s="80" t="s">
        <v>990</v>
      </c>
      <c r="AL56" s="80" t="s">
        <v>1061</v>
      </c>
      <c r="AM56" s="85" t="s">
        <v>1123</v>
      </c>
      <c r="AN56" s="80"/>
      <c r="AO56" s="82">
        <v>42222.794270833336</v>
      </c>
      <c r="AP56" s="85" t="s">
        <v>1184</v>
      </c>
      <c r="AQ56" s="80" t="b">
        <v>1</v>
      </c>
      <c r="AR56" s="80" t="b">
        <v>0</v>
      </c>
      <c r="AS56" s="80" t="b">
        <v>1</v>
      </c>
      <c r="AT56" s="80"/>
      <c r="AU56" s="80">
        <v>69</v>
      </c>
      <c r="AV56" s="85" t="s">
        <v>1210</v>
      </c>
      <c r="AW56" s="80" t="b">
        <v>0</v>
      </c>
      <c r="AX56" s="80" t="s">
        <v>1261</v>
      </c>
      <c r="AY56" s="85" t="s">
        <v>1315</v>
      </c>
      <c r="AZ56" s="80" t="s">
        <v>66</v>
      </c>
      <c r="BA56" s="80" t="str">
        <f>REPLACE(INDEX(GroupVertices[Group],MATCH(Vertices[[#This Row],[Vertex]],GroupVertices[Vertex],0)),1,1,"")</f>
        <v>4</v>
      </c>
      <c r="BB56" s="48" t="s">
        <v>387</v>
      </c>
      <c r="BC56" s="48" t="s">
        <v>387</v>
      </c>
      <c r="BD56" s="48" t="s">
        <v>402</v>
      </c>
      <c r="BE56" s="48" t="s">
        <v>402</v>
      </c>
      <c r="BF56" s="48" t="s">
        <v>425</v>
      </c>
      <c r="BG56" s="48" t="s">
        <v>425</v>
      </c>
      <c r="BH56" s="120" t="s">
        <v>1866</v>
      </c>
      <c r="BI56" s="120" t="s">
        <v>1883</v>
      </c>
      <c r="BJ56" s="120" t="s">
        <v>1906</v>
      </c>
      <c r="BK56" s="120" t="s">
        <v>1906</v>
      </c>
      <c r="BL56" s="120">
        <v>5</v>
      </c>
      <c r="BM56" s="123">
        <v>11.11111111111111</v>
      </c>
      <c r="BN56" s="120">
        <v>0</v>
      </c>
      <c r="BO56" s="123">
        <v>0</v>
      </c>
      <c r="BP56" s="120">
        <v>0</v>
      </c>
      <c r="BQ56" s="123">
        <v>0</v>
      </c>
      <c r="BR56" s="120">
        <v>40</v>
      </c>
      <c r="BS56" s="123">
        <v>88.88888888888889</v>
      </c>
      <c r="BT56" s="120">
        <v>45</v>
      </c>
      <c r="BU56" s="2"/>
      <c r="BV56" s="3"/>
      <c r="BW56" s="3"/>
      <c r="BX56" s="3"/>
      <c r="BY56" s="3"/>
    </row>
    <row r="57" spans="1:77" ht="41.45" customHeight="1">
      <c r="A57" s="66" t="s">
        <v>319</v>
      </c>
      <c r="C57" s="67"/>
      <c r="D57" s="67" t="s">
        <v>64</v>
      </c>
      <c r="E57" s="68">
        <v>162.12367032266442</v>
      </c>
      <c r="F57" s="70">
        <v>99.9995761521738</v>
      </c>
      <c r="G57" s="104" t="s">
        <v>1240</v>
      </c>
      <c r="H57" s="67"/>
      <c r="I57" s="71" t="s">
        <v>319</v>
      </c>
      <c r="J57" s="72"/>
      <c r="K57" s="72"/>
      <c r="L57" s="71" t="s">
        <v>1402</v>
      </c>
      <c r="M57" s="75">
        <v>1.141254352210762</v>
      </c>
      <c r="N57" s="76">
        <v>7302.41845703125</v>
      </c>
      <c r="O57" s="76">
        <v>9646.09375</v>
      </c>
      <c r="P57" s="77"/>
      <c r="Q57" s="78"/>
      <c r="R57" s="78"/>
      <c r="S57" s="90"/>
      <c r="T57" s="48">
        <v>1</v>
      </c>
      <c r="U57" s="48">
        <v>0</v>
      </c>
      <c r="V57" s="49">
        <v>0</v>
      </c>
      <c r="W57" s="49">
        <v>0.003155</v>
      </c>
      <c r="X57" s="49">
        <v>2E-05</v>
      </c>
      <c r="Y57" s="49">
        <v>0.471183</v>
      </c>
      <c r="Z57" s="49">
        <v>0</v>
      </c>
      <c r="AA57" s="49">
        <v>0</v>
      </c>
      <c r="AB57" s="73">
        <v>57</v>
      </c>
      <c r="AC57" s="73"/>
      <c r="AD57" s="74"/>
      <c r="AE57" s="80" t="s">
        <v>910</v>
      </c>
      <c r="AF57" s="80">
        <v>18</v>
      </c>
      <c r="AG57" s="80">
        <v>36</v>
      </c>
      <c r="AH57" s="80">
        <v>17</v>
      </c>
      <c r="AI57" s="80">
        <v>14</v>
      </c>
      <c r="AJ57" s="80"/>
      <c r="AK57" s="80"/>
      <c r="AL57" s="80"/>
      <c r="AM57" s="80"/>
      <c r="AN57" s="80"/>
      <c r="AO57" s="82">
        <v>42158.53460648148</v>
      </c>
      <c r="AP57" s="80"/>
      <c r="AQ57" s="80" t="b">
        <v>1</v>
      </c>
      <c r="AR57" s="80" t="b">
        <v>0</v>
      </c>
      <c r="AS57" s="80" t="b">
        <v>0</v>
      </c>
      <c r="AT57" s="80"/>
      <c r="AU57" s="80">
        <v>0</v>
      </c>
      <c r="AV57" s="85" t="s">
        <v>1210</v>
      </c>
      <c r="AW57" s="80" t="b">
        <v>0</v>
      </c>
      <c r="AX57" s="80" t="s">
        <v>1261</v>
      </c>
      <c r="AY57" s="85" t="s">
        <v>1316</v>
      </c>
      <c r="AZ57" s="80" t="s">
        <v>65</v>
      </c>
      <c r="BA57" s="80" t="str">
        <f>REPLACE(INDEX(GroupVertices[Group],MATCH(Vertices[[#This Row],[Vertex]],GroupVertices[Vertex],0)),1,1,"")</f>
        <v>4</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6" t="s">
        <v>320</v>
      </c>
      <c r="C58" s="67"/>
      <c r="D58" s="67" t="s">
        <v>64</v>
      </c>
      <c r="E58" s="68">
        <v>170.5480927025655</v>
      </c>
      <c r="F58" s="70">
        <v>99.97070363825323</v>
      </c>
      <c r="G58" s="104" t="s">
        <v>1241</v>
      </c>
      <c r="H58" s="67"/>
      <c r="I58" s="71" t="s">
        <v>320</v>
      </c>
      <c r="J58" s="72"/>
      <c r="K58" s="72"/>
      <c r="L58" s="71" t="s">
        <v>1403</v>
      </c>
      <c r="M58" s="75">
        <v>10.76350082480787</v>
      </c>
      <c r="N58" s="76">
        <v>8498.17578125</v>
      </c>
      <c r="O58" s="76">
        <v>9302.599609375</v>
      </c>
      <c r="P58" s="77"/>
      <c r="Q58" s="78"/>
      <c r="R58" s="78"/>
      <c r="S58" s="90"/>
      <c r="T58" s="48">
        <v>1</v>
      </c>
      <c r="U58" s="48">
        <v>0</v>
      </c>
      <c r="V58" s="49">
        <v>0</v>
      </c>
      <c r="W58" s="49">
        <v>0.003155</v>
      </c>
      <c r="X58" s="49">
        <v>2E-05</v>
      </c>
      <c r="Y58" s="49">
        <v>0.471183</v>
      </c>
      <c r="Z58" s="49">
        <v>0</v>
      </c>
      <c r="AA58" s="49">
        <v>0</v>
      </c>
      <c r="AB58" s="73">
        <v>58</v>
      </c>
      <c r="AC58" s="73"/>
      <c r="AD58" s="74"/>
      <c r="AE58" s="80" t="s">
        <v>911</v>
      </c>
      <c r="AF58" s="80">
        <v>2683</v>
      </c>
      <c r="AG58" s="80">
        <v>1739</v>
      </c>
      <c r="AH58" s="80">
        <v>7145</v>
      </c>
      <c r="AI58" s="80">
        <v>14803</v>
      </c>
      <c r="AJ58" s="80"/>
      <c r="AK58" s="80" t="s">
        <v>991</v>
      </c>
      <c r="AL58" s="80" t="s">
        <v>1062</v>
      </c>
      <c r="AM58" s="80"/>
      <c r="AN58" s="80"/>
      <c r="AO58" s="82">
        <v>41713.70508101852</v>
      </c>
      <c r="AP58" s="85" t="s">
        <v>1185</v>
      </c>
      <c r="AQ58" s="80" t="b">
        <v>0</v>
      </c>
      <c r="AR58" s="80" t="b">
        <v>0</v>
      </c>
      <c r="AS58" s="80" t="b">
        <v>1</v>
      </c>
      <c r="AT58" s="80"/>
      <c r="AU58" s="80">
        <v>88</v>
      </c>
      <c r="AV58" s="85" t="s">
        <v>1210</v>
      </c>
      <c r="AW58" s="80" t="b">
        <v>0</v>
      </c>
      <c r="AX58" s="80" t="s">
        <v>1261</v>
      </c>
      <c r="AY58" s="85" t="s">
        <v>1317</v>
      </c>
      <c r="AZ58" s="80" t="s">
        <v>65</v>
      </c>
      <c r="BA58" s="80" t="str">
        <f>REPLACE(INDEX(GroupVertices[Group],MATCH(Vertices[[#This Row],[Vertex]],GroupVertices[Vertex],0)),1,1,"")</f>
        <v>4</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6" t="s">
        <v>321</v>
      </c>
      <c r="C59" s="67"/>
      <c r="D59" s="67" t="s">
        <v>64</v>
      </c>
      <c r="E59" s="68">
        <v>162.03462769034604</v>
      </c>
      <c r="F59" s="70">
        <v>99.99988132260866</v>
      </c>
      <c r="G59" s="104" t="s">
        <v>1242</v>
      </c>
      <c r="H59" s="67"/>
      <c r="I59" s="71" t="s">
        <v>321</v>
      </c>
      <c r="J59" s="72"/>
      <c r="K59" s="72"/>
      <c r="L59" s="71" t="s">
        <v>1404</v>
      </c>
      <c r="M59" s="75">
        <v>1.0395512186190135</v>
      </c>
      <c r="N59" s="76">
        <v>7540.55859375</v>
      </c>
      <c r="O59" s="76">
        <v>8012.61669921875</v>
      </c>
      <c r="P59" s="77"/>
      <c r="Q59" s="78"/>
      <c r="R59" s="78"/>
      <c r="S59" s="90"/>
      <c r="T59" s="48">
        <v>2</v>
      </c>
      <c r="U59" s="48">
        <v>0</v>
      </c>
      <c r="V59" s="49">
        <v>90.440476</v>
      </c>
      <c r="W59" s="49">
        <v>0.004329</v>
      </c>
      <c r="X59" s="49">
        <v>0.000393</v>
      </c>
      <c r="Y59" s="49">
        <v>0.74765</v>
      </c>
      <c r="Z59" s="49">
        <v>0</v>
      </c>
      <c r="AA59" s="49">
        <v>0</v>
      </c>
      <c r="AB59" s="73">
        <v>59</v>
      </c>
      <c r="AC59" s="73"/>
      <c r="AD59" s="74"/>
      <c r="AE59" s="80" t="s">
        <v>912</v>
      </c>
      <c r="AF59" s="80">
        <v>59</v>
      </c>
      <c r="AG59" s="80">
        <v>18</v>
      </c>
      <c r="AH59" s="80">
        <v>4</v>
      </c>
      <c r="AI59" s="80">
        <v>22</v>
      </c>
      <c r="AJ59" s="80"/>
      <c r="AK59" s="80" t="s">
        <v>992</v>
      </c>
      <c r="AL59" s="80" t="s">
        <v>1050</v>
      </c>
      <c r="AM59" s="80"/>
      <c r="AN59" s="80"/>
      <c r="AO59" s="82">
        <v>43691.99199074074</v>
      </c>
      <c r="AP59" s="85" t="s">
        <v>1186</v>
      </c>
      <c r="AQ59" s="80" t="b">
        <v>1</v>
      </c>
      <c r="AR59" s="80" t="b">
        <v>0</v>
      </c>
      <c r="AS59" s="80" t="b">
        <v>0</v>
      </c>
      <c r="AT59" s="80"/>
      <c r="AU59" s="80">
        <v>0</v>
      </c>
      <c r="AV59" s="80"/>
      <c r="AW59" s="80" t="b">
        <v>0</v>
      </c>
      <c r="AX59" s="80" t="s">
        <v>1261</v>
      </c>
      <c r="AY59" s="85" t="s">
        <v>1318</v>
      </c>
      <c r="AZ59" s="80" t="s">
        <v>65</v>
      </c>
      <c r="BA59" s="80" t="str">
        <f>REPLACE(INDEX(GroupVertices[Group],MATCH(Vertices[[#This Row],[Vertex]],GroupVertices[Vertex],0)),1,1,"")</f>
        <v>4</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6" t="s">
        <v>280</v>
      </c>
      <c r="C60" s="67"/>
      <c r="D60" s="67" t="s">
        <v>64</v>
      </c>
      <c r="E60" s="68">
        <v>163.11303290397987</v>
      </c>
      <c r="F60" s="70">
        <v>99.99618536956422</v>
      </c>
      <c r="G60" s="104" t="s">
        <v>493</v>
      </c>
      <c r="H60" s="67"/>
      <c r="I60" s="71" t="s">
        <v>280</v>
      </c>
      <c r="J60" s="72"/>
      <c r="K60" s="72"/>
      <c r="L60" s="71" t="s">
        <v>1405</v>
      </c>
      <c r="M60" s="75">
        <v>2.271289169896858</v>
      </c>
      <c r="N60" s="76">
        <v>2355.4658203125</v>
      </c>
      <c r="O60" s="76">
        <v>352.9058837890625</v>
      </c>
      <c r="P60" s="77"/>
      <c r="Q60" s="78"/>
      <c r="R60" s="78"/>
      <c r="S60" s="90"/>
      <c r="T60" s="48">
        <v>0</v>
      </c>
      <c r="U60" s="48">
        <v>2</v>
      </c>
      <c r="V60" s="49">
        <v>0</v>
      </c>
      <c r="W60" s="49">
        <v>0.005814</v>
      </c>
      <c r="X60" s="49">
        <v>0.01508</v>
      </c>
      <c r="Y60" s="49">
        <v>0.483111</v>
      </c>
      <c r="Z60" s="49">
        <v>1</v>
      </c>
      <c r="AA60" s="49">
        <v>0</v>
      </c>
      <c r="AB60" s="73">
        <v>60</v>
      </c>
      <c r="AC60" s="73"/>
      <c r="AD60" s="74"/>
      <c r="AE60" s="80" t="s">
        <v>913</v>
      </c>
      <c r="AF60" s="80">
        <v>235</v>
      </c>
      <c r="AG60" s="80">
        <v>236</v>
      </c>
      <c r="AH60" s="80">
        <v>2267</v>
      </c>
      <c r="AI60" s="80">
        <v>3398</v>
      </c>
      <c r="AJ60" s="80"/>
      <c r="AK60" s="80" t="s">
        <v>993</v>
      </c>
      <c r="AL60" s="80" t="s">
        <v>1063</v>
      </c>
      <c r="AM60" s="80"/>
      <c r="AN60" s="80"/>
      <c r="AO60" s="82">
        <v>40256.455625</v>
      </c>
      <c r="AP60" s="80"/>
      <c r="AQ60" s="80" t="b">
        <v>0</v>
      </c>
      <c r="AR60" s="80" t="b">
        <v>0</v>
      </c>
      <c r="AS60" s="80" t="b">
        <v>0</v>
      </c>
      <c r="AT60" s="80"/>
      <c r="AU60" s="80">
        <v>0</v>
      </c>
      <c r="AV60" s="85" t="s">
        <v>1210</v>
      </c>
      <c r="AW60" s="80" t="b">
        <v>0</v>
      </c>
      <c r="AX60" s="80" t="s">
        <v>1261</v>
      </c>
      <c r="AY60" s="85" t="s">
        <v>1319</v>
      </c>
      <c r="AZ60" s="80" t="s">
        <v>66</v>
      </c>
      <c r="BA60" s="80" t="str">
        <f>REPLACE(INDEX(GroupVertices[Group],MATCH(Vertices[[#This Row],[Vertex]],GroupVertices[Vertex],0)),1,1,"")</f>
        <v>2</v>
      </c>
      <c r="BB60" s="48"/>
      <c r="BC60" s="48"/>
      <c r="BD60" s="48"/>
      <c r="BE60" s="48"/>
      <c r="BF60" s="48" t="s">
        <v>423</v>
      </c>
      <c r="BG60" s="48" t="s">
        <v>423</v>
      </c>
      <c r="BH60" s="120" t="s">
        <v>1864</v>
      </c>
      <c r="BI60" s="120" t="s">
        <v>1864</v>
      </c>
      <c r="BJ60" s="120" t="s">
        <v>1904</v>
      </c>
      <c r="BK60" s="120" t="s">
        <v>1904</v>
      </c>
      <c r="BL60" s="120">
        <v>0</v>
      </c>
      <c r="BM60" s="123">
        <v>0</v>
      </c>
      <c r="BN60" s="120">
        <v>0</v>
      </c>
      <c r="BO60" s="123">
        <v>0</v>
      </c>
      <c r="BP60" s="120">
        <v>0</v>
      </c>
      <c r="BQ60" s="123">
        <v>0</v>
      </c>
      <c r="BR60" s="120">
        <v>24</v>
      </c>
      <c r="BS60" s="123">
        <v>100</v>
      </c>
      <c r="BT60" s="120">
        <v>24</v>
      </c>
      <c r="BU60" s="2"/>
      <c r="BV60" s="3"/>
      <c r="BW60" s="3"/>
      <c r="BX60" s="3"/>
      <c r="BY60" s="3"/>
    </row>
    <row r="61" spans="1:77" ht="41.45" customHeight="1">
      <c r="A61" s="66" t="s">
        <v>281</v>
      </c>
      <c r="C61" s="67"/>
      <c r="D61" s="67" t="s">
        <v>64</v>
      </c>
      <c r="E61" s="68">
        <v>170.40958194118133</v>
      </c>
      <c r="F61" s="70">
        <v>99.97117834781857</v>
      </c>
      <c r="G61" s="104" t="s">
        <v>494</v>
      </c>
      <c r="H61" s="67"/>
      <c r="I61" s="71" t="s">
        <v>281</v>
      </c>
      <c r="J61" s="72"/>
      <c r="K61" s="72"/>
      <c r="L61" s="71" t="s">
        <v>1406</v>
      </c>
      <c r="M61" s="75">
        <v>10.605295950331817</v>
      </c>
      <c r="N61" s="76">
        <v>4248.412109375</v>
      </c>
      <c r="O61" s="76">
        <v>8608.892578125</v>
      </c>
      <c r="P61" s="77"/>
      <c r="Q61" s="78"/>
      <c r="R61" s="78"/>
      <c r="S61" s="90"/>
      <c r="T61" s="48">
        <v>1</v>
      </c>
      <c r="U61" s="48">
        <v>3</v>
      </c>
      <c r="V61" s="49">
        <v>0</v>
      </c>
      <c r="W61" s="49">
        <v>0.005952</v>
      </c>
      <c r="X61" s="49">
        <v>0.020493</v>
      </c>
      <c r="Y61" s="49">
        <v>0.659987</v>
      </c>
      <c r="Z61" s="49">
        <v>0.8333333333333334</v>
      </c>
      <c r="AA61" s="49">
        <v>0.3333333333333333</v>
      </c>
      <c r="AB61" s="73">
        <v>61</v>
      </c>
      <c r="AC61" s="73"/>
      <c r="AD61" s="74"/>
      <c r="AE61" s="80" t="s">
        <v>914</v>
      </c>
      <c r="AF61" s="80">
        <v>120</v>
      </c>
      <c r="AG61" s="80">
        <v>1711</v>
      </c>
      <c r="AH61" s="80">
        <v>141</v>
      </c>
      <c r="AI61" s="80">
        <v>32</v>
      </c>
      <c r="AJ61" s="80"/>
      <c r="AK61" s="80" t="s">
        <v>994</v>
      </c>
      <c r="AL61" s="80" t="s">
        <v>1064</v>
      </c>
      <c r="AM61" s="85" t="s">
        <v>1124</v>
      </c>
      <c r="AN61" s="80"/>
      <c r="AO61" s="82">
        <v>41592.86221064815</v>
      </c>
      <c r="AP61" s="80"/>
      <c r="AQ61" s="80" t="b">
        <v>1</v>
      </c>
      <c r="AR61" s="80" t="b">
        <v>0</v>
      </c>
      <c r="AS61" s="80" t="b">
        <v>0</v>
      </c>
      <c r="AT61" s="80"/>
      <c r="AU61" s="80">
        <v>19</v>
      </c>
      <c r="AV61" s="85" t="s">
        <v>1210</v>
      </c>
      <c r="AW61" s="80" t="b">
        <v>0</v>
      </c>
      <c r="AX61" s="80" t="s">
        <v>1261</v>
      </c>
      <c r="AY61" s="85" t="s">
        <v>1320</v>
      </c>
      <c r="AZ61" s="80" t="s">
        <v>66</v>
      </c>
      <c r="BA61" s="80" t="str">
        <f>REPLACE(INDEX(GroupVertices[Group],MATCH(Vertices[[#This Row],[Vertex]],GroupVertices[Vertex],0)),1,1,"")</f>
        <v>3</v>
      </c>
      <c r="BB61" s="48"/>
      <c r="BC61" s="48"/>
      <c r="BD61" s="48"/>
      <c r="BE61" s="48"/>
      <c r="BF61" s="48" t="s">
        <v>413</v>
      </c>
      <c r="BG61" s="48" t="s">
        <v>413</v>
      </c>
      <c r="BH61" s="120" t="s">
        <v>1867</v>
      </c>
      <c r="BI61" s="120" t="s">
        <v>1867</v>
      </c>
      <c r="BJ61" s="120" t="s">
        <v>1907</v>
      </c>
      <c r="BK61" s="120" t="s">
        <v>1907</v>
      </c>
      <c r="BL61" s="120">
        <v>0</v>
      </c>
      <c r="BM61" s="123">
        <v>0</v>
      </c>
      <c r="BN61" s="120">
        <v>0</v>
      </c>
      <c r="BO61" s="123">
        <v>0</v>
      </c>
      <c r="BP61" s="120">
        <v>0</v>
      </c>
      <c r="BQ61" s="123">
        <v>0</v>
      </c>
      <c r="BR61" s="120">
        <v>10</v>
      </c>
      <c r="BS61" s="123">
        <v>100</v>
      </c>
      <c r="BT61" s="120">
        <v>10</v>
      </c>
      <c r="BU61" s="2"/>
      <c r="BV61" s="3"/>
      <c r="BW61" s="3"/>
      <c r="BX61" s="3"/>
      <c r="BY61" s="3"/>
    </row>
    <row r="62" spans="1:77" ht="41.45" customHeight="1">
      <c r="A62" s="66" t="s">
        <v>284</v>
      </c>
      <c r="C62" s="67"/>
      <c r="D62" s="67" t="s">
        <v>64</v>
      </c>
      <c r="E62" s="68">
        <v>165.16596026020943</v>
      </c>
      <c r="F62" s="70">
        <v>99.98914949564934</v>
      </c>
      <c r="G62" s="104" t="s">
        <v>497</v>
      </c>
      <c r="H62" s="67"/>
      <c r="I62" s="71" t="s">
        <v>284</v>
      </c>
      <c r="J62" s="72"/>
      <c r="K62" s="72"/>
      <c r="L62" s="71" t="s">
        <v>1407</v>
      </c>
      <c r="M62" s="75">
        <v>4.6161114165955075</v>
      </c>
      <c r="N62" s="76">
        <v>5976.5595703125</v>
      </c>
      <c r="O62" s="76">
        <v>8866.7451171875</v>
      </c>
      <c r="P62" s="77"/>
      <c r="Q62" s="78"/>
      <c r="R62" s="78"/>
      <c r="S62" s="90"/>
      <c r="T62" s="48">
        <v>1</v>
      </c>
      <c r="U62" s="48">
        <v>4</v>
      </c>
      <c r="V62" s="49">
        <v>587.338095</v>
      </c>
      <c r="W62" s="49">
        <v>0.006944</v>
      </c>
      <c r="X62" s="49">
        <v>0.021579</v>
      </c>
      <c r="Y62" s="49">
        <v>1.170927</v>
      </c>
      <c r="Z62" s="49">
        <v>0.3</v>
      </c>
      <c r="AA62" s="49">
        <v>0</v>
      </c>
      <c r="AB62" s="73">
        <v>62</v>
      </c>
      <c r="AC62" s="73"/>
      <c r="AD62" s="74"/>
      <c r="AE62" s="80" t="s">
        <v>915</v>
      </c>
      <c r="AF62" s="80">
        <v>1640</v>
      </c>
      <c r="AG62" s="80">
        <v>651</v>
      </c>
      <c r="AH62" s="80">
        <v>6694</v>
      </c>
      <c r="AI62" s="80">
        <v>5237</v>
      </c>
      <c r="AJ62" s="80"/>
      <c r="AK62" s="80" t="s">
        <v>995</v>
      </c>
      <c r="AL62" s="80"/>
      <c r="AM62" s="80"/>
      <c r="AN62" s="80"/>
      <c r="AO62" s="82">
        <v>40222.907164351855</v>
      </c>
      <c r="AP62" s="85" t="s">
        <v>1187</v>
      </c>
      <c r="AQ62" s="80" t="b">
        <v>0</v>
      </c>
      <c r="AR62" s="80" t="b">
        <v>0</v>
      </c>
      <c r="AS62" s="80" t="b">
        <v>0</v>
      </c>
      <c r="AT62" s="80"/>
      <c r="AU62" s="80">
        <v>48</v>
      </c>
      <c r="AV62" s="85" t="s">
        <v>1217</v>
      </c>
      <c r="AW62" s="80" t="b">
        <v>0</v>
      </c>
      <c r="AX62" s="80" t="s">
        <v>1261</v>
      </c>
      <c r="AY62" s="85" t="s">
        <v>1321</v>
      </c>
      <c r="AZ62" s="80" t="s">
        <v>66</v>
      </c>
      <c r="BA62" s="80" t="str">
        <f>REPLACE(INDEX(GroupVertices[Group],MATCH(Vertices[[#This Row],[Vertex]],GroupVertices[Vertex],0)),1,1,"")</f>
        <v>3</v>
      </c>
      <c r="BB62" s="48" t="s">
        <v>396</v>
      </c>
      <c r="BC62" s="48" t="s">
        <v>396</v>
      </c>
      <c r="BD62" s="48" t="s">
        <v>402</v>
      </c>
      <c r="BE62" s="48" t="s">
        <v>402</v>
      </c>
      <c r="BF62" s="48" t="s">
        <v>404</v>
      </c>
      <c r="BG62" s="48" t="s">
        <v>1841</v>
      </c>
      <c r="BH62" s="120" t="s">
        <v>1868</v>
      </c>
      <c r="BI62" s="120" t="s">
        <v>1884</v>
      </c>
      <c r="BJ62" s="120" t="s">
        <v>1908</v>
      </c>
      <c r="BK62" s="120" t="s">
        <v>1908</v>
      </c>
      <c r="BL62" s="120">
        <v>7</v>
      </c>
      <c r="BM62" s="123">
        <v>11.864406779661017</v>
      </c>
      <c r="BN62" s="120">
        <v>1</v>
      </c>
      <c r="BO62" s="123">
        <v>1.694915254237288</v>
      </c>
      <c r="BP62" s="120">
        <v>0</v>
      </c>
      <c r="BQ62" s="123">
        <v>0</v>
      </c>
      <c r="BR62" s="120">
        <v>51</v>
      </c>
      <c r="BS62" s="123">
        <v>86.44067796610169</v>
      </c>
      <c r="BT62" s="120">
        <v>59</v>
      </c>
      <c r="BU62" s="2"/>
      <c r="BV62" s="3"/>
      <c r="BW62" s="3"/>
      <c r="BX62" s="3"/>
      <c r="BY62" s="3"/>
    </row>
    <row r="63" spans="1:77" ht="41.45" customHeight="1">
      <c r="A63" s="66" t="s">
        <v>322</v>
      </c>
      <c r="C63" s="67"/>
      <c r="D63" s="67" t="s">
        <v>64</v>
      </c>
      <c r="E63" s="68">
        <v>504.15620830922893</v>
      </c>
      <c r="F63" s="70">
        <v>98.82734869621584</v>
      </c>
      <c r="G63" s="104" t="s">
        <v>1243</v>
      </c>
      <c r="H63" s="67"/>
      <c r="I63" s="71" t="s">
        <v>322</v>
      </c>
      <c r="J63" s="72"/>
      <c r="K63" s="72"/>
      <c r="L63" s="71" t="s">
        <v>1408</v>
      </c>
      <c r="M63" s="75">
        <v>391.80559117447103</v>
      </c>
      <c r="N63" s="76">
        <v>868.78125</v>
      </c>
      <c r="O63" s="76">
        <v>2614.891845703125</v>
      </c>
      <c r="P63" s="77"/>
      <c r="Q63" s="78"/>
      <c r="R63" s="78"/>
      <c r="S63" s="90"/>
      <c r="T63" s="48">
        <v>6</v>
      </c>
      <c r="U63" s="48">
        <v>0</v>
      </c>
      <c r="V63" s="49">
        <v>25.738095</v>
      </c>
      <c r="W63" s="49">
        <v>0.00625</v>
      </c>
      <c r="X63" s="49">
        <v>0.02897</v>
      </c>
      <c r="Y63" s="49">
        <v>1.20413</v>
      </c>
      <c r="Z63" s="49">
        <v>0.4</v>
      </c>
      <c r="AA63" s="49">
        <v>0</v>
      </c>
      <c r="AB63" s="73">
        <v>63</v>
      </c>
      <c r="AC63" s="73"/>
      <c r="AD63" s="74"/>
      <c r="AE63" s="80" t="s">
        <v>916</v>
      </c>
      <c r="AF63" s="80">
        <v>874</v>
      </c>
      <c r="AG63" s="80">
        <v>69178</v>
      </c>
      <c r="AH63" s="80">
        <v>9919</v>
      </c>
      <c r="AI63" s="80">
        <v>2744</v>
      </c>
      <c r="AJ63" s="80"/>
      <c r="AK63" s="80" t="s">
        <v>996</v>
      </c>
      <c r="AL63" s="80" t="s">
        <v>1065</v>
      </c>
      <c r="AM63" s="85" t="s">
        <v>1125</v>
      </c>
      <c r="AN63" s="80"/>
      <c r="AO63" s="82">
        <v>40841.80642361111</v>
      </c>
      <c r="AP63" s="85" t="s">
        <v>1188</v>
      </c>
      <c r="AQ63" s="80" t="b">
        <v>0</v>
      </c>
      <c r="AR63" s="80" t="b">
        <v>0</v>
      </c>
      <c r="AS63" s="80" t="b">
        <v>1</v>
      </c>
      <c r="AT63" s="80"/>
      <c r="AU63" s="80">
        <v>725</v>
      </c>
      <c r="AV63" s="85" t="s">
        <v>1218</v>
      </c>
      <c r="AW63" s="80" t="b">
        <v>1</v>
      </c>
      <c r="AX63" s="80" t="s">
        <v>1261</v>
      </c>
      <c r="AY63" s="85" t="s">
        <v>1322</v>
      </c>
      <c r="AZ63" s="80" t="s">
        <v>65</v>
      </c>
      <c r="BA63" s="80" t="str">
        <f>REPLACE(INDEX(GroupVertices[Group],MATCH(Vertices[[#This Row],[Vertex]],GroupVertices[Vertex],0)),1,1,"")</f>
        <v>2</v>
      </c>
      <c r="BB63" s="48"/>
      <c r="BC63" s="48"/>
      <c r="BD63" s="48"/>
      <c r="BE63" s="48"/>
      <c r="BF63" s="48"/>
      <c r="BG63" s="48"/>
      <c r="BH63" s="48"/>
      <c r="BI63" s="48"/>
      <c r="BJ63" s="48"/>
      <c r="BK63" s="48"/>
      <c r="BL63" s="48"/>
      <c r="BM63" s="49"/>
      <c r="BN63" s="48"/>
      <c r="BO63" s="49"/>
      <c r="BP63" s="48"/>
      <c r="BQ63" s="49"/>
      <c r="BR63" s="48"/>
      <c r="BS63" s="49"/>
      <c r="BT63" s="48"/>
      <c r="BU63" s="2"/>
      <c r="BV63" s="3"/>
      <c r="BW63" s="3"/>
      <c r="BX63" s="3"/>
      <c r="BY63" s="3"/>
    </row>
    <row r="64" spans="1:77" ht="41.45" customHeight="1">
      <c r="A64" s="66" t="s">
        <v>323</v>
      </c>
      <c r="C64" s="67"/>
      <c r="D64" s="67" t="s">
        <v>64</v>
      </c>
      <c r="E64" s="68">
        <v>1000</v>
      </c>
      <c r="F64" s="70">
        <v>97.12797322185948</v>
      </c>
      <c r="G64" s="104" t="s">
        <v>1244</v>
      </c>
      <c r="H64" s="67"/>
      <c r="I64" s="71" t="s">
        <v>323</v>
      </c>
      <c r="J64" s="72"/>
      <c r="K64" s="72"/>
      <c r="L64" s="71" t="s">
        <v>1409</v>
      </c>
      <c r="M64" s="75">
        <v>958.1507909283002</v>
      </c>
      <c r="N64" s="76">
        <v>3155.251220703125</v>
      </c>
      <c r="O64" s="76">
        <v>7273.63818359375</v>
      </c>
      <c r="P64" s="77"/>
      <c r="Q64" s="78"/>
      <c r="R64" s="78"/>
      <c r="S64" s="90"/>
      <c r="T64" s="48">
        <v>3</v>
      </c>
      <c r="U64" s="48">
        <v>0</v>
      </c>
      <c r="V64" s="49">
        <v>0</v>
      </c>
      <c r="W64" s="49">
        <v>0.006135</v>
      </c>
      <c r="X64" s="49">
        <v>0.022555</v>
      </c>
      <c r="Y64" s="49">
        <v>0.676123</v>
      </c>
      <c r="Z64" s="49">
        <v>0.8333333333333334</v>
      </c>
      <c r="AA64" s="49">
        <v>0</v>
      </c>
      <c r="AB64" s="73">
        <v>64</v>
      </c>
      <c r="AC64" s="73"/>
      <c r="AD64" s="74"/>
      <c r="AE64" s="80" t="s">
        <v>917</v>
      </c>
      <c r="AF64" s="80">
        <v>235</v>
      </c>
      <c r="AG64" s="80">
        <v>169413</v>
      </c>
      <c r="AH64" s="80">
        <v>14676</v>
      </c>
      <c r="AI64" s="80">
        <v>982</v>
      </c>
      <c r="AJ64" s="80"/>
      <c r="AK64" s="80" t="s">
        <v>997</v>
      </c>
      <c r="AL64" s="80" t="s">
        <v>1066</v>
      </c>
      <c r="AM64" s="85" t="s">
        <v>1126</v>
      </c>
      <c r="AN64" s="80"/>
      <c r="AO64" s="82">
        <v>39917.76899305556</v>
      </c>
      <c r="AP64" s="85" t="s">
        <v>1189</v>
      </c>
      <c r="AQ64" s="80" t="b">
        <v>0</v>
      </c>
      <c r="AR64" s="80" t="b">
        <v>0</v>
      </c>
      <c r="AS64" s="80" t="b">
        <v>0</v>
      </c>
      <c r="AT64" s="80"/>
      <c r="AU64" s="80">
        <v>1611</v>
      </c>
      <c r="AV64" s="85" t="s">
        <v>1219</v>
      </c>
      <c r="AW64" s="80" t="b">
        <v>1</v>
      </c>
      <c r="AX64" s="80" t="s">
        <v>1261</v>
      </c>
      <c r="AY64" s="85" t="s">
        <v>1323</v>
      </c>
      <c r="AZ64" s="80" t="s">
        <v>65</v>
      </c>
      <c r="BA64" s="80" t="str">
        <f>REPLACE(INDEX(GroupVertices[Group],MATCH(Vertices[[#This Row],[Vertex]],GroupVertices[Vertex],0)),1,1,"")</f>
        <v>1</v>
      </c>
      <c r="BB64" s="48"/>
      <c r="BC64" s="48"/>
      <c r="BD64" s="48"/>
      <c r="BE64" s="48"/>
      <c r="BF64" s="48"/>
      <c r="BG64" s="48"/>
      <c r="BH64" s="48"/>
      <c r="BI64" s="48"/>
      <c r="BJ64" s="48"/>
      <c r="BK64" s="48"/>
      <c r="BL64" s="48"/>
      <c r="BM64" s="49"/>
      <c r="BN64" s="48"/>
      <c r="BO64" s="49"/>
      <c r="BP64" s="48"/>
      <c r="BQ64" s="49"/>
      <c r="BR64" s="48"/>
      <c r="BS64" s="49"/>
      <c r="BT64" s="48"/>
      <c r="BU64" s="2"/>
      <c r="BV64" s="3"/>
      <c r="BW64" s="3"/>
      <c r="BX64" s="3"/>
      <c r="BY64" s="3"/>
    </row>
    <row r="65" spans="1:77" ht="41.45" customHeight="1">
      <c r="A65" s="66" t="s">
        <v>287</v>
      </c>
      <c r="C65" s="67"/>
      <c r="D65" s="67" t="s">
        <v>64</v>
      </c>
      <c r="E65" s="68">
        <v>163.3702671751219</v>
      </c>
      <c r="F65" s="70">
        <v>99.99530376608573</v>
      </c>
      <c r="G65" s="104" t="s">
        <v>1245</v>
      </c>
      <c r="H65" s="67"/>
      <c r="I65" s="71" t="s">
        <v>287</v>
      </c>
      <c r="J65" s="72"/>
      <c r="K65" s="72"/>
      <c r="L65" s="71" t="s">
        <v>1410</v>
      </c>
      <c r="M65" s="75">
        <v>2.565098222495243</v>
      </c>
      <c r="N65" s="76">
        <v>704.152587890625</v>
      </c>
      <c r="O65" s="76">
        <v>1760.20703125</v>
      </c>
      <c r="P65" s="77"/>
      <c r="Q65" s="78"/>
      <c r="R65" s="78"/>
      <c r="S65" s="90"/>
      <c r="T65" s="48">
        <v>3</v>
      </c>
      <c r="U65" s="48">
        <v>3</v>
      </c>
      <c r="V65" s="49">
        <v>1</v>
      </c>
      <c r="W65" s="49">
        <v>0.005714</v>
      </c>
      <c r="X65" s="49">
        <v>0.017918</v>
      </c>
      <c r="Y65" s="49">
        <v>1.021403</v>
      </c>
      <c r="Z65" s="49">
        <v>0.4</v>
      </c>
      <c r="AA65" s="49">
        <v>0.2</v>
      </c>
      <c r="AB65" s="73">
        <v>65</v>
      </c>
      <c r="AC65" s="73"/>
      <c r="AD65" s="74"/>
      <c r="AE65" s="80" t="s">
        <v>918</v>
      </c>
      <c r="AF65" s="80">
        <v>361</v>
      </c>
      <c r="AG65" s="80">
        <v>288</v>
      </c>
      <c r="AH65" s="80">
        <v>1154</v>
      </c>
      <c r="AI65" s="80">
        <v>2869</v>
      </c>
      <c r="AJ65" s="80"/>
      <c r="AK65" s="80" t="s">
        <v>998</v>
      </c>
      <c r="AL65" s="80" t="s">
        <v>1067</v>
      </c>
      <c r="AM65" s="80"/>
      <c r="AN65" s="80"/>
      <c r="AO65" s="82">
        <v>41731.87321759259</v>
      </c>
      <c r="AP65" s="80"/>
      <c r="AQ65" s="80" t="b">
        <v>1</v>
      </c>
      <c r="AR65" s="80" t="b">
        <v>0</v>
      </c>
      <c r="AS65" s="80" t="b">
        <v>1</v>
      </c>
      <c r="AT65" s="80"/>
      <c r="AU65" s="80">
        <v>17</v>
      </c>
      <c r="AV65" s="85" t="s">
        <v>1210</v>
      </c>
      <c r="AW65" s="80" t="b">
        <v>0</v>
      </c>
      <c r="AX65" s="80" t="s">
        <v>1261</v>
      </c>
      <c r="AY65" s="85" t="s">
        <v>1324</v>
      </c>
      <c r="AZ65" s="80" t="s">
        <v>66</v>
      </c>
      <c r="BA65" s="80" t="str">
        <f>REPLACE(INDEX(GroupVertices[Group],MATCH(Vertices[[#This Row],[Vertex]],GroupVertices[Vertex],0)),1,1,"")</f>
        <v>2</v>
      </c>
      <c r="BB65" s="48" t="s">
        <v>390</v>
      </c>
      <c r="BC65" s="48" t="s">
        <v>390</v>
      </c>
      <c r="BD65" s="48" t="s">
        <v>403</v>
      </c>
      <c r="BE65" s="48" t="s">
        <v>403</v>
      </c>
      <c r="BF65" s="48" t="s">
        <v>429</v>
      </c>
      <c r="BG65" s="48" t="s">
        <v>429</v>
      </c>
      <c r="BH65" s="120" t="s">
        <v>1869</v>
      </c>
      <c r="BI65" s="120" t="s">
        <v>1869</v>
      </c>
      <c r="BJ65" s="120" t="s">
        <v>1909</v>
      </c>
      <c r="BK65" s="120" t="s">
        <v>1909</v>
      </c>
      <c r="BL65" s="120">
        <v>1</v>
      </c>
      <c r="BM65" s="123">
        <v>10</v>
      </c>
      <c r="BN65" s="120">
        <v>0</v>
      </c>
      <c r="BO65" s="123">
        <v>0</v>
      </c>
      <c r="BP65" s="120">
        <v>0</v>
      </c>
      <c r="BQ65" s="123">
        <v>0</v>
      </c>
      <c r="BR65" s="120">
        <v>9</v>
      </c>
      <c r="BS65" s="123">
        <v>90</v>
      </c>
      <c r="BT65" s="120">
        <v>10</v>
      </c>
      <c r="BU65" s="2"/>
      <c r="BV65" s="3"/>
      <c r="BW65" s="3"/>
      <c r="BX65" s="3"/>
      <c r="BY65" s="3"/>
    </row>
    <row r="66" spans="1:77" ht="41.45" customHeight="1">
      <c r="A66" s="66" t="s">
        <v>324</v>
      </c>
      <c r="C66" s="67"/>
      <c r="D66" s="67" t="s">
        <v>64</v>
      </c>
      <c r="E66" s="68">
        <v>1000</v>
      </c>
      <c r="F66" s="70">
        <v>70</v>
      </c>
      <c r="G66" s="104" t="s">
        <v>1246</v>
      </c>
      <c r="H66" s="67"/>
      <c r="I66" s="71" t="s">
        <v>324</v>
      </c>
      <c r="J66" s="72"/>
      <c r="K66" s="72"/>
      <c r="L66" s="71" t="s">
        <v>1411</v>
      </c>
      <c r="M66" s="75">
        <v>9999</v>
      </c>
      <c r="N66" s="76">
        <v>700.8055419921875</v>
      </c>
      <c r="O66" s="76">
        <v>1038.4703369140625</v>
      </c>
      <c r="P66" s="77"/>
      <c r="Q66" s="78"/>
      <c r="R66" s="78"/>
      <c r="S66" s="90"/>
      <c r="T66" s="48">
        <v>4</v>
      </c>
      <c r="U66" s="48">
        <v>0</v>
      </c>
      <c r="V66" s="49">
        <v>0.5</v>
      </c>
      <c r="W66" s="49">
        <v>0.005682</v>
      </c>
      <c r="X66" s="49">
        <v>0.014965</v>
      </c>
      <c r="Y66" s="49">
        <v>0.844912</v>
      </c>
      <c r="Z66" s="49">
        <v>0.5</v>
      </c>
      <c r="AA66" s="49">
        <v>0</v>
      </c>
      <c r="AB66" s="73">
        <v>66</v>
      </c>
      <c r="AC66" s="73"/>
      <c r="AD66" s="74"/>
      <c r="AE66" s="80" t="s">
        <v>919</v>
      </c>
      <c r="AF66" s="80">
        <v>788</v>
      </c>
      <c r="AG66" s="80">
        <v>1769514</v>
      </c>
      <c r="AH66" s="80">
        <v>28322</v>
      </c>
      <c r="AI66" s="80">
        <v>1301</v>
      </c>
      <c r="AJ66" s="80"/>
      <c r="AK66" s="80" t="s">
        <v>999</v>
      </c>
      <c r="AL66" s="80" t="s">
        <v>1068</v>
      </c>
      <c r="AM66" s="85" t="s">
        <v>1127</v>
      </c>
      <c r="AN66" s="80"/>
      <c r="AO66" s="82">
        <v>40043.82796296296</v>
      </c>
      <c r="AP66" s="85" t="s">
        <v>1190</v>
      </c>
      <c r="AQ66" s="80" t="b">
        <v>0</v>
      </c>
      <c r="AR66" s="80" t="b">
        <v>0</v>
      </c>
      <c r="AS66" s="80" t="b">
        <v>1</v>
      </c>
      <c r="AT66" s="80"/>
      <c r="AU66" s="80">
        <v>7488</v>
      </c>
      <c r="AV66" s="85" t="s">
        <v>1210</v>
      </c>
      <c r="AW66" s="80" t="b">
        <v>1</v>
      </c>
      <c r="AX66" s="80" t="s">
        <v>1261</v>
      </c>
      <c r="AY66" s="85" t="s">
        <v>1325</v>
      </c>
      <c r="AZ66" s="80" t="s">
        <v>65</v>
      </c>
      <c r="BA66" s="80" t="str">
        <f>REPLACE(INDEX(GroupVertices[Group],MATCH(Vertices[[#This Row],[Vertex]],GroupVertices[Vertex],0)),1,1,"")</f>
        <v>2</v>
      </c>
      <c r="BB66" s="48"/>
      <c r="BC66" s="48"/>
      <c r="BD66" s="48"/>
      <c r="BE66" s="48"/>
      <c r="BF66" s="48"/>
      <c r="BG66" s="48"/>
      <c r="BH66" s="48"/>
      <c r="BI66" s="48"/>
      <c r="BJ66" s="48"/>
      <c r="BK66" s="48"/>
      <c r="BL66" s="48"/>
      <c r="BM66" s="49"/>
      <c r="BN66" s="48"/>
      <c r="BO66" s="49"/>
      <c r="BP66" s="48"/>
      <c r="BQ66" s="49"/>
      <c r="BR66" s="48"/>
      <c r="BS66" s="49"/>
      <c r="BT66" s="48"/>
      <c r="BU66" s="2"/>
      <c r="BV66" s="3"/>
      <c r="BW66" s="3"/>
      <c r="BX66" s="3"/>
      <c r="BY66" s="3"/>
    </row>
    <row r="67" spans="1:77" ht="41.45" customHeight="1">
      <c r="A67" s="66" t="s">
        <v>288</v>
      </c>
      <c r="C67" s="67"/>
      <c r="D67" s="67" t="s">
        <v>64</v>
      </c>
      <c r="E67" s="68">
        <v>187.00119242984144</v>
      </c>
      <c r="F67" s="70">
        <v>99.9143149234559</v>
      </c>
      <c r="G67" s="104" t="s">
        <v>499</v>
      </c>
      <c r="H67" s="67"/>
      <c r="I67" s="71" t="s">
        <v>288</v>
      </c>
      <c r="J67" s="72"/>
      <c r="K67" s="72"/>
      <c r="L67" s="71" t="s">
        <v>1412</v>
      </c>
      <c r="M67" s="75">
        <v>29.55597984292765</v>
      </c>
      <c r="N67" s="76">
        <v>1457.378173828125</v>
      </c>
      <c r="O67" s="76">
        <v>1261.3929443359375</v>
      </c>
      <c r="P67" s="77"/>
      <c r="Q67" s="78"/>
      <c r="R67" s="78"/>
      <c r="S67" s="90"/>
      <c r="T67" s="48">
        <v>1</v>
      </c>
      <c r="U67" s="48">
        <v>4</v>
      </c>
      <c r="V67" s="49">
        <v>17.557143</v>
      </c>
      <c r="W67" s="49">
        <v>0.006098</v>
      </c>
      <c r="X67" s="49">
        <v>0.023044</v>
      </c>
      <c r="Y67" s="49">
        <v>1.033684</v>
      </c>
      <c r="Z67" s="49">
        <v>0.45</v>
      </c>
      <c r="AA67" s="49">
        <v>0</v>
      </c>
      <c r="AB67" s="73">
        <v>67</v>
      </c>
      <c r="AC67" s="73"/>
      <c r="AD67" s="74"/>
      <c r="AE67" s="80" t="s">
        <v>920</v>
      </c>
      <c r="AF67" s="80">
        <v>348</v>
      </c>
      <c r="AG67" s="80">
        <v>5065</v>
      </c>
      <c r="AH67" s="80">
        <v>2496</v>
      </c>
      <c r="AI67" s="80">
        <v>6583</v>
      </c>
      <c r="AJ67" s="80"/>
      <c r="AK67" s="80" t="s">
        <v>1000</v>
      </c>
      <c r="AL67" s="80" t="s">
        <v>1069</v>
      </c>
      <c r="AM67" s="80"/>
      <c r="AN67" s="80"/>
      <c r="AO67" s="82">
        <v>40959.91532407407</v>
      </c>
      <c r="AP67" s="85" t="s">
        <v>1191</v>
      </c>
      <c r="AQ67" s="80" t="b">
        <v>0</v>
      </c>
      <c r="AR67" s="80" t="b">
        <v>0</v>
      </c>
      <c r="AS67" s="80" t="b">
        <v>1</v>
      </c>
      <c r="AT67" s="80"/>
      <c r="AU67" s="80">
        <v>4</v>
      </c>
      <c r="AV67" s="85" t="s">
        <v>1210</v>
      </c>
      <c r="AW67" s="80" t="b">
        <v>0</v>
      </c>
      <c r="AX67" s="80" t="s">
        <v>1261</v>
      </c>
      <c r="AY67" s="85" t="s">
        <v>1326</v>
      </c>
      <c r="AZ67" s="80" t="s">
        <v>66</v>
      </c>
      <c r="BA67" s="80" t="str">
        <f>REPLACE(INDEX(GroupVertices[Group],MATCH(Vertices[[#This Row],[Vertex]],GroupVertices[Vertex],0)),1,1,"")</f>
        <v>2</v>
      </c>
      <c r="BB67" s="48" t="s">
        <v>390</v>
      </c>
      <c r="BC67" s="48" t="s">
        <v>390</v>
      </c>
      <c r="BD67" s="48" t="s">
        <v>403</v>
      </c>
      <c r="BE67" s="48" t="s">
        <v>403</v>
      </c>
      <c r="BF67" s="48" t="s">
        <v>429</v>
      </c>
      <c r="BG67" s="48" t="s">
        <v>429</v>
      </c>
      <c r="BH67" s="120" t="s">
        <v>1869</v>
      </c>
      <c r="BI67" s="120" t="s">
        <v>1869</v>
      </c>
      <c r="BJ67" s="120" t="s">
        <v>1909</v>
      </c>
      <c r="BK67" s="120" t="s">
        <v>1909</v>
      </c>
      <c r="BL67" s="120">
        <v>1</v>
      </c>
      <c r="BM67" s="123">
        <v>10</v>
      </c>
      <c r="BN67" s="120">
        <v>0</v>
      </c>
      <c r="BO67" s="123">
        <v>0</v>
      </c>
      <c r="BP67" s="120">
        <v>0</v>
      </c>
      <c r="BQ67" s="123">
        <v>0</v>
      </c>
      <c r="BR67" s="120">
        <v>9</v>
      </c>
      <c r="BS67" s="123">
        <v>90</v>
      </c>
      <c r="BT67" s="120">
        <v>10</v>
      </c>
      <c r="BU67" s="2"/>
      <c r="BV67" s="3"/>
      <c r="BW67" s="3"/>
      <c r="BX67" s="3"/>
      <c r="BY67" s="3"/>
    </row>
    <row r="68" spans="1:77" ht="41.45" customHeight="1">
      <c r="A68" s="66" t="s">
        <v>289</v>
      </c>
      <c r="C68" s="67"/>
      <c r="D68" s="67" t="s">
        <v>64</v>
      </c>
      <c r="E68" s="68">
        <v>163.92925703356514</v>
      </c>
      <c r="F68" s="70">
        <v>99.99338797391133</v>
      </c>
      <c r="G68" s="104" t="s">
        <v>500</v>
      </c>
      <c r="H68" s="67"/>
      <c r="I68" s="71" t="s">
        <v>289</v>
      </c>
      <c r="J68" s="72"/>
      <c r="K68" s="72"/>
      <c r="L68" s="71" t="s">
        <v>1413</v>
      </c>
      <c r="M68" s="75">
        <v>3.2035678944878874</v>
      </c>
      <c r="N68" s="76">
        <v>194.9122772216797</v>
      </c>
      <c r="O68" s="76">
        <v>2297.998046875</v>
      </c>
      <c r="P68" s="77"/>
      <c r="Q68" s="78"/>
      <c r="R68" s="78"/>
      <c r="S68" s="90"/>
      <c r="T68" s="48">
        <v>0</v>
      </c>
      <c r="U68" s="48">
        <v>4</v>
      </c>
      <c r="V68" s="49">
        <v>0.5</v>
      </c>
      <c r="W68" s="49">
        <v>0.005682</v>
      </c>
      <c r="X68" s="49">
        <v>0.015569</v>
      </c>
      <c r="Y68" s="49">
        <v>0.840672</v>
      </c>
      <c r="Z68" s="49">
        <v>0.5</v>
      </c>
      <c r="AA68" s="49">
        <v>0</v>
      </c>
      <c r="AB68" s="73">
        <v>68</v>
      </c>
      <c r="AC68" s="73"/>
      <c r="AD68" s="74"/>
      <c r="AE68" s="80" t="s">
        <v>921</v>
      </c>
      <c r="AF68" s="80">
        <v>271</v>
      </c>
      <c r="AG68" s="80">
        <v>401</v>
      </c>
      <c r="AH68" s="80">
        <v>717</v>
      </c>
      <c r="AI68" s="80">
        <v>367</v>
      </c>
      <c r="AJ68" s="80"/>
      <c r="AK68" s="80" t="s">
        <v>1001</v>
      </c>
      <c r="AL68" s="80"/>
      <c r="AM68" s="85" t="s">
        <v>1128</v>
      </c>
      <c r="AN68" s="80"/>
      <c r="AO68" s="82">
        <v>40057.63741898148</v>
      </c>
      <c r="AP68" s="85" t="s">
        <v>1192</v>
      </c>
      <c r="AQ68" s="80" t="b">
        <v>1</v>
      </c>
      <c r="AR68" s="80" t="b">
        <v>0</v>
      </c>
      <c r="AS68" s="80" t="b">
        <v>1</v>
      </c>
      <c r="AT68" s="80"/>
      <c r="AU68" s="80">
        <v>24</v>
      </c>
      <c r="AV68" s="85" t="s">
        <v>1210</v>
      </c>
      <c r="AW68" s="80" t="b">
        <v>0</v>
      </c>
      <c r="AX68" s="80" t="s">
        <v>1261</v>
      </c>
      <c r="AY68" s="85" t="s">
        <v>1327</v>
      </c>
      <c r="AZ68" s="80" t="s">
        <v>66</v>
      </c>
      <c r="BA68" s="80" t="str">
        <f>REPLACE(INDEX(GroupVertices[Group],MATCH(Vertices[[#This Row],[Vertex]],GroupVertices[Vertex],0)),1,1,"")</f>
        <v>2</v>
      </c>
      <c r="BB68" s="48" t="s">
        <v>390</v>
      </c>
      <c r="BC68" s="48" t="s">
        <v>390</v>
      </c>
      <c r="BD68" s="48" t="s">
        <v>403</v>
      </c>
      <c r="BE68" s="48" t="s">
        <v>403</v>
      </c>
      <c r="BF68" s="48" t="s">
        <v>429</v>
      </c>
      <c r="BG68" s="48" t="s">
        <v>429</v>
      </c>
      <c r="BH68" s="120" t="s">
        <v>1869</v>
      </c>
      <c r="BI68" s="120" t="s">
        <v>1869</v>
      </c>
      <c r="BJ68" s="120" t="s">
        <v>1909</v>
      </c>
      <c r="BK68" s="120" t="s">
        <v>1909</v>
      </c>
      <c r="BL68" s="120">
        <v>1</v>
      </c>
      <c r="BM68" s="123">
        <v>10</v>
      </c>
      <c r="BN68" s="120">
        <v>0</v>
      </c>
      <c r="BO68" s="123">
        <v>0</v>
      </c>
      <c r="BP68" s="120">
        <v>0</v>
      </c>
      <c r="BQ68" s="123">
        <v>0</v>
      </c>
      <c r="BR68" s="120">
        <v>9</v>
      </c>
      <c r="BS68" s="123">
        <v>90</v>
      </c>
      <c r="BT68" s="120">
        <v>10</v>
      </c>
      <c r="BU68" s="2"/>
      <c r="BV68" s="3"/>
      <c r="BW68" s="3"/>
      <c r="BX68" s="3"/>
      <c r="BY68" s="3"/>
    </row>
    <row r="69" spans="1:77" ht="41.45" customHeight="1">
      <c r="A69" s="66" t="s">
        <v>291</v>
      </c>
      <c r="C69" s="67"/>
      <c r="D69" s="67" t="s">
        <v>64</v>
      </c>
      <c r="E69" s="68">
        <v>166.09596108664596</v>
      </c>
      <c r="F69" s="70">
        <v>99.98596215999633</v>
      </c>
      <c r="G69" s="104" t="s">
        <v>502</v>
      </c>
      <c r="H69" s="67"/>
      <c r="I69" s="71" t="s">
        <v>291</v>
      </c>
      <c r="J69" s="72"/>
      <c r="K69" s="72"/>
      <c r="L69" s="71" t="s">
        <v>1414</v>
      </c>
      <c r="M69" s="75">
        <v>5.6783441452204375</v>
      </c>
      <c r="N69" s="76">
        <v>5337.6767578125</v>
      </c>
      <c r="O69" s="76">
        <v>3076.48876953125</v>
      </c>
      <c r="P69" s="77"/>
      <c r="Q69" s="78"/>
      <c r="R69" s="78"/>
      <c r="S69" s="90"/>
      <c r="T69" s="48">
        <v>0</v>
      </c>
      <c r="U69" s="48">
        <v>4</v>
      </c>
      <c r="V69" s="49">
        <v>150.27381</v>
      </c>
      <c r="W69" s="49">
        <v>0.004854</v>
      </c>
      <c r="X69" s="49">
        <v>0.001058</v>
      </c>
      <c r="Y69" s="49">
        <v>1.147628</v>
      </c>
      <c r="Z69" s="49">
        <v>0.16666666666666666</v>
      </c>
      <c r="AA69" s="49">
        <v>0</v>
      </c>
      <c r="AB69" s="73">
        <v>69</v>
      </c>
      <c r="AC69" s="73"/>
      <c r="AD69" s="74"/>
      <c r="AE69" s="80" t="s">
        <v>922</v>
      </c>
      <c r="AF69" s="80">
        <v>412</v>
      </c>
      <c r="AG69" s="80">
        <v>839</v>
      </c>
      <c r="AH69" s="80">
        <v>8899</v>
      </c>
      <c r="AI69" s="80">
        <v>7714</v>
      </c>
      <c r="AJ69" s="80"/>
      <c r="AK69" s="80" t="s">
        <v>1002</v>
      </c>
      <c r="AL69" s="80" t="s">
        <v>1070</v>
      </c>
      <c r="AM69" s="85" t="s">
        <v>1129</v>
      </c>
      <c r="AN69" s="80"/>
      <c r="AO69" s="82">
        <v>39891.84541666666</v>
      </c>
      <c r="AP69" s="85" t="s">
        <v>1193</v>
      </c>
      <c r="AQ69" s="80" t="b">
        <v>0</v>
      </c>
      <c r="AR69" s="80" t="b">
        <v>0</v>
      </c>
      <c r="AS69" s="80" t="b">
        <v>1</v>
      </c>
      <c r="AT69" s="80"/>
      <c r="AU69" s="80">
        <v>174</v>
      </c>
      <c r="AV69" s="85" t="s">
        <v>1218</v>
      </c>
      <c r="AW69" s="80" t="b">
        <v>0</v>
      </c>
      <c r="AX69" s="80" t="s">
        <v>1261</v>
      </c>
      <c r="AY69" s="85" t="s">
        <v>1328</v>
      </c>
      <c r="AZ69" s="80" t="s">
        <v>66</v>
      </c>
      <c r="BA69" s="80" t="str">
        <f>REPLACE(INDEX(GroupVertices[Group],MATCH(Vertices[[#This Row],[Vertex]],GroupVertices[Vertex],0)),1,1,"")</f>
        <v>5</v>
      </c>
      <c r="BB69" s="48"/>
      <c r="BC69" s="48"/>
      <c r="BD69" s="48"/>
      <c r="BE69" s="48"/>
      <c r="BF69" s="48" t="s">
        <v>1832</v>
      </c>
      <c r="BG69" s="48" t="s">
        <v>1832</v>
      </c>
      <c r="BH69" s="120" t="s">
        <v>1870</v>
      </c>
      <c r="BI69" s="120" t="s">
        <v>1885</v>
      </c>
      <c r="BJ69" s="120" t="s">
        <v>1910</v>
      </c>
      <c r="BK69" s="120" t="s">
        <v>1910</v>
      </c>
      <c r="BL69" s="120">
        <v>3</v>
      </c>
      <c r="BM69" s="123">
        <v>5.357142857142857</v>
      </c>
      <c r="BN69" s="120">
        <v>0</v>
      </c>
      <c r="BO69" s="123">
        <v>0</v>
      </c>
      <c r="BP69" s="120">
        <v>0</v>
      </c>
      <c r="BQ69" s="123">
        <v>0</v>
      </c>
      <c r="BR69" s="120">
        <v>53</v>
      </c>
      <c r="BS69" s="123">
        <v>94.64285714285714</v>
      </c>
      <c r="BT69" s="120">
        <v>56</v>
      </c>
      <c r="BU69" s="2"/>
      <c r="BV69" s="3"/>
      <c r="BW69" s="3"/>
      <c r="BX69" s="3"/>
      <c r="BY69" s="3"/>
    </row>
    <row r="70" spans="1:77" ht="41.45" customHeight="1">
      <c r="A70" s="66" t="s">
        <v>292</v>
      </c>
      <c r="C70" s="67"/>
      <c r="D70" s="67" t="s">
        <v>64</v>
      </c>
      <c r="E70" s="68">
        <v>168.5248462237754</v>
      </c>
      <c r="F70" s="70">
        <v>99.97763778868982</v>
      </c>
      <c r="G70" s="104" t="s">
        <v>1247</v>
      </c>
      <c r="H70" s="67"/>
      <c r="I70" s="71" t="s">
        <v>292</v>
      </c>
      <c r="J70" s="72"/>
      <c r="K70" s="72"/>
      <c r="L70" s="71" t="s">
        <v>1415</v>
      </c>
      <c r="M70" s="75">
        <v>8.452579622639803</v>
      </c>
      <c r="N70" s="76">
        <v>5324.6376953125</v>
      </c>
      <c r="O70" s="76">
        <v>4564.24951171875</v>
      </c>
      <c r="P70" s="77"/>
      <c r="Q70" s="78"/>
      <c r="R70" s="78"/>
      <c r="S70" s="90"/>
      <c r="T70" s="48">
        <v>2</v>
      </c>
      <c r="U70" s="48">
        <v>1</v>
      </c>
      <c r="V70" s="49">
        <v>0</v>
      </c>
      <c r="W70" s="49">
        <v>0.003745</v>
      </c>
      <c r="X70" s="49">
        <v>0.000135</v>
      </c>
      <c r="Y70" s="49">
        <v>0.684992</v>
      </c>
      <c r="Z70" s="49">
        <v>0</v>
      </c>
      <c r="AA70" s="49">
        <v>0</v>
      </c>
      <c r="AB70" s="73">
        <v>70</v>
      </c>
      <c r="AC70" s="73"/>
      <c r="AD70" s="74"/>
      <c r="AE70" s="80" t="s">
        <v>923</v>
      </c>
      <c r="AF70" s="80">
        <v>620</v>
      </c>
      <c r="AG70" s="80">
        <v>1330</v>
      </c>
      <c r="AH70" s="80">
        <v>1363</v>
      </c>
      <c r="AI70" s="80">
        <v>931</v>
      </c>
      <c r="AJ70" s="80"/>
      <c r="AK70" s="80" t="s">
        <v>1003</v>
      </c>
      <c r="AL70" s="80" t="s">
        <v>1071</v>
      </c>
      <c r="AM70" s="80"/>
      <c r="AN70" s="80"/>
      <c r="AO70" s="82">
        <v>42425.53627314815</v>
      </c>
      <c r="AP70" s="85" t="s">
        <v>1194</v>
      </c>
      <c r="AQ70" s="80" t="b">
        <v>1</v>
      </c>
      <c r="AR70" s="80" t="b">
        <v>0</v>
      </c>
      <c r="AS70" s="80" t="b">
        <v>1</v>
      </c>
      <c r="AT70" s="80"/>
      <c r="AU70" s="80">
        <v>36</v>
      </c>
      <c r="AV70" s="80"/>
      <c r="AW70" s="80" t="b">
        <v>0</v>
      </c>
      <c r="AX70" s="80" t="s">
        <v>1261</v>
      </c>
      <c r="AY70" s="85" t="s">
        <v>1329</v>
      </c>
      <c r="AZ70" s="80" t="s">
        <v>66</v>
      </c>
      <c r="BA70" s="80" t="str">
        <f>REPLACE(INDEX(GroupVertices[Group],MATCH(Vertices[[#This Row],[Vertex]],GroupVertices[Vertex],0)),1,1,"")</f>
        <v>5</v>
      </c>
      <c r="BB70" s="48"/>
      <c r="BC70" s="48"/>
      <c r="BD70" s="48"/>
      <c r="BE70" s="48"/>
      <c r="BF70" s="48" t="s">
        <v>432</v>
      </c>
      <c r="BG70" s="48" t="s">
        <v>432</v>
      </c>
      <c r="BH70" s="120" t="s">
        <v>1871</v>
      </c>
      <c r="BI70" s="120" t="s">
        <v>1871</v>
      </c>
      <c r="BJ70" s="120" t="s">
        <v>1911</v>
      </c>
      <c r="BK70" s="120" t="s">
        <v>1911</v>
      </c>
      <c r="BL70" s="120">
        <v>0</v>
      </c>
      <c r="BM70" s="123">
        <v>0</v>
      </c>
      <c r="BN70" s="120">
        <v>0</v>
      </c>
      <c r="BO70" s="123">
        <v>0</v>
      </c>
      <c r="BP70" s="120">
        <v>0</v>
      </c>
      <c r="BQ70" s="123">
        <v>0</v>
      </c>
      <c r="BR70" s="120">
        <v>16</v>
      </c>
      <c r="BS70" s="123">
        <v>100</v>
      </c>
      <c r="BT70" s="120">
        <v>16</v>
      </c>
      <c r="BU70" s="2"/>
      <c r="BV70" s="3"/>
      <c r="BW70" s="3"/>
      <c r="BX70" s="3"/>
      <c r="BY70" s="3"/>
    </row>
    <row r="71" spans="1:77" ht="41.45" customHeight="1">
      <c r="A71" s="66" t="s">
        <v>325</v>
      </c>
      <c r="C71" s="67"/>
      <c r="D71" s="67" t="s">
        <v>64</v>
      </c>
      <c r="E71" s="68">
        <v>166.24931228674987</v>
      </c>
      <c r="F71" s="70">
        <v>99.98543658869185</v>
      </c>
      <c r="G71" s="104" t="s">
        <v>1248</v>
      </c>
      <c r="H71" s="67"/>
      <c r="I71" s="71" t="s">
        <v>325</v>
      </c>
      <c r="J71" s="72"/>
      <c r="K71" s="72"/>
      <c r="L71" s="71" t="s">
        <v>1416</v>
      </c>
      <c r="M71" s="75">
        <v>5.853499541961782</v>
      </c>
      <c r="N71" s="76">
        <v>969.485595703125</v>
      </c>
      <c r="O71" s="76">
        <v>9151.306640625</v>
      </c>
      <c r="P71" s="77"/>
      <c r="Q71" s="78"/>
      <c r="R71" s="78"/>
      <c r="S71" s="90"/>
      <c r="T71" s="48">
        <v>1</v>
      </c>
      <c r="U71" s="48">
        <v>0</v>
      </c>
      <c r="V71" s="49">
        <v>0</v>
      </c>
      <c r="W71" s="49">
        <v>0.005263</v>
      </c>
      <c r="X71" s="49">
        <v>0.007475</v>
      </c>
      <c r="Y71" s="49">
        <v>0.343012</v>
      </c>
      <c r="Z71" s="49">
        <v>0</v>
      </c>
      <c r="AA71" s="49">
        <v>0</v>
      </c>
      <c r="AB71" s="73">
        <v>71</v>
      </c>
      <c r="AC71" s="73"/>
      <c r="AD71" s="74"/>
      <c r="AE71" s="80" t="s">
        <v>924</v>
      </c>
      <c r="AF71" s="80">
        <v>727</v>
      </c>
      <c r="AG71" s="80">
        <v>870</v>
      </c>
      <c r="AH71" s="80">
        <v>522</v>
      </c>
      <c r="AI71" s="80">
        <v>830</v>
      </c>
      <c r="AJ71" s="80"/>
      <c r="AK71" s="80" t="s">
        <v>1004</v>
      </c>
      <c r="AL71" s="80" t="s">
        <v>1072</v>
      </c>
      <c r="AM71" s="85" t="s">
        <v>1130</v>
      </c>
      <c r="AN71" s="80"/>
      <c r="AO71" s="82">
        <v>42235.11990740741</v>
      </c>
      <c r="AP71" s="85" t="s">
        <v>1195</v>
      </c>
      <c r="AQ71" s="80" t="b">
        <v>1</v>
      </c>
      <c r="AR71" s="80" t="b">
        <v>0</v>
      </c>
      <c r="AS71" s="80" t="b">
        <v>1</v>
      </c>
      <c r="AT71" s="80"/>
      <c r="AU71" s="80">
        <v>19</v>
      </c>
      <c r="AV71" s="85" t="s">
        <v>1210</v>
      </c>
      <c r="AW71" s="80" t="b">
        <v>0</v>
      </c>
      <c r="AX71" s="80" t="s">
        <v>1261</v>
      </c>
      <c r="AY71" s="85" t="s">
        <v>1330</v>
      </c>
      <c r="AZ71" s="80" t="s">
        <v>65</v>
      </c>
      <c r="BA71" s="80" t="str">
        <f>REPLACE(INDEX(GroupVertices[Group],MATCH(Vertices[[#This Row],[Vertex]],GroupVertices[Vertex],0)),1,1,"")</f>
        <v>1</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41.45" customHeight="1">
      <c r="A72" s="66" t="s">
        <v>326</v>
      </c>
      <c r="C72" s="67"/>
      <c r="D72" s="67" t="s">
        <v>64</v>
      </c>
      <c r="E72" s="68">
        <v>165.00271543429238</v>
      </c>
      <c r="F72" s="70">
        <v>99.98970897477993</v>
      </c>
      <c r="G72" s="104" t="s">
        <v>1249</v>
      </c>
      <c r="H72" s="67"/>
      <c r="I72" s="71" t="s">
        <v>326</v>
      </c>
      <c r="J72" s="72"/>
      <c r="K72" s="72"/>
      <c r="L72" s="71" t="s">
        <v>1417</v>
      </c>
      <c r="M72" s="75">
        <v>4.429655671677302</v>
      </c>
      <c r="N72" s="76">
        <v>194.9122772216797</v>
      </c>
      <c r="O72" s="76">
        <v>7766.78369140625</v>
      </c>
      <c r="P72" s="77"/>
      <c r="Q72" s="78"/>
      <c r="R72" s="78"/>
      <c r="S72" s="90"/>
      <c r="T72" s="48">
        <v>1</v>
      </c>
      <c r="U72" s="48">
        <v>0</v>
      </c>
      <c r="V72" s="49">
        <v>0</v>
      </c>
      <c r="W72" s="49">
        <v>0.005263</v>
      </c>
      <c r="X72" s="49">
        <v>0.007475</v>
      </c>
      <c r="Y72" s="49">
        <v>0.343012</v>
      </c>
      <c r="Z72" s="49">
        <v>0</v>
      </c>
      <c r="AA72" s="49">
        <v>0</v>
      </c>
      <c r="AB72" s="73">
        <v>72</v>
      </c>
      <c r="AC72" s="73"/>
      <c r="AD72" s="74"/>
      <c r="AE72" s="80" t="s">
        <v>925</v>
      </c>
      <c r="AF72" s="80">
        <v>268</v>
      </c>
      <c r="AG72" s="80">
        <v>618</v>
      </c>
      <c r="AH72" s="80">
        <v>1334</v>
      </c>
      <c r="AI72" s="80">
        <v>457</v>
      </c>
      <c r="AJ72" s="80"/>
      <c r="AK72" s="80" t="s">
        <v>1005</v>
      </c>
      <c r="AL72" s="80" t="s">
        <v>1073</v>
      </c>
      <c r="AM72" s="85" t="s">
        <v>1089</v>
      </c>
      <c r="AN72" s="80"/>
      <c r="AO72" s="82">
        <v>40623.590520833335</v>
      </c>
      <c r="AP72" s="85" t="s">
        <v>1196</v>
      </c>
      <c r="AQ72" s="80" t="b">
        <v>0</v>
      </c>
      <c r="AR72" s="80" t="b">
        <v>0</v>
      </c>
      <c r="AS72" s="80" t="b">
        <v>0</v>
      </c>
      <c r="AT72" s="80"/>
      <c r="AU72" s="80">
        <v>12</v>
      </c>
      <c r="AV72" s="85" t="s">
        <v>1211</v>
      </c>
      <c r="AW72" s="80" t="b">
        <v>0</v>
      </c>
      <c r="AX72" s="80" t="s">
        <v>1261</v>
      </c>
      <c r="AY72" s="85" t="s">
        <v>1331</v>
      </c>
      <c r="AZ72" s="80" t="s">
        <v>65</v>
      </c>
      <c r="BA72" s="80" t="str">
        <f>REPLACE(INDEX(GroupVertices[Group],MATCH(Vertices[[#This Row],[Vertex]],GroupVertices[Vertex],0)),1,1,"")</f>
        <v>1</v>
      </c>
      <c r="BB72" s="48"/>
      <c r="BC72" s="48"/>
      <c r="BD72" s="48"/>
      <c r="BE72" s="48"/>
      <c r="BF72" s="48"/>
      <c r="BG72" s="48"/>
      <c r="BH72" s="48"/>
      <c r="BI72" s="48"/>
      <c r="BJ72" s="48"/>
      <c r="BK72" s="48"/>
      <c r="BL72" s="48"/>
      <c r="BM72" s="49"/>
      <c r="BN72" s="48"/>
      <c r="BO72" s="49"/>
      <c r="BP72" s="48"/>
      <c r="BQ72" s="49"/>
      <c r="BR72" s="48"/>
      <c r="BS72" s="49"/>
      <c r="BT72" s="48"/>
      <c r="BU72" s="2"/>
      <c r="BV72" s="3"/>
      <c r="BW72" s="3"/>
      <c r="BX72" s="3"/>
      <c r="BY72" s="3"/>
    </row>
    <row r="73" spans="1:77" ht="41.45" customHeight="1">
      <c r="A73" s="66" t="s">
        <v>327</v>
      </c>
      <c r="C73" s="67"/>
      <c r="D73" s="67" t="s">
        <v>64</v>
      </c>
      <c r="E73" s="68">
        <v>166.8280893968194</v>
      </c>
      <c r="F73" s="70">
        <v>99.98345298086525</v>
      </c>
      <c r="G73" s="104" t="s">
        <v>1250</v>
      </c>
      <c r="H73" s="67"/>
      <c r="I73" s="71" t="s">
        <v>327</v>
      </c>
      <c r="J73" s="72"/>
      <c r="K73" s="72"/>
      <c r="L73" s="71" t="s">
        <v>1418</v>
      </c>
      <c r="M73" s="75">
        <v>6.514569910308149</v>
      </c>
      <c r="N73" s="76">
        <v>295.4055480957031</v>
      </c>
      <c r="O73" s="76">
        <v>6719</v>
      </c>
      <c r="P73" s="77"/>
      <c r="Q73" s="78"/>
      <c r="R73" s="78"/>
      <c r="S73" s="90"/>
      <c r="T73" s="48">
        <v>1</v>
      </c>
      <c r="U73" s="48">
        <v>0</v>
      </c>
      <c r="V73" s="49">
        <v>0</v>
      </c>
      <c r="W73" s="49">
        <v>0.005263</v>
      </c>
      <c r="X73" s="49">
        <v>0.007475</v>
      </c>
      <c r="Y73" s="49">
        <v>0.343012</v>
      </c>
      <c r="Z73" s="49">
        <v>0</v>
      </c>
      <c r="AA73" s="49">
        <v>0</v>
      </c>
      <c r="AB73" s="73">
        <v>73</v>
      </c>
      <c r="AC73" s="73"/>
      <c r="AD73" s="74"/>
      <c r="AE73" s="80" t="s">
        <v>926</v>
      </c>
      <c r="AF73" s="80">
        <v>657</v>
      </c>
      <c r="AG73" s="80">
        <v>987</v>
      </c>
      <c r="AH73" s="80">
        <v>657</v>
      </c>
      <c r="AI73" s="80">
        <v>1082</v>
      </c>
      <c r="AJ73" s="80"/>
      <c r="AK73" s="80" t="s">
        <v>1006</v>
      </c>
      <c r="AL73" s="80" t="s">
        <v>1074</v>
      </c>
      <c r="AM73" s="85" t="s">
        <v>1131</v>
      </c>
      <c r="AN73" s="80"/>
      <c r="AO73" s="82">
        <v>40591.17028935185</v>
      </c>
      <c r="AP73" s="85" t="s">
        <v>1197</v>
      </c>
      <c r="AQ73" s="80" t="b">
        <v>0</v>
      </c>
      <c r="AR73" s="80" t="b">
        <v>0</v>
      </c>
      <c r="AS73" s="80" t="b">
        <v>1</v>
      </c>
      <c r="AT73" s="80"/>
      <c r="AU73" s="80">
        <v>19</v>
      </c>
      <c r="AV73" s="85" t="s">
        <v>1211</v>
      </c>
      <c r="AW73" s="80" t="b">
        <v>0</v>
      </c>
      <c r="AX73" s="80" t="s">
        <v>1261</v>
      </c>
      <c r="AY73" s="85" t="s">
        <v>1332</v>
      </c>
      <c r="AZ73" s="80" t="s">
        <v>65</v>
      </c>
      <c r="BA73" s="80" t="str">
        <f>REPLACE(INDEX(GroupVertices[Group],MATCH(Vertices[[#This Row],[Vertex]],GroupVertices[Vertex],0)),1,1,"")</f>
        <v>1</v>
      </c>
      <c r="BB73" s="48"/>
      <c r="BC73" s="48"/>
      <c r="BD73" s="48"/>
      <c r="BE73" s="48"/>
      <c r="BF73" s="48"/>
      <c r="BG73" s="48"/>
      <c r="BH73" s="48"/>
      <c r="BI73" s="48"/>
      <c r="BJ73" s="48"/>
      <c r="BK73" s="48"/>
      <c r="BL73" s="48"/>
      <c r="BM73" s="49"/>
      <c r="BN73" s="48"/>
      <c r="BO73" s="49"/>
      <c r="BP73" s="48"/>
      <c r="BQ73" s="49"/>
      <c r="BR73" s="48"/>
      <c r="BS73" s="49"/>
      <c r="BT73" s="48"/>
      <c r="BU73" s="2"/>
      <c r="BV73" s="3"/>
      <c r="BW73" s="3"/>
      <c r="BX73" s="3"/>
      <c r="BY73" s="3"/>
    </row>
    <row r="74" spans="1:77" ht="41.45" customHeight="1">
      <c r="A74" s="66" t="s">
        <v>328</v>
      </c>
      <c r="C74" s="67"/>
      <c r="D74" s="67" t="s">
        <v>64</v>
      </c>
      <c r="E74" s="68">
        <v>193.184708563063</v>
      </c>
      <c r="F74" s="70">
        <v>99.89312253214604</v>
      </c>
      <c r="G74" s="104" t="s">
        <v>1251</v>
      </c>
      <c r="H74" s="67"/>
      <c r="I74" s="71" t="s">
        <v>328</v>
      </c>
      <c r="J74" s="72"/>
      <c r="K74" s="72"/>
      <c r="L74" s="71" t="s">
        <v>1419</v>
      </c>
      <c r="M74" s="75">
        <v>36.61869745346575</v>
      </c>
      <c r="N74" s="76">
        <v>498.714111328125</v>
      </c>
      <c r="O74" s="76">
        <v>8661.822265625</v>
      </c>
      <c r="P74" s="77"/>
      <c r="Q74" s="78"/>
      <c r="R74" s="78"/>
      <c r="S74" s="90"/>
      <c r="T74" s="48">
        <v>1</v>
      </c>
      <c r="U74" s="48">
        <v>0</v>
      </c>
      <c r="V74" s="49">
        <v>0</v>
      </c>
      <c r="W74" s="49">
        <v>0.005263</v>
      </c>
      <c r="X74" s="49">
        <v>0.007475</v>
      </c>
      <c r="Y74" s="49">
        <v>0.343012</v>
      </c>
      <c r="Z74" s="49">
        <v>0</v>
      </c>
      <c r="AA74" s="49">
        <v>0</v>
      </c>
      <c r="AB74" s="73">
        <v>74</v>
      </c>
      <c r="AC74" s="73"/>
      <c r="AD74" s="74"/>
      <c r="AE74" s="80" t="s">
        <v>927</v>
      </c>
      <c r="AF74" s="80">
        <v>3338</v>
      </c>
      <c r="AG74" s="80">
        <v>6315</v>
      </c>
      <c r="AH74" s="80">
        <v>21308</v>
      </c>
      <c r="AI74" s="80">
        <v>6899</v>
      </c>
      <c r="AJ74" s="80"/>
      <c r="AK74" s="80" t="s">
        <v>1007</v>
      </c>
      <c r="AL74" s="80" t="s">
        <v>1075</v>
      </c>
      <c r="AM74" s="85" t="s">
        <v>1132</v>
      </c>
      <c r="AN74" s="80"/>
      <c r="AO74" s="82">
        <v>39228.00293981482</v>
      </c>
      <c r="AP74" s="85" t="s">
        <v>1198</v>
      </c>
      <c r="AQ74" s="80" t="b">
        <v>0</v>
      </c>
      <c r="AR74" s="80" t="b">
        <v>0</v>
      </c>
      <c r="AS74" s="80" t="b">
        <v>1</v>
      </c>
      <c r="AT74" s="80"/>
      <c r="AU74" s="80">
        <v>463</v>
      </c>
      <c r="AV74" s="85" t="s">
        <v>1210</v>
      </c>
      <c r="AW74" s="80" t="b">
        <v>0</v>
      </c>
      <c r="AX74" s="80" t="s">
        <v>1261</v>
      </c>
      <c r="AY74" s="85" t="s">
        <v>1333</v>
      </c>
      <c r="AZ74" s="80" t="s">
        <v>65</v>
      </c>
      <c r="BA74" s="80" t="str">
        <f>REPLACE(INDEX(GroupVertices[Group],MATCH(Vertices[[#This Row],[Vertex]],GroupVertices[Vertex],0)),1,1,"")</f>
        <v>1</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6" t="s">
        <v>329</v>
      </c>
      <c r="C75" s="67"/>
      <c r="D75" s="67" t="s">
        <v>64</v>
      </c>
      <c r="E75" s="68">
        <v>164.2606934983058</v>
      </c>
      <c r="F75" s="70">
        <v>99.9922520617371</v>
      </c>
      <c r="G75" s="104" t="s">
        <v>1252</v>
      </c>
      <c r="H75" s="67"/>
      <c r="I75" s="71" t="s">
        <v>329</v>
      </c>
      <c r="J75" s="72"/>
      <c r="K75" s="72"/>
      <c r="L75" s="71" t="s">
        <v>1420</v>
      </c>
      <c r="M75" s="75">
        <v>3.5821295584127295</v>
      </c>
      <c r="N75" s="76">
        <v>2905.074462890625</v>
      </c>
      <c r="O75" s="76">
        <v>9136.154296875</v>
      </c>
      <c r="P75" s="77"/>
      <c r="Q75" s="78"/>
      <c r="R75" s="78"/>
      <c r="S75" s="90"/>
      <c r="T75" s="48">
        <v>1</v>
      </c>
      <c r="U75" s="48">
        <v>0</v>
      </c>
      <c r="V75" s="49">
        <v>0</v>
      </c>
      <c r="W75" s="49">
        <v>0.005263</v>
      </c>
      <c r="X75" s="49">
        <v>0.007475</v>
      </c>
      <c r="Y75" s="49">
        <v>0.343012</v>
      </c>
      <c r="Z75" s="49">
        <v>0</v>
      </c>
      <c r="AA75" s="49">
        <v>0</v>
      </c>
      <c r="AB75" s="73">
        <v>75</v>
      </c>
      <c r="AC75" s="73"/>
      <c r="AD75" s="74"/>
      <c r="AE75" s="80" t="s">
        <v>928</v>
      </c>
      <c r="AF75" s="80">
        <v>213</v>
      </c>
      <c r="AG75" s="80">
        <v>468</v>
      </c>
      <c r="AH75" s="80">
        <v>2024</v>
      </c>
      <c r="AI75" s="80">
        <v>1118</v>
      </c>
      <c r="AJ75" s="80"/>
      <c r="AK75" s="80" t="s">
        <v>1008</v>
      </c>
      <c r="AL75" s="80" t="s">
        <v>1076</v>
      </c>
      <c r="AM75" s="80"/>
      <c r="AN75" s="80"/>
      <c r="AO75" s="82">
        <v>42336.730405092596</v>
      </c>
      <c r="AP75" s="80"/>
      <c r="AQ75" s="80" t="b">
        <v>1</v>
      </c>
      <c r="AR75" s="80" t="b">
        <v>0</v>
      </c>
      <c r="AS75" s="80" t="b">
        <v>1</v>
      </c>
      <c r="AT75" s="80"/>
      <c r="AU75" s="80">
        <v>105</v>
      </c>
      <c r="AV75" s="85" t="s">
        <v>1210</v>
      </c>
      <c r="AW75" s="80" t="b">
        <v>0</v>
      </c>
      <c r="AX75" s="80" t="s">
        <v>1261</v>
      </c>
      <c r="AY75" s="85" t="s">
        <v>1334</v>
      </c>
      <c r="AZ75" s="80" t="s">
        <v>65</v>
      </c>
      <c r="BA75" s="80" t="str">
        <f>REPLACE(INDEX(GroupVertices[Group],MATCH(Vertices[[#This Row],[Vertex]],GroupVertices[Vertex],0)),1,1,"")</f>
        <v>1</v>
      </c>
      <c r="BB75" s="48"/>
      <c r="BC75" s="48"/>
      <c r="BD75" s="48"/>
      <c r="BE75" s="48"/>
      <c r="BF75" s="48"/>
      <c r="BG75" s="48"/>
      <c r="BH75" s="48"/>
      <c r="BI75" s="48"/>
      <c r="BJ75" s="48"/>
      <c r="BK75" s="48"/>
      <c r="BL75" s="48"/>
      <c r="BM75" s="49"/>
      <c r="BN75" s="48"/>
      <c r="BO75" s="49"/>
      <c r="BP75" s="48"/>
      <c r="BQ75" s="49"/>
      <c r="BR75" s="48"/>
      <c r="BS75" s="49"/>
      <c r="BT75" s="48"/>
      <c r="BU75" s="2"/>
      <c r="BV75" s="3"/>
      <c r="BW75" s="3"/>
      <c r="BX75" s="3"/>
      <c r="BY75" s="3"/>
    </row>
    <row r="76" spans="1:77" ht="41.45" customHeight="1">
      <c r="A76" s="66" t="s">
        <v>330</v>
      </c>
      <c r="C76" s="67"/>
      <c r="D76" s="67" t="s">
        <v>64</v>
      </c>
      <c r="E76" s="68">
        <v>170.07319866353407</v>
      </c>
      <c r="F76" s="70">
        <v>99.97233121390583</v>
      </c>
      <c r="G76" s="104" t="s">
        <v>1253</v>
      </c>
      <c r="H76" s="67"/>
      <c r="I76" s="71" t="s">
        <v>330</v>
      </c>
      <c r="J76" s="72"/>
      <c r="K76" s="72"/>
      <c r="L76" s="71" t="s">
        <v>1421</v>
      </c>
      <c r="M76" s="75">
        <v>10.221084112318543</v>
      </c>
      <c r="N76" s="76">
        <v>3268.587158203125</v>
      </c>
      <c r="O76" s="76">
        <v>8554.271484375</v>
      </c>
      <c r="P76" s="77"/>
      <c r="Q76" s="78"/>
      <c r="R76" s="78"/>
      <c r="S76" s="90"/>
      <c r="T76" s="48">
        <v>1</v>
      </c>
      <c r="U76" s="48">
        <v>0</v>
      </c>
      <c r="V76" s="49">
        <v>0</v>
      </c>
      <c r="W76" s="49">
        <v>0.005263</v>
      </c>
      <c r="X76" s="49">
        <v>0.007475</v>
      </c>
      <c r="Y76" s="49">
        <v>0.343012</v>
      </c>
      <c r="Z76" s="49">
        <v>0</v>
      </c>
      <c r="AA76" s="49">
        <v>0</v>
      </c>
      <c r="AB76" s="73">
        <v>76</v>
      </c>
      <c r="AC76" s="73"/>
      <c r="AD76" s="74"/>
      <c r="AE76" s="80" t="s">
        <v>929</v>
      </c>
      <c r="AF76" s="80">
        <v>1490</v>
      </c>
      <c r="AG76" s="80">
        <v>1643</v>
      </c>
      <c r="AH76" s="80">
        <v>4247</v>
      </c>
      <c r="AI76" s="80">
        <v>10082</v>
      </c>
      <c r="AJ76" s="80"/>
      <c r="AK76" s="80" t="s">
        <v>1009</v>
      </c>
      <c r="AL76" s="80"/>
      <c r="AM76" s="80"/>
      <c r="AN76" s="80"/>
      <c r="AO76" s="82">
        <v>40269.853784722225</v>
      </c>
      <c r="AP76" s="85" t="s">
        <v>1199</v>
      </c>
      <c r="AQ76" s="80" t="b">
        <v>1</v>
      </c>
      <c r="AR76" s="80" t="b">
        <v>0</v>
      </c>
      <c r="AS76" s="80" t="b">
        <v>1</v>
      </c>
      <c r="AT76" s="80"/>
      <c r="AU76" s="80">
        <v>81</v>
      </c>
      <c r="AV76" s="85" t="s">
        <v>1210</v>
      </c>
      <c r="AW76" s="80" t="b">
        <v>0</v>
      </c>
      <c r="AX76" s="80" t="s">
        <v>1261</v>
      </c>
      <c r="AY76" s="85" t="s">
        <v>1335</v>
      </c>
      <c r="AZ76" s="80" t="s">
        <v>65</v>
      </c>
      <c r="BA76" s="80" t="str">
        <f>REPLACE(INDEX(GroupVertices[Group],MATCH(Vertices[[#This Row],[Vertex]],GroupVertices[Vertex],0)),1,1,"")</f>
        <v>1</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41.45" customHeight="1">
      <c r="A77" s="66" t="s">
        <v>331</v>
      </c>
      <c r="C77" s="67"/>
      <c r="D77" s="67" t="s">
        <v>64</v>
      </c>
      <c r="E77" s="68">
        <v>166.53622743533134</v>
      </c>
      <c r="F77" s="70">
        <v>99.98445326173507</v>
      </c>
      <c r="G77" s="104" t="s">
        <v>1254</v>
      </c>
      <c r="H77" s="67"/>
      <c r="I77" s="71" t="s">
        <v>331</v>
      </c>
      <c r="J77" s="72"/>
      <c r="K77" s="72"/>
      <c r="L77" s="71" t="s">
        <v>1422</v>
      </c>
      <c r="M77" s="75">
        <v>6.18120963909075</v>
      </c>
      <c r="N77" s="76">
        <v>1447.472900390625</v>
      </c>
      <c r="O77" s="76">
        <v>9646.09375</v>
      </c>
      <c r="P77" s="77"/>
      <c r="Q77" s="78"/>
      <c r="R77" s="78"/>
      <c r="S77" s="90"/>
      <c r="T77" s="48">
        <v>1</v>
      </c>
      <c r="U77" s="48">
        <v>0</v>
      </c>
      <c r="V77" s="49">
        <v>0</v>
      </c>
      <c r="W77" s="49">
        <v>0.005263</v>
      </c>
      <c r="X77" s="49">
        <v>0.007475</v>
      </c>
      <c r="Y77" s="49">
        <v>0.343012</v>
      </c>
      <c r="Z77" s="49">
        <v>0</v>
      </c>
      <c r="AA77" s="49">
        <v>0</v>
      </c>
      <c r="AB77" s="73">
        <v>77</v>
      </c>
      <c r="AC77" s="73"/>
      <c r="AD77" s="74"/>
      <c r="AE77" s="80" t="s">
        <v>930</v>
      </c>
      <c r="AF77" s="80">
        <v>649</v>
      </c>
      <c r="AG77" s="80">
        <v>928</v>
      </c>
      <c r="AH77" s="80">
        <v>2455</v>
      </c>
      <c r="AI77" s="80">
        <v>6741</v>
      </c>
      <c r="AJ77" s="80"/>
      <c r="AK77" s="80" t="s">
        <v>1010</v>
      </c>
      <c r="AL77" s="80" t="s">
        <v>1077</v>
      </c>
      <c r="AM77" s="80"/>
      <c r="AN77" s="80"/>
      <c r="AO77" s="82">
        <v>42129.153865740744</v>
      </c>
      <c r="AP77" s="85" t="s">
        <v>1200</v>
      </c>
      <c r="AQ77" s="80" t="b">
        <v>0</v>
      </c>
      <c r="AR77" s="80" t="b">
        <v>0</v>
      </c>
      <c r="AS77" s="80" t="b">
        <v>1</v>
      </c>
      <c r="AT77" s="80"/>
      <c r="AU77" s="80">
        <v>44</v>
      </c>
      <c r="AV77" s="85" t="s">
        <v>1215</v>
      </c>
      <c r="AW77" s="80" t="b">
        <v>0</v>
      </c>
      <c r="AX77" s="80" t="s">
        <v>1261</v>
      </c>
      <c r="AY77" s="85" t="s">
        <v>1336</v>
      </c>
      <c r="AZ77" s="80" t="s">
        <v>65</v>
      </c>
      <c r="BA77" s="80" t="str">
        <f>REPLACE(INDEX(GroupVertices[Group],MATCH(Vertices[[#This Row],[Vertex]],GroupVertices[Vertex],0)),1,1,"")</f>
        <v>1</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6" t="s">
        <v>294</v>
      </c>
      <c r="C78" s="67"/>
      <c r="D78" s="67" t="s">
        <v>64</v>
      </c>
      <c r="E78" s="68">
        <v>162.00989362581316</v>
      </c>
      <c r="F78" s="70">
        <v>99.9999660921739</v>
      </c>
      <c r="G78" s="104" t="s">
        <v>504</v>
      </c>
      <c r="H78" s="67"/>
      <c r="I78" s="71" t="s">
        <v>294</v>
      </c>
      <c r="J78" s="72"/>
      <c r="K78" s="72"/>
      <c r="L78" s="71" t="s">
        <v>1423</v>
      </c>
      <c r="M78" s="75">
        <v>1.011300348176861</v>
      </c>
      <c r="N78" s="76">
        <v>8683.3427734375</v>
      </c>
      <c r="O78" s="76">
        <v>2126.258056640625</v>
      </c>
      <c r="P78" s="77"/>
      <c r="Q78" s="78"/>
      <c r="R78" s="78"/>
      <c r="S78" s="90"/>
      <c r="T78" s="48">
        <v>1</v>
      </c>
      <c r="U78" s="48">
        <v>1</v>
      </c>
      <c r="V78" s="49">
        <v>0</v>
      </c>
      <c r="W78" s="49">
        <v>1</v>
      </c>
      <c r="X78" s="49">
        <v>0</v>
      </c>
      <c r="Y78" s="49">
        <v>0.999994</v>
      </c>
      <c r="Z78" s="49">
        <v>0</v>
      </c>
      <c r="AA78" s="49">
        <v>1</v>
      </c>
      <c r="AB78" s="73">
        <v>78</v>
      </c>
      <c r="AC78" s="73"/>
      <c r="AD78" s="74"/>
      <c r="AE78" s="80" t="s">
        <v>931</v>
      </c>
      <c r="AF78" s="80">
        <v>66</v>
      </c>
      <c r="AG78" s="80">
        <v>13</v>
      </c>
      <c r="AH78" s="80">
        <v>60</v>
      </c>
      <c r="AI78" s="80">
        <v>98</v>
      </c>
      <c r="AJ78" s="80"/>
      <c r="AK78" s="80" t="s">
        <v>1011</v>
      </c>
      <c r="AL78" s="80" t="s">
        <v>1078</v>
      </c>
      <c r="AM78" s="80"/>
      <c r="AN78" s="80"/>
      <c r="AO78" s="82">
        <v>40068.852743055555</v>
      </c>
      <c r="AP78" s="85" t="s">
        <v>1201</v>
      </c>
      <c r="AQ78" s="80" t="b">
        <v>1</v>
      </c>
      <c r="AR78" s="80" t="b">
        <v>0</v>
      </c>
      <c r="AS78" s="80" t="b">
        <v>0</v>
      </c>
      <c r="AT78" s="80"/>
      <c r="AU78" s="80">
        <v>2</v>
      </c>
      <c r="AV78" s="85" t="s">
        <v>1210</v>
      </c>
      <c r="AW78" s="80" t="b">
        <v>0</v>
      </c>
      <c r="AX78" s="80" t="s">
        <v>1261</v>
      </c>
      <c r="AY78" s="85" t="s">
        <v>1337</v>
      </c>
      <c r="AZ78" s="80" t="s">
        <v>66</v>
      </c>
      <c r="BA78" s="80" t="str">
        <f>REPLACE(INDEX(GroupVertices[Group],MATCH(Vertices[[#This Row],[Vertex]],GroupVertices[Vertex],0)),1,1,"")</f>
        <v>11</v>
      </c>
      <c r="BB78" s="48" t="s">
        <v>394</v>
      </c>
      <c r="BC78" s="48" t="s">
        <v>394</v>
      </c>
      <c r="BD78" s="48" t="s">
        <v>403</v>
      </c>
      <c r="BE78" s="48" t="s">
        <v>403</v>
      </c>
      <c r="BF78" s="48" t="s">
        <v>438</v>
      </c>
      <c r="BG78" s="48" t="s">
        <v>438</v>
      </c>
      <c r="BH78" s="120" t="s">
        <v>1655</v>
      </c>
      <c r="BI78" s="120" t="s">
        <v>1655</v>
      </c>
      <c r="BJ78" s="120" t="s">
        <v>1753</v>
      </c>
      <c r="BK78" s="120" t="s">
        <v>1753</v>
      </c>
      <c r="BL78" s="120">
        <v>2</v>
      </c>
      <c r="BM78" s="123">
        <v>5.882352941176471</v>
      </c>
      <c r="BN78" s="120">
        <v>0</v>
      </c>
      <c r="BO78" s="123">
        <v>0</v>
      </c>
      <c r="BP78" s="120">
        <v>0</v>
      </c>
      <c r="BQ78" s="123">
        <v>0</v>
      </c>
      <c r="BR78" s="120">
        <v>32</v>
      </c>
      <c r="BS78" s="123">
        <v>94.11764705882354</v>
      </c>
      <c r="BT78" s="120">
        <v>34</v>
      </c>
      <c r="BU78" s="2"/>
      <c r="BV78" s="3"/>
      <c r="BW78" s="3"/>
      <c r="BX78" s="3"/>
      <c r="BY78" s="3"/>
    </row>
    <row r="79" spans="1:77" ht="41.45" customHeight="1">
      <c r="A79" s="66" t="s">
        <v>295</v>
      </c>
      <c r="C79" s="67"/>
      <c r="D79" s="67" t="s">
        <v>64</v>
      </c>
      <c r="E79" s="68">
        <v>172.19043458754913</v>
      </c>
      <c r="F79" s="70">
        <v>99.96507493912132</v>
      </c>
      <c r="G79" s="104" t="s">
        <v>505</v>
      </c>
      <c r="H79" s="67"/>
      <c r="I79" s="71" t="s">
        <v>295</v>
      </c>
      <c r="J79" s="72"/>
      <c r="K79" s="72"/>
      <c r="L79" s="71" t="s">
        <v>1424</v>
      </c>
      <c r="M79" s="75">
        <v>12.639358622166789</v>
      </c>
      <c r="N79" s="76">
        <v>8683.3427734375</v>
      </c>
      <c r="O79" s="76">
        <v>944.0232543945312</v>
      </c>
      <c r="P79" s="77"/>
      <c r="Q79" s="78"/>
      <c r="R79" s="78"/>
      <c r="S79" s="90"/>
      <c r="T79" s="48">
        <v>1</v>
      </c>
      <c r="U79" s="48">
        <v>1</v>
      </c>
      <c r="V79" s="49">
        <v>0</v>
      </c>
      <c r="W79" s="49">
        <v>1</v>
      </c>
      <c r="X79" s="49">
        <v>0</v>
      </c>
      <c r="Y79" s="49">
        <v>0.999994</v>
      </c>
      <c r="Z79" s="49">
        <v>0</v>
      </c>
      <c r="AA79" s="49">
        <v>1</v>
      </c>
      <c r="AB79" s="73">
        <v>79</v>
      </c>
      <c r="AC79" s="73"/>
      <c r="AD79" s="74"/>
      <c r="AE79" s="80" t="s">
        <v>932</v>
      </c>
      <c r="AF79" s="80">
        <v>293</v>
      </c>
      <c r="AG79" s="80">
        <v>2071</v>
      </c>
      <c r="AH79" s="80">
        <v>6308</v>
      </c>
      <c r="AI79" s="80">
        <v>13466</v>
      </c>
      <c r="AJ79" s="80"/>
      <c r="AK79" s="80" t="s">
        <v>1012</v>
      </c>
      <c r="AL79" s="80" t="s">
        <v>1079</v>
      </c>
      <c r="AM79" s="85" t="s">
        <v>1133</v>
      </c>
      <c r="AN79" s="80"/>
      <c r="AO79" s="82">
        <v>42105.418032407404</v>
      </c>
      <c r="AP79" s="85" t="s">
        <v>1202</v>
      </c>
      <c r="AQ79" s="80" t="b">
        <v>0</v>
      </c>
      <c r="AR79" s="80" t="b">
        <v>0</v>
      </c>
      <c r="AS79" s="80" t="b">
        <v>1</v>
      </c>
      <c r="AT79" s="80"/>
      <c r="AU79" s="80">
        <v>36</v>
      </c>
      <c r="AV79" s="85" t="s">
        <v>1210</v>
      </c>
      <c r="AW79" s="80" t="b">
        <v>0</v>
      </c>
      <c r="AX79" s="80" t="s">
        <v>1261</v>
      </c>
      <c r="AY79" s="85" t="s">
        <v>1338</v>
      </c>
      <c r="AZ79" s="80" t="s">
        <v>66</v>
      </c>
      <c r="BA79" s="80" t="str">
        <f>REPLACE(INDEX(GroupVertices[Group],MATCH(Vertices[[#This Row],[Vertex]],GroupVertices[Vertex],0)),1,1,"")</f>
        <v>11</v>
      </c>
      <c r="BB79" s="48"/>
      <c r="BC79" s="48"/>
      <c r="BD79" s="48"/>
      <c r="BE79" s="48"/>
      <c r="BF79" s="48"/>
      <c r="BG79" s="48"/>
      <c r="BH79" s="120" t="s">
        <v>1655</v>
      </c>
      <c r="BI79" s="120" t="s">
        <v>1655</v>
      </c>
      <c r="BJ79" s="120" t="s">
        <v>1753</v>
      </c>
      <c r="BK79" s="120" t="s">
        <v>1753</v>
      </c>
      <c r="BL79" s="120">
        <v>2</v>
      </c>
      <c r="BM79" s="123">
        <v>5.882352941176471</v>
      </c>
      <c r="BN79" s="120">
        <v>0</v>
      </c>
      <c r="BO79" s="123">
        <v>0</v>
      </c>
      <c r="BP79" s="120">
        <v>0</v>
      </c>
      <c r="BQ79" s="123">
        <v>0</v>
      </c>
      <c r="BR79" s="120">
        <v>32</v>
      </c>
      <c r="BS79" s="123">
        <v>94.11764705882354</v>
      </c>
      <c r="BT79" s="120">
        <v>34</v>
      </c>
      <c r="BU79" s="2"/>
      <c r="BV79" s="3"/>
      <c r="BW79" s="3"/>
      <c r="BX79" s="3"/>
      <c r="BY79" s="3"/>
    </row>
    <row r="80" spans="1:77" ht="41.45" customHeight="1">
      <c r="A80" s="66" t="s">
        <v>297</v>
      </c>
      <c r="C80" s="67"/>
      <c r="D80" s="67" t="s">
        <v>64</v>
      </c>
      <c r="E80" s="68">
        <v>162.76675600051948</v>
      </c>
      <c r="F80" s="70">
        <v>99.99737214347758</v>
      </c>
      <c r="G80" s="104" t="s">
        <v>507</v>
      </c>
      <c r="H80" s="67"/>
      <c r="I80" s="71" t="s">
        <v>297</v>
      </c>
      <c r="J80" s="72"/>
      <c r="K80" s="72"/>
      <c r="L80" s="71" t="s">
        <v>1425</v>
      </c>
      <c r="M80" s="75">
        <v>1.8757769837067244</v>
      </c>
      <c r="N80" s="76">
        <v>863.8720092773438</v>
      </c>
      <c r="O80" s="76">
        <v>7535.830078125</v>
      </c>
      <c r="P80" s="77"/>
      <c r="Q80" s="78"/>
      <c r="R80" s="78"/>
      <c r="S80" s="90"/>
      <c r="T80" s="48">
        <v>0</v>
      </c>
      <c r="U80" s="48">
        <v>2</v>
      </c>
      <c r="V80" s="49">
        <v>0</v>
      </c>
      <c r="W80" s="49">
        <v>0.005291</v>
      </c>
      <c r="X80" s="49">
        <v>0.010778</v>
      </c>
      <c r="Y80" s="49">
        <v>0.525351</v>
      </c>
      <c r="Z80" s="49">
        <v>1</v>
      </c>
      <c r="AA80" s="49">
        <v>0</v>
      </c>
      <c r="AB80" s="73">
        <v>80</v>
      </c>
      <c r="AC80" s="73"/>
      <c r="AD80" s="74"/>
      <c r="AE80" s="80" t="s">
        <v>297</v>
      </c>
      <c r="AF80" s="80">
        <v>431</v>
      </c>
      <c r="AG80" s="80">
        <v>166</v>
      </c>
      <c r="AH80" s="80">
        <v>310</v>
      </c>
      <c r="AI80" s="80">
        <v>943</v>
      </c>
      <c r="AJ80" s="80"/>
      <c r="AK80" s="80" t="s">
        <v>1013</v>
      </c>
      <c r="AL80" s="80" t="s">
        <v>1080</v>
      </c>
      <c r="AM80" s="80"/>
      <c r="AN80" s="80"/>
      <c r="AO80" s="82">
        <v>43249.40998842593</v>
      </c>
      <c r="AP80" s="85" t="s">
        <v>1203</v>
      </c>
      <c r="AQ80" s="80" t="b">
        <v>0</v>
      </c>
      <c r="AR80" s="80" t="b">
        <v>0</v>
      </c>
      <c r="AS80" s="80" t="b">
        <v>1</v>
      </c>
      <c r="AT80" s="80"/>
      <c r="AU80" s="80">
        <v>1</v>
      </c>
      <c r="AV80" s="85" t="s">
        <v>1210</v>
      </c>
      <c r="AW80" s="80" t="b">
        <v>0</v>
      </c>
      <c r="AX80" s="80" t="s">
        <v>1261</v>
      </c>
      <c r="AY80" s="85" t="s">
        <v>1339</v>
      </c>
      <c r="AZ80" s="80" t="s">
        <v>66</v>
      </c>
      <c r="BA80" s="80" t="str">
        <f>REPLACE(INDEX(GroupVertices[Group],MATCH(Vertices[[#This Row],[Vertex]],GroupVertices[Vertex],0)),1,1,"")</f>
        <v>1</v>
      </c>
      <c r="BB80" s="48"/>
      <c r="BC80" s="48"/>
      <c r="BD80" s="48"/>
      <c r="BE80" s="48"/>
      <c r="BF80" s="48" t="s">
        <v>440</v>
      </c>
      <c r="BG80" s="48" t="s">
        <v>440</v>
      </c>
      <c r="BH80" s="120" t="s">
        <v>1862</v>
      </c>
      <c r="BI80" s="120" t="s">
        <v>1862</v>
      </c>
      <c r="BJ80" s="120" t="s">
        <v>1744</v>
      </c>
      <c r="BK80" s="120" t="s">
        <v>1744</v>
      </c>
      <c r="BL80" s="120">
        <v>2</v>
      </c>
      <c r="BM80" s="123">
        <v>5.555555555555555</v>
      </c>
      <c r="BN80" s="120">
        <v>1</v>
      </c>
      <c r="BO80" s="123">
        <v>2.7777777777777777</v>
      </c>
      <c r="BP80" s="120">
        <v>0</v>
      </c>
      <c r="BQ80" s="123">
        <v>0</v>
      </c>
      <c r="BR80" s="120">
        <v>33</v>
      </c>
      <c r="BS80" s="123">
        <v>91.66666666666667</v>
      </c>
      <c r="BT80" s="120">
        <v>36</v>
      </c>
      <c r="BU80" s="2"/>
      <c r="BV80" s="3"/>
      <c r="BW80" s="3"/>
      <c r="BX80" s="3"/>
      <c r="BY80" s="3"/>
    </row>
    <row r="81" spans="1:77" ht="41.45" customHeight="1">
      <c r="A81" s="66" t="s">
        <v>298</v>
      </c>
      <c r="C81" s="67"/>
      <c r="D81" s="67" t="s">
        <v>64</v>
      </c>
      <c r="E81" s="68">
        <v>168.18351613322156</v>
      </c>
      <c r="F81" s="70">
        <v>99.97880760869012</v>
      </c>
      <c r="G81" s="104" t="s">
        <v>508</v>
      </c>
      <c r="H81" s="67"/>
      <c r="I81" s="71" t="s">
        <v>298</v>
      </c>
      <c r="J81" s="72"/>
      <c r="K81" s="72"/>
      <c r="L81" s="71" t="s">
        <v>1426</v>
      </c>
      <c r="M81" s="75">
        <v>8.062717610538101</v>
      </c>
      <c r="N81" s="76">
        <v>7264.64013671875</v>
      </c>
      <c r="O81" s="76">
        <v>7161.90576171875</v>
      </c>
      <c r="P81" s="77"/>
      <c r="Q81" s="78"/>
      <c r="R81" s="78"/>
      <c r="S81" s="90"/>
      <c r="T81" s="48">
        <v>0</v>
      </c>
      <c r="U81" s="48">
        <v>5</v>
      </c>
      <c r="V81" s="49">
        <v>408.440476</v>
      </c>
      <c r="W81" s="49">
        <v>0.005405</v>
      </c>
      <c r="X81" s="49">
        <v>0.00329</v>
      </c>
      <c r="Y81" s="49">
        <v>1.626274</v>
      </c>
      <c r="Z81" s="49">
        <v>0.05</v>
      </c>
      <c r="AA81" s="49">
        <v>0</v>
      </c>
      <c r="AB81" s="73">
        <v>81</v>
      </c>
      <c r="AC81" s="73"/>
      <c r="AD81" s="74"/>
      <c r="AE81" s="80" t="s">
        <v>933</v>
      </c>
      <c r="AF81" s="80">
        <v>1537</v>
      </c>
      <c r="AG81" s="80">
        <v>1261</v>
      </c>
      <c r="AH81" s="80">
        <v>2984</v>
      </c>
      <c r="AI81" s="80">
        <v>13957</v>
      </c>
      <c r="AJ81" s="80"/>
      <c r="AK81" s="80" t="s">
        <v>1014</v>
      </c>
      <c r="AL81" s="80" t="s">
        <v>1081</v>
      </c>
      <c r="AM81" s="80"/>
      <c r="AN81" s="80"/>
      <c r="AO81" s="82">
        <v>42240.59474537037</v>
      </c>
      <c r="AP81" s="85" t="s">
        <v>1204</v>
      </c>
      <c r="AQ81" s="80" t="b">
        <v>0</v>
      </c>
      <c r="AR81" s="80" t="b">
        <v>0</v>
      </c>
      <c r="AS81" s="80" t="b">
        <v>1</v>
      </c>
      <c r="AT81" s="80"/>
      <c r="AU81" s="80">
        <v>56</v>
      </c>
      <c r="AV81" s="85" t="s">
        <v>1210</v>
      </c>
      <c r="AW81" s="80" t="b">
        <v>0</v>
      </c>
      <c r="AX81" s="80" t="s">
        <v>1261</v>
      </c>
      <c r="AY81" s="85" t="s">
        <v>1340</v>
      </c>
      <c r="AZ81" s="80" t="s">
        <v>66</v>
      </c>
      <c r="BA81" s="80" t="str">
        <f>REPLACE(INDEX(GroupVertices[Group],MATCH(Vertices[[#This Row],[Vertex]],GroupVertices[Vertex],0)),1,1,"")</f>
        <v>4</v>
      </c>
      <c r="BB81" s="48" t="s">
        <v>396</v>
      </c>
      <c r="BC81" s="48" t="s">
        <v>396</v>
      </c>
      <c r="BD81" s="48" t="s">
        <v>402</v>
      </c>
      <c r="BE81" s="48" t="s">
        <v>402</v>
      </c>
      <c r="BF81" s="48" t="s">
        <v>1833</v>
      </c>
      <c r="BG81" s="48" t="s">
        <v>1842</v>
      </c>
      <c r="BH81" s="120" t="s">
        <v>1872</v>
      </c>
      <c r="BI81" s="120" t="s">
        <v>1886</v>
      </c>
      <c r="BJ81" s="120" t="s">
        <v>1912</v>
      </c>
      <c r="BK81" s="120" t="s">
        <v>1912</v>
      </c>
      <c r="BL81" s="120">
        <v>9</v>
      </c>
      <c r="BM81" s="123">
        <v>11.842105263157896</v>
      </c>
      <c r="BN81" s="120">
        <v>0</v>
      </c>
      <c r="BO81" s="123">
        <v>0</v>
      </c>
      <c r="BP81" s="120">
        <v>0</v>
      </c>
      <c r="BQ81" s="123">
        <v>0</v>
      </c>
      <c r="BR81" s="120">
        <v>67</v>
      </c>
      <c r="BS81" s="123">
        <v>88.15789473684211</v>
      </c>
      <c r="BT81" s="120">
        <v>76</v>
      </c>
      <c r="BU81" s="2"/>
      <c r="BV81" s="3"/>
      <c r="BW81" s="3"/>
      <c r="BX81" s="3"/>
      <c r="BY81" s="3"/>
    </row>
    <row r="82" spans="1:77" ht="41.45" customHeight="1">
      <c r="A82" s="66" t="s">
        <v>332</v>
      </c>
      <c r="C82" s="67"/>
      <c r="D82" s="67" t="s">
        <v>64</v>
      </c>
      <c r="E82" s="68">
        <v>162.00989362581316</v>
      </c>
      <c r="F82" s="70">
        <v>99.9999660921739</v>
      </c>
      <c r="G82" s="104" t="s">
        <v>1255</v>
      </c>
      <c r="H82" s="67"/>
      <c r="I82" s="71" t="s">
        <v>332</v>
      </c>
      <c r="J82" s="72"/>
      <c r="K82" s="72"/>
      <c r="L82" s="71" t="s">
        <v>1427</v>
      </c>
      <c r="M82" s="75">
        <v>1.011300348176861</v>
      </c>
      <c r="N82" s="76">
        <v>6354.14013671875</v>
      </c>
      <c r="O82" s="76">
        <v>7247.23583984375</v>
      </c>
      <c r="P82" s="77"/>
      <c r="Q82" s="78"/>
      <c r="R82" s="78"/>
      <c r="S82" s="90"/>
      <c r="T82" s="48">
        <v>1</v>
      </c>
      <c r="U82" s="48">
        <v>0</v>
      </c>
      <c r="V82" s="49">
        <v>0</v>
      </c>
      <c r="W82" s="49">
        <v>0.004065</v>
      </c>
      <c r="X82" s="49">
        <v>0.000373</v>
      </c>
      <c r="Y82" s="49">
        <v>0.426466</v>
      </c>
      <c r="Z82" s="49">
        <v>0</v>
      </c>
      <c r="AA82" s="49">
        <v>0</v>
      </c>
      <c r="AB82" s="73">
        <v>82</v>
      </c>
      <c r="AC82" s="73"/>
      <c r="AD82" s="74"/>
      <c r="AE82" s="80" t="s">
        <v>332</v>
      </c>
      <c r="AF82" s="80">
        <v>32</v>
      </c>
      <c r="AG82" s="80">
        <v>13</v>
      </c>
      <c r="AH82" s="80">
        <v>0</v>
      </c>
      <c r="AI82" s="80">
        <v>0</v>
      </c>
      <c r="AJ82" s="80"/>
      <c r="AK82" s="80" t="s">
        <v>1015</v>
      </c>
      <c r="AL82" s="80" t="s">
        <v>1070</v>
      </c>
      <c r="AM82" s="80"/>
      <c r="AN82" s="80"/>
      <c r="AO82" s="82">
        <v>43692.0334375</v>
      </c>
      <c r="AP82" s="85" t="s">
        <v>1205</v>
      </c>
      <c r="AQ82" s="80" t="b">
        <v>1</v>
      </c>
      <c r="AR82" s="80" t="b">
        <v>0</v>
      </c>
      <c r="AS82" s="80" t="b">
        <v>0</v>
      </c>
      <c r="AT82" s="80"/>
      <c r="AU82" s="80">
        <v>0</v>
      </c>
      <c r="AV82" s="80"/>
      <c r="AW82" s="80" t="b">
        <v>0</v>
      </c>
      <c r="AX82" s="80" t="s">
        <v>1261</v>
      </c>
      <c r="AY82" s="85" t="s">
        <v>1341</v>
      </c>
      <c r="AZ82" s="80" t="s">
        <v>65</v>
      </c>
      <c r="BA82" s="80" t="str">
        <f>REPLACE(INDEX(GroupVertices[Group],MATCH(Vertices[[#This Row],[Vertex]],GroupVertices[Vertex],0)),1,1,"")</f>
        <v>4</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row r="83" spans="1:77" ht="41.45" customHeight="1">
      <c r="A83" s="66" t="s">
        <v>333</v>
      </c>
      <c r="C83" s="67"/>
      <c r="D83" s="67" t="s">
        <v>64</v>
      </c>
      <c r="E83" s="68">
        <v>227.88660110270246</v>
      </c>
      <c r="F83" s="70">
        <v>99.77419083211501</v>
      </c>
      <c r="G83" s="104" t="s">
        <v>1256</v>
      </c>
      <c r="H83" s="67"/>
      <c r="I83" s="71" t="s">
        <v>333</v>
      </c>
      <c r="J83" s="72"/>
      <c r="K83" s="72"/>
      <c r="L83" s="71" t="s">
        <v>1428</v>
      </c>
      <c r="M83" s="75">
        <v>76.25466868380556</v>
      </c>
      <c r="N83" s="76">
        <v>6723.9921875</v>
      </c>
      <c r="O83" s="76">
        <v>6480.29296875</v>
      </c>
      <c r="P83" s="77"/>
      <c r="Q83" s="78"/>
      <c r="R83" s="78"/>
      <c r="S83" s="90"/>
      <c r="T83" s="48">
        <v>1</v>
      </c>
      <c r="U83" s="48">
        <v>0</v>
      </c>
      <c r="V83" s="49">
        <v>0</v>
      </c>
      <c r="W83" s="49">
        <v>0.004065</v>
      </c>
      <c r="X83" s="49">
        <v>0.000373</v>
      </c>
      <c r="Y83" s="49">
        <v>0.426466</v>
      </c>
      <c r="Z83" s="49">
        <v>0</v>
      </c>
      <c r="AA83" s="49">
        <v>0</v>
      </c>
      <c r="AB83" s="73">
        <v>83</v>
      </c>
      <c r="AC83" s="73"/>
      <c r="AD83" s="74"/>
      <c r="AE83" s="80" t="s">
        <v>934</v>
      </c>
      <c r="AF83" s="80">
        <v>2997</v>
      </c>
      <c r="AG83" s="80">
        <v>13330</v>
      </c>
      <c r="AH83" s="80">
        <v>29005</v>
      </c>
      <c r="AI83" s="80">
        <v>11615</v>
      </c>
      <c r="AJ83" s="80"/>
      <c r="AK83" s="80" t="s">
        <v>1016</v>
      </c>
      <c r="AL83" s="80" t="s">
        <v>1078</v>
      </c>
      <c r="AM83" s="85" t="s">
        <v>1134</v>
      </c>
      <c r="AN83" s="80"/>
      <c r="AO83" s="82">
        <v>39582.64466435185</v>
      </c>
      <c r="AP83" s="85" t="s">
        <v>1206</v>
      </c>
      <c r="AQ83" s="80" t="b">
        <v>0</v>
      </c>
      <c r="AR83" s="80" t="b">
        <v>0</v>
      </c>
      <c r="AS83" s="80" t="b">
        <v>1</v>
      </c>
      <c r="AT83" s="80"/>
      <c r="AU83" s="80">
        <v>593</v>
      </c>
      <c r="AV83" s="85" t="s">
        <v>1210</v>
      </c>
      <c r="AW83" s="80" t="b">
        <v>1</v>
      </c>
      <c r="AX83" s="80" t="s">
        <v>1261</v>
      </c>
      <c r="AY83" s="85" t="s">
        <v>1342</v>
      </c>
      <c r="AZ83" s="80" t="s">
        <v>65</v>
      </c>
      <c r="BA83" s="80" t="str">
        <f>REPLACE(INDEX(GroupVertices[Group],MATCH(Vertices[[#This Row],[Vertex]],GroupVertices[Vertex],0)),1,1,"")</f>
        <v>4</v>
      </c>
      <c r="BB83" s="48"/>
      <c r="BC83" s="48"/>
      <c r="BD83" s="48"/>
      <c r="BE83" s="48"/>
      <c r="BF83" s="48"/>
      <c r="BG83" s="48"/>
      <c r="BH83" s="48"/>
      <c r="BI83" s="48"/>
      <c r="BJ83" s="48"/>
      <c r="BK83" s="48"/>
      <c r="BL83" s="48"/>
      <c r="BM83" s="49"/>
      <c r="BN83" s="48"/>
      <c r="BO83" s="49"/>
      <c r="BP83" s="48"/>
      <c r="BQ83" s="49"/>
      <c r="BR83" s="48"/>
      <c r="BS83" s="49"/>
      <c r="BT83" s="48"/>
      <c r="BU83" s="2"/>
      <c r="BV83" s="3"/>
      <c r="BW83" s="3"/>
      <c r="BX83" s="3"/>
      <c r="BY83" s="3"/>
    </row>
    <row r="84" spans="1:77" ht="41.45" customHeight="1">
      <c r="A84" s="66" t="s">
        <v>299</v>
      </c>
      <c r="C84" s="67"/>
      <c r="D84" s="67" t="s">
        <v>64</v>
      </c>
      <c r="E84" s="68">
        <v>166.8231425839128</v>
      </c>
      <c r="F84" s="70">
        <v>99.9834699347783</v>
      </c>
      <c r="G84" s="104" t="s">
        <v>1257</v>
      </c>
      <c r="H84" s="67"/>
      <c r="I84" s="71" t="s">
        <v>299</v>
      </c>
      <c r="J84" s="72"/>
      <c r="K84" s="72"/>
      <c r="L84" s="71" t="s">
        <v>1429</v>
      </c>
      <c r="M84" s="75">
        <v>6.508919736219718</v>
      </c>
      <c r="N84" s="76">
        <v>8970.837890625</v>
      </c>
      <c r="O84" s="76">
        <v>6420.92724609375</v>
      </c>
      <c r="P84" s="77"/>
      <c r="Q84" s="78"/>
      <c r="R84" s="78"/>
      <c r="S84" s="90"/>
      <c r="T84" s="48">
        <v>1</v>
      </c>
      <c r="U84" s="48">
        <v>1</v>
      </c>
      <c r="V84" s="49">
        <v>0</v>
      </c>
      <c r="W84" s="49">
        <v>0</v>
      </c>
      <c r="X84" s="49">
        <v>0</v>
      </c>
      <c r="Y84" s="49">
        <v>0.999994</v>
      </c>
      <c r="Z84" s="49">
        <v>0</v>
      </c>
      <c r="AA84" s="49" t="s">
        <v>1462</v>
      </c>
      <c r="AB84" s="73">
        <v>84</v>
      </c>
      <c r="AC84" s="73"/>
      <c r="AD84" s="74"/>
      <c r="AE84" s="80" t="s">
        <v>935</v>
      </c>
      <c r="AF84" s="80">
        <v>296</v>
      </c>
      <c r="AG84" s="80">
        <v>986</v>
      </c>
      <c r="AH84" s="80">
        <v>1251</v>
      </c>
      <c r="AI84" s="80">
        <v>670</v>
      </c>
      <c r="AJ84" s="80"/>
      <c r="AK84" s="80" t="s">
        <v>1017</v>
      </c>
      <c r="AL84" s="80" t="s">
        <v>1082</v>
      </c>
      <c r="AM84" s="85" t="s">
        <v>1135</v>
      </c>
      <c r="AN84" s="80"/>
      <c r="AO84" s="82">
        <v>40630.57313657407</v>
      </c>
      <c r="AP84" s="80"/>
      <c r="AQ84" s="80" t="b">
        <v>1</v>
      </c>
      <c r="AR84" s="80" t="b">
        <v>0</v>
      </c>
      <c r="AS84" s="80" t="b">
        <v>0</v>
      </c>
      <c r="AT84" s="80"/>
      <c r="AU84" s="80">
        <v>7</v>
      </c>
      <c r="AV84" s="85" t="s">
        <v>1210</v>
      </c>
      <c r="AW84" s="80" t="b">
        <v>0</v>
      </c>
      <c r="AX84" s="80" t="s">
        <v>1261</v>
      </c>
      <c r="AY84" s="85" t="s">
        <v>1343</v>
      </c>
      <c r="AZ84" s="80" t="s">
        <v>66</v>
      </c>
      <c r="BA84" s="80" t="str">
        <f>REPLACE(INDEX(GroupVertices[Group],MATCH(Vertices[[#This Row],[Vertex]],GroupVertices[Vertex],0)),1,1,"")</f>
        <v>8</v>
      </c>
      <c r="BB84" s="48"/>
      <c r="BC84" s="48"/>
      <c r="BD84" s="48"/>
      <c r="BE84" s="48"/>
      <c r="BF84" s="48" t="s">
        <v>443</v>
      </c>
      <c r="BG84" s="48" t="s">
        <v>443</v>
      </c>
      <c r="BH84" s="120" t="s">
        <v>1873</v>
      </c>
      <c r="BI84" s="120" t="s">
        <v>1873</v>
      </c>
      <c r="BJ84" s="120" t="s">
        <v>1913</v>
      </c>
      <c r="BK84" s="120" t="s">
        <v>1913</v>
      </c>
      <c r="BL84" s="120">
        <v>1</v>
      </c>
      <c r="BM84" s="123">
        <v>3.7037037037037037</v>
      </c>
      <c r="BN84" s="120">
        <v>0</v>
      </c>
      <c r="BO84" s="123">
        <v>0</v>
      </c>
      <c r="BP84" s="120">
        <v>0</v>
      </c>
      <c r="BQ84" s="123">
        <v>0</v>
      </c>
      <c r="BR84" s="120">
        <v>26</v>
      </c>
      <c r="BS84" s="123">
        <v>96.29629629629629</v>
      </c>
      <c r="BT84" s="120">
        <v>27</v>
      </c>
      <c r="BU84" s="2"/>
      <c r="BV84" s="3"/>
      <c r="BW84" s="3"/>
      <c r="BX84" s="3"/>
      <c r="BY84" s="3"/>
    </row>
    <row r="85" spans="1:77" ht="41.45" customHeight="1">
      <c r="A85" s="66" t="s">
        <v>300</v>
      </c>
      <c r="C85" s="67"/>
      <c r="D85" s="67" t="s">
        <v>64</v>
      </c>
      <c r="E85" s="68">
        <v>163.03388389747465</v>
      </c>
      <c r="F85" s="70">
        <v>99.996456632173</v>
      </c>
      <c r="G85" s="104" t="s">
        <v>1258</v>
      </c>
      <c r="H85" s="67"/>
      <c r="I85" s="71" t="s">
        <v>300</v>
      </c>
      <c r="J85" s="72"/>
      <c r="K85" s="72"/>
      <c r="L85" s="71" t="s">
        <v>1430</v>
      </c>
      <c r="M85" s="75">
        <v>2.1808863844819704</v>
      </c>
      <c r="N85" s="76">
        <v>9495.4765625</v>
      </c>
      <c r="O85" s="76">
        <v>944.0232543945312</v>
      </c>
      <c r="P85" s="77"/>
      <c r="Q85" s="78"/>
      <c r="R85" s="78"/>
      <c r="S85" s="90"/>
      <c r="T85" s="48">
        <v>2</v>
      </c>
      <c r="U85" s="48">
        <v>1</v>
      </c>
      <c r="V85" s="49">
        <v>0</v>
      </c>
      <c r="W85" s="49">
        <v>1</v>
      </c>
      <c r="X85" s="49">
        <v>0</v>
      </c>
      <c r="Y85" s="49">
        <v>1.298238</v>
      </c>
      <c r="Z85" s="49">
        <v>0</v>
      </c>
      <c r="AA85" s="49">
        <v>0</v>
      </c>
      <c r="AB85" s="73">
        <v>85</v>
      </c>
      <c r="AC85" s="73"/>
      <c r="AD85" s="74"/>
      <c r="AE85" s="80" t="s">
        <v>936</v>
      </c>
      <c r="AF85" s="80">
        <v>102</v>
      </c>
      <c r="AG85" s="80">
        <v>220</v>
      </c>
      <c r="AH85" s="80">
        <v>17863</v>
      </c>
      <c r="AI85" s="80">
        <v>106</v>
      </c>
      <c r="AJ85" s="80"/>
      <c r="AK85" s="80" t="s">
        <v>1018</v>
      </c>
      <c r="AL85" s="80" t="s">
        <v>1083</v>
      </c>
      <c r="AM85" s="85" t="s">
        <v>1136</v>
      </c>
      <c r="AN85" s="80"/>
      <c r="AO85" s="82">
        <v>40151.33451388889</v>
      </c>
      <c r="AP85" s="85" t="s">
        <v>1207</v>
      </c>
      <c r="AQ85" s="80" t="b">
        <v>1</v>
      </c>
      <c r="AR85" s="80" t="b">
        <v>0</v>
      </c>
      <c r="AS85" s="80" t="b">
        <v>0</v>
      </c>
      <c r="AT85" s="80"/>
      <c r="AU85" s="80">
        <v>7</v>
      </c>
      <c r="AV85" s="85" t="s">
        <v>1210</v>
      </c>
      <c r="AW85" s="80" t="b">
        <v>0</v>
      </c>
      <c r="AX85" s="80" t="s">
        <v>1261</v>
      </c>
      <c r="AY85" s="85" t="s">
        <v>1344</v>
      </c>
      <c r="AZ85" s="80" t="s">
        <v>66</v>
      </c>
      <c r="BA85" s="80" t="str">
        <f>REPLACE(INDEX(GroupVertices[Group],MATCH(Vertices[[#This Row],[Vertex]],GroupVertices[Vertex],0)),1,1,"")</f>
        <v>10</v>
      </c>
      <c r="BB85" s="48"/>
      <c r="BC85" s="48"/>
      <c r="BD85" s="48"/>
      <c r="BE85" s="48"/>
      <c r="BF85" s="48" t="s">
        <v>444</v>
      </c>
      <c r="BG85" s="48" t="s">
        <v>444</v>
      </c>
      <c r="BH85" s="120" t="s">
        <v>1874</v>
      </c>
      <c r="BI85" s="120" t="s">
        <v>1874</v>
      </c>
      <c r="BJ85" s="120" t="s">
        <v>1752</v>
      </c>
      <c r="BK85" s="120" t="s">
        <v>1752</v>
      </c>
      <c r="BL85" s="120">
        <v>0</v>
      </c>
      <c r="BM85" s="123">
        <v>0</v>
      </c>
      <c r="BN85" s="120">
        <v>0</v>
      </c>
      <c r="BO85" s="123">
        <v>0</v>
      </c>
      <c r="BP85" s="120">
        <v>0</v>
      </c>
      <c r="BQ85" s="123">
        <v>0</v>
      </c>
      <c r="BR85" s="120">
        <v>5</v>
      </c>
      <c r="BS85" s="123">
        <v>100</v>
      </c>
      <c r="BT85" s="120">
        <v>5</v>
      </c>
      <c r="BU85" s="2"/>
      <c r="BV85" s="3"/>
      <c r="BW85" s="3"/>
      <c r="BX85" s="3"/>
      <c r="BY85" s="3"/>
    </row>
    <row r="86" spans="1:77" ht="41.45" customHeight="1">
      <c r="A86" s="66" t="s">
        <v>301</v>
      </c>
      <c r="C86" s="67"/>
      <c r="D86" s="67" t="s">
        <v>64</v>
      </c>
      <c r="E86" s="68">
        <v>162.8755858844642</v>
      </c>
      <c r="F86" s="70">
        <v>99.99699915739052</v>
      </c>
      <c r="G86" s="104" t="s">
        <v>1259</v>
      </c>
      <c r="H86" s="67"/>
      <c r="I86" s="71" t="s">
        <v>301</v>
      </c>
      <c r="J86" s="72"/>
      <c r="K86" s="72"/>
      <c r="L86" s="71" t="s">
        <v>1431</v>
      </c>
      <c r="M86" s="75">
        <v>2.000080813652195</v>
      </c>
      <c r="N86" s="76">
        <v>9495.4765625</v>
      </c>
      <c r="O86" s="76">
        <v>2126.258056640625</v>
      </c>
      <c r="P86" s="77"/>
      <c r="Q86" s="78"/>
      <c r="R86" s="78"/>
      <c r="S86" s="90"/>
      <c r="T86" s="48">
        <v>0</v>
      </c>
      <c r="U86" s="48">
        <v>1</v>
      </c>
      <c r="V86" s="49">
        <v>0</v>
      </c>
      <c r="W86" s="49">
        <v>1</v>
      </c>
      <c r="X86" s="49">
        <v>0</v>
      </c>
      <c r="Y86" s="49">
        <v>0.70175</v>
      </c>
      <c r="Z86" s="49">
        <v>0</v>
      </c>
      <c r="AA86" s="49">
        <v>0</v>
      </c>
      <c r="AB86" s="73">
        <v>86</v>
      </c>
      <c r="AC86" s="73"/>
      <c r="AD86" s="74"/>
      <c r="AE86" s="80" t="s">
        <v>937</v>
      </c>
      <c r="AF86" s="80">
        <v>291</v>
      </c>
      <c r="AG86" s="80">
        <v>188</v>
      </c>
      <c r="AH86" s="80">
        <v>15608</v>
      </c>
      <c r="AI86" s="80">
        <v>12907</v>
      </c>
      <c r="AJ86" s="80"/>
      <c r="AK86" s="80" t="s">
        <v>1019</v>
      </c>
      <c r="AL86" s="80" t="s">
        <v>1084</v>
      </c>
      <c r="AM86" s="85" t="s">
        <v>1137</v>
      </c>
      <c r="AN86" s="80"/>
      <c r="AO86" s="82">
        <v>41387.55716435185</v>
      </c>
      <c r="AP86" s="85" t="s">
        <v>1208</v>
      </c>
      <c r="AQ86" s="80" t="b">
        <v>1</v>
      </c>
      <c r="AR86" s="80" t="b">
        <v>0</v>
      </c>
      <c r="AS86" s="80" t="b">
        <v>1</v>
      </c>
      <c r="AT86" s="80"/>
      <c r="AU86" s="80">
        <v>11</v>
      </c>
      <c r="AV86" s="85" t="s">
        <v>1210</v>
      </c>
      <c r="AW86" s="80" t="b">
        <v>0</v>
      </c>
      <c r="AX86" s="80" t="s">
        <v>1261</v>
      </c>
      <c r="AY86" s="85" t="s">
        <v>1345</v>
      </c>
      <c r="AZ86" s="80" t="s">
        <v>66</v>
      </c>
      <c r="BA86" s="80" t="str">
        <f>REPLACE(INDEX(GroupVertices[Group],MATCH(Vertices[[#This Row],[Vertex]],GroupVertices[Vertex],0)),1,1,"")</f>
        <v>10</v>
      </c>
      <c r="BB86" s="48"/>
      <c r="BC86" s="48"/>
      <c r="BD86" s="48"/>
      <c r="BE86" s="48"/>
      <c r="BF86" s="48" t="s">
        <v>444</v>
      </c>
      <c r="BG86" s="48" t="s">
        <v>444</v>
      </c>
      <c r="BH86" s="120" t="s">
        <v>1874</v>
      </c>
      <c r="BI86" s="120" t="s">
        <v>1874</v>
      </c>
      <c r="BJ86" s="120" t="s">
        <v>1752</v>
      </c>
      <c r="BK86" s="120" t="s">
        <v>1752</v>
      </c>
      <c r="BL86" s="120">
        <v>0</v>
      </c>
      <c r="BM86" s="123">
        <v>0</v>
      </c>
      <c r="BN86" s="120">
        <v>0</v>
      </c>
      <c r="BO86" s="123">
        <v>0</v>
      </c>
      <c r="BP86" s="120">
        <v>0</v>
      </c>
      <c r="BQ86" s="123">
        <v>0</v>
      </c>
      <c r="BR86" s="120">
        <v>5</v>
      </c>
      <c r="BS86" s="123">
        <v>100</v>
      </c>
      <c r="BT86" s="120">
        <v>5</v>
      </c>
      <c r="BU86" s="2"/>
      <c r="BV86" s="3"/>
      <c r="BW86" s="3"/>
      <c r="BX86" s="3"/>
      <c r="BY86" s="3"/>
    </row>
    <row r="87" spans="1:77" ht="41.45" customHeight="1">
      <c r="A87" s="66" t="s">
        <v>303</v>
      </c>
      <c r="C87" s="67"/>
      <c r="D87" s="67" t="s">
        <v>64</v>
      </c>
      <c r="E87" s="68">
        <v>165.53697122820273</v>
      </c>
      <c r="F87" s="70">
        <v>99.98787795217075</v>
      </c>
      <c r="G87" s="104" t="s">
        <v>509</v>
      </c>
      <c r="H87" s="67"/>
      <c r="I87" s="71" t="s">
        <v>303</v>
      </c>
      <c r="J87" s="72"/>
      <c r="K87" s="72"/>
      <c r="L87" s="71" t="s">
        <v>1432</v>
      </c>
      <c r="M87" s="75">
        <v>5.039874473227793</v>
      </c>
      <c r="N87" s="76">
        <v>6545.341796875</v>
      </c>
      <c r="O87" s="76">
        <v>1529.749267578125</v>
      </c>
      <c r="P87" s="77"/>
      <c r="Q87" s="78"/>
      <c r="R87" s="78"/>
      <c r="S87" s="90"/>
      <c r="T87" s="48">
        <v>0</v>
      </c>
      <c r="U87" s="48">
        <v>3</v>
      </c>
      <c r="V87" s="49">
        <v>0.666667</v>
      </c>
      <c r="W87" s="49">
        <v>0.2</v>
      </c>
      <c r="X87" s="49">
        <v>0</v>
      </c>
      <c r="Y87" s="49">
        <v>0.9448</v>
      </c>
      <c r="Z87" s="49">
        <v>0.3333333333333333</v>
      </c>
      <c r="AA87" s="49">
        <v>0</v>
      </c>
      <c r="AB87" s="73">
        <v>87</v>
      </c>
      <c r="AC87" s="73"/>
      <c r="AD87" s="74"/>
      <c r="AE87" s="80" t="s">
        <v>938</v>
      </c>
      <c r="AF87" s="80">
        <v>248</v>
      </c>
      <c r="AG87" s="80">
        <v>726</v>
      </c>
      <c r="AH87" s="80">
        <v>429</v>
      </c>
      <c r="AI87" s="80">
        <v>294</v>
      </c>
      <c r="AJ87" s="80"/>
      <c r="AK87" s="80" t="s">
        <v>1020</v>
      </c>
      <c r="AL87" s="80" t="s">
        <v>1085</v>
      </c>
      <c r="AM87" s="85" t="s">
        <v>1138</v>
      </c>
      <c r="AN87" s="80"/>
      <c r="AO87" s="82">
        <v>40384.00403935185</v>
      </c>
      <c r="AP87" s="80"/>
      <c r="AQ87" s="80" t="b">
        <v>1</v>
      </c>
      <c r="AR87" s="80" t="b">
        <v>0</v>
      </c>
      <c r="AS87" s="80" t="b">
        <v>0</v>
      </c>
      <c r="AT87" s="80"/>
      <c r="AU87" s="80">
        <v>18</v>
      </c>
      <c r="AV87" s="85" t="s">
        <v>1210</v>
      </c>
      <c r="AW87" s="80" t="b">
        <v>0</v>
      </c>
      <c r="AX87" s="80" t="s">
        <v>1261</v>
      </c>
      <c r="AY87" s="85" t="s">
        <v>1346</v>
      </c>
      <c r="AZ87" s="80" t="s">
        <v>66</v>
      </c>
      <c r="BA87" s="80" t="str">
        <f>REPLACE(INDEX(GroupVertices[Group],MATCH(Vertices[[#This Row],[Vertex]],GroupVertices[Vertex],0)),1,1,"")</f>
        <v>6</v>
      </c>
      <c r="BB87" s="48"/>
      <c r="BC87" s="48"/>
      <c r="BD87" s="48"/>
      <c r="BE87" s="48"/>
      <c r="BF87" s="48"/>
      <c r="BG87" s="48"/>
      <c r="BH87" s="120" t="s">
        <v>1650</v>
      </c>
      <c r="BI87" s="120" t="s">
        <v>1650</v>
      </c>
      <c r="BJ87" s="120" t="s">
        <v>1749</v>
      </c>
      <c r="BK87" s="120" t="s">
        <v>1749</v>
      </c>
      <c r="BL87" s="120">
        <v>1</v>
      </c>
      <c r="BM87" s="123">
        <v>3.8461538461538463</v>
      </c>
      <c r="BN87" s="120">
        <v>0</v>
      </c>
      <c r="BO87" s="123">
        <v>0</v>
      </c>
      <c r="BP87" s="120">
        <v>0</v>
      </c>
      <c r="BQ87" s="123">
        <v>0</v>
      </c>
      <c r="BR87" s="120">
        <v>25</v>
      </c>
      <c r="BS87" s="123">
        <v>96.15384615384616</v>
      </c>
      <c r="BT87" s="120">
        <v>26</v>
      </c>
      <c r="BU87" s="2"/>
      <c r="BV87" s="3"/>
      <c r="BW87" s="3"/>
      <c r="BX87" s="3"/>
      <c r="BY87" s="3"/>
    </row>
    <row r="88" spans="1:77" ht="41.45" customHeight="1">
      <c r="A88" s="91" t="s">
        <v>304</v>
      </c>
      <c r="C88" s="92"/>
      <c r="D88" s="92" t="s">
        <v>64</v>
      </c>
      <c r="E88" s="93">
        <v>163.20207553629828</v>
      </c>
      <c r="F88" s="94">
        <v>99.99588019912936</v>
      </c>
      <c r="G88" s="105" t="s">
        <v>1260</v>
      </c>
      <c r="H88" s="92"/>
      <c r="I88" s="95" t="s">
        <v>304</v>
      </c>
      <c r="J88" s="96"/>
      <c r="K88" s="96"/>
      <c r="L88" s="95" t="s">
        <v>1433</v>
      </c>
      <c r="M88" s="97">
        <v>2.3729923034886067</v>
      </c>
      <c r="N88" s="98">
        <v>8970.837890625</v>
      </c>
      <c r="O88" s="98">
        <v>7710.99365234375</v>
      </c>
      <c r="P88" s="99"/>
      <c r="Q88" s="100"/>
      <c r="R88" s="100"/>
      <c r="S88" s="101"/>
      <c r="T88" s="48">
        <v>1</v>
      </c>
      <c r="U88" s="48">
        <v>1</v>
      </c>
      <c r="V88" s="49">
        <v>0</v>
      </c>
      <c r="W88" s="49">
        <v>0</v>
      </c>
      <c r="X88" s="49">
        <v>0</v>
      </c>
      <c r="Y88" s="49">
        <v>0.999994</v>
      </c>
      <c r="Z88" s="49">
        <v>0</v>
      </c>
      <c r="AA88" s="49" t="s">
        <v>1462</v>
      </c>
      <c r="AB88" s="102">
        <v>88</v>
      </c>
      <c r="AC88" s="102"/>
      <c r="AD88" s="103"/>
      <c r="AE88" s="80" t="s">
        <v>939</v>
      </c>
      <c r="AF88" s="80">
        <v>118</v>
      </c>
      <c r="AG88" s="80">
        <v>254</v>
      </c>
      <c r="AH88" s="80">
        <v>723</v>
      </c>
      <c r="AI88" s="80">
        <v>465</v>
      </c>
      <c r="AJ88" s="80"/>
      <c r="AK88" s="80" t="s">
        <v>1021</v>
      </c>
      <c r="AL88" s="80" t="s">
        <v>1086</v>
      </c>
      <c r="AM88" s="85" t="s">
        <v>1139</v>
      </c>
      <c r="AN88" s="80"/>
      <c r="AO88" s="82">
        <v>41969.24175925926</v>
      </c>
      <c r="AP88" s="85" t="s">
        <v>1209</v>
      </c>
      <c r="AQ88" s="80" t="b">
        <v>0</v>
      </c>
      <c r="AR88" s="80" t="b">
        <v>0</v>
      </c>
      <c r="AS88" s="80" t="b">
        <v>0</v>
      </c>
      <c r="AT88" s="80"/>
      <c r="AU88" s="80">
        <v>12</v>
      </c>
      <c r="AV88" s="85" t="s">
        <v>1215</v>
      </c>
      <c r="AW88" s="80" t="b">
        <v>0</v>
      </c>
      <c r="AX88" s="80" t="s">
        <v>1261</v>
      </c>
      <c r="AY88" s="85" t="s">
        <v>1347</v>
      </c>
      <c r="AZ88" s="80" t="s">
        <v>66</v>
      </c>
      <c r="BA88" s="80" t="str">
        <f>REPLACE(INDEX(GroupVertices[Group],MATCH(Vertices[[#This Row],[Vertex]],GroupVertices[Vertex],0)),1,1,"")</f>
        <v>8</v>
      </c>
      <c r="BB88" s="48"/>
      <c r="BC88" s="48"/>
      <c r="BD88" s="48"/>
      <c r="BE88" s="48"/>
      <c r="BF88" s="48" t="s">
        <v>446</v>
      </c>
      <c r="BG88" s="48" t="s">
        <v>446</v>
      </c>
      <c r="BH88" s="120" t="s">
        <v>1875</v>
      </c>
      <c r="BI88" s="120" t="s">
        <v>1875</v>
      </c>
      <c r="BJ88" s="120" t="s">
        <v>1914</v>
      </c>
      <c r="BK88" s="120" t="s">
        <v>1914</v>
      </c>
      <c r="BL88" s="120">
        <v>1</v>
      </c>
      <c r="BM88" s="123">
        <v>6.25</v>
      </c>
      <c r="BN88" s="120">
        <v>0</v>
      </c>
      <c r="BO88" s="123">
        <v>0</v>
      </c>
      <c r="BP88" s="120">
        <v>0</v>
      </c>
      <c r="BQ88" s="123">
        <v>0</v>
      </c>
      <c r="BR88" s="120">
        <v>15</v>
      </c>
      <c r="BS88" s="123">
        <v>93.75</v>
      </c>
      <c r="BT88" s="120">
        <v>16</v>
      </c>
      <c r="BU88" s="2"/>
      <c r="BV88" s="3"/>
      <c r="BW88" s="3"/>
      <c r="BX88" s="3"/>
      <c r="BY8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8"/>
    <dataValidation allowBlank="1" showInputMessage="1" promptTitle="Vertex Tooltip" prompt="Enter optional text that will pop up when the mouse is hovered over the vertex." errorTitle="Invalid Vertex Image Key" sqref="L3:L8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8"/>
    <dataValidation allowBlank="1" showInputMessage="1" promptTitle="Vertex Label Fill Color" prompt="To select an optional fill color for the Label shape, right-click and select Select Color on the right-click menu." sqref="J3:J88"/>
    <dataValidation allowBlank="1" showInputMessage="1" promptTitle="Vertex Image File" prompt="Enter the path to an image file.  Hover over the column header for examples." errorTitle="Invalid Vertex Image Key" sqref="G3:G88"/>
    <dataValidation allowBlank="1" showInputMessage="1" promptTitle="Vertex Color" prompt="To select an optional vertex color, right-click and select Select Color on the right-click menu." sqref="C3:C88"/>
    <dataValidation allowBlank="1" showInputMessage="1" promptTitle="Vertex Opacity" prompt="Enter an optional vertex opacity between 0 (transparent) and 100 (opaque)." errorTitle="Invalid Vertex Opacity" error="The optional vertex opacity must be a whole number between 0 and 10." sqref="F3:F88"/>
    <dataValidation type="list" allowBlank="1" showInputMessage="1" showErrorMessage="1" promptTitle="Vertex Shape" prompt="Select an optional vertex shape." errorTitle="Invalid Vertex Shape" error="You have entered an invalid vertex shape.  Try selecting from the drop-down list instead." sqref="D3:D8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8">
      <formula1>ValidVertexLabelPositions</formula1>
    </dataValidation>
    <dataValidation allowBlank="1" showInputMessage="1" showErrorMessage="1" promptTitle="Vertex Name" prompt="Enter the name of the vertex." sqref="A3:A88"/>
  </dataValidations>
  <hyperlinks>
    <hyperlink ref="AM3" r:id="rId1" display="https://t.co/QOz5dtU065"/>
    <hyperlink ref="AM4" r:id="rId2" display="https://t.co/We7qsyaoTT"/>
    <hyperlink ref="AM5" r:id="rId3" display="https://t.co/mDiImjXaOX"/>
    <hyperlink ref="AM6" r:id="rId4" display="https://t.co/MESxmQ7QGV"/>
    <hyperlink ref="AM8" r:id="rId5" display="https://t.co/giGNGlt7OK"/>
    <hyperlink ref="AM9" r:id="rId6" display="https://t.co/hw286Pbwx9"/>
    <hyperlink ref="AM10" r:id="rId7" display="https://t.co/1bG0t428Ra"/>
    <hyperlink ref="AM11" r:id="rId8" display="https://t.co/uDbUA1vPhf"/>
    <hyperlink ref="AM12" r:id="rId9" display="https://t.co/1jpj9qH2fs"/>
    <hyperlink ref="AM17" r:id="rId10" display="https://t.co/C0hWuJOEuk"/>
    <hyperlink ref="AM19" r:id="rId11" display="https://t.co/8VtMEnfvWx"/>
    <hyperlink ref="AM20" r:id="rId12" display="https://t.co/tZfYNUVMNW"/>
    <hyperlink ref="AM21" r:id="rId13" display="https://t.co/N9qRb1Yzac"/>
    <hyperlink ref="AM22" r:id="rId14" display="https://t.co/Jlr7TLSb8N"/>
    <hyperlink ref="AM25" r:id="rId15" display="https://t.co/rPknEEuK8r"/>
    <hyperlink ref="AM27" r:id="rId16" display="https://t.co/VwOG6U3iwn"/>
    <hyperlink ref="AM29" r:id="rId17" display="https://t.co/PCFWI9Yz4l"/>
    <hyperlink ref="AM30" r:id="rId18" display="https://t.co/VhyA4F6Xlb"/>
    <hyperlink ref="AM32" r:id="rId19" display="http://t.co/wUvfn3OsAQ"/>
    <hyperlink ref="AM33" r:id="rId20" display="https://t.co/E5IN7ivqqD"/>
    <hyperlink ref="AM34" r:id="rId21" display="https://t.co/3P5uAg6WAp"/>
    <hyperlink ref="AM35" r:id="rId22" display="https://t.co/qNMQoatnmM"/>
    <hyperlink ref="AM37" r:id="rId23" display="https://t.co/qNMQoatnmM"/>
    <hyperlink ref="AM39" r:id="rId24" display="https://t.co/Q7OPsGfLbB"/>
    <hyperlink ref="AM40" r:id="rId25" display="https://t.co/6fMsCYABlC"/>
    <hyperlink ref="AM41" r:id="rId26" display="https://t.co/Xj5c8sHIzR"/>
    <hyperlink ref="AM42" r:id="rId27" display="https://t.co/qFC5rJEqTC"/>
    <hyperlink ref="AM43" r:id="rId28" display="https://t.co/cUDrb9DmLO"/>
    <hyperlink ref="AM44" r:id="rId29" display="http://t.co/PPRgd85due"/>
    <hyperlink ref="AM45" r:id="rId30" display="https://t.co/m62fXNNFJB"/>
    <hyperlink ref="AM46" r:id="rId31" display="https://t.co/xiXwhzOpZG"/>
    <hyperlink ref="AM47" r:id="rId32" display="https://t.co/SYeufhLHqc"/>
    <hyperlink ref="AM51" r:id="rId33" display="https://t.co/Ay4OHKIPPg"/>
    <hyperlink ref="AM52" r:id="rId34" display="https://t.co/Jm73j8yH77"/>
    <hyperlink ref="AM53" r:id="rId35" display="https://t.co/CuLSZVJUrj"/>
    <hyperlink ref="AM54" r:id="rId36" display="https://t.co/WBrwUzuPBG"/>
    <hyperlink ref="AM55" r:id="rId37" display="https://t.co/dSMZqBP8QX"/>
    <hyperlink ref="AM56" r:id="rId38" display="https://t.co/QrfVl0j77i"/>
    <hyperlink ref="AM61" r:id="rId39" display="https://t.co/Z0qIIzgZFI"/>
    <hyperlink ref="AM63" r:id="rId40" display="http://t.co/swkuOEW80U"/>
    <hyperlink ref="AM64" r:id="rId41" display="http://t.co/UfMUUvxowY"/>
    <hyperlink ref="AM66" r:id="rId42" display="https://t.co/8QQO0BUhdw"/>
    <hyperlink ref="AM68" r:id="rId43" display="https://t.co/7oDr3QdlJ7"/>
    <hyperlink ref="AM69" r:id="rId44" display="https://t.co/ht8OyjZ4bE"/>
    <hyperlink ref="AM71" r:id="rId45" display="https://t.co/mDiImjFzqn"/>
    <hyperlink ref="AM72" r:id="rId46" display="https://t.co/mDiImjXaOX"/>
    <hyperlink ref="AM73" r:id="rId47" display="https://t.co/t1ikuDVU4A"/>
    <hyperlink ref="AM74" r:id="rId48" display="https://t.co/OFEjLUrsNl"/>
    <hyperlink ref="AM79" r:id="rId49" display="https://t.co/BJ2Y8Vb5pO"/>
    <hyperlink ref="AM83" r:id="rId50" display="https://t.co/e4liZnu4vd"/>
    <hyperlink ref="AM84" r:id="rId51" display="https://t.co/vCWQmLw8l7"/>
    <hyperlink ref="AM85" r:id="rId52" display="https://t.co/0GQd8lRF6P"/>
    <hyperlink ref="AM86" r:id="rId53" display="https://t.co/VGpHcFtyvu"/>
    <hyperlink ref="AM87" r:id="rId54" display="https://t.co/H3MNWO00bq"/>
    <hyperlink ref="AM88" r:id="rId55" display="http://t.co/95Dkhbs3Jt"/>
    <hyperlink ref="AP3" r:id="rId56" display="https://pbs.twimg.com/profile_banners/306379011/1565950613"/>
    <hyperlink ref="AP4" r:id="rId57" display="https://pbs.twimg.com/profile_banners/3428109441/1445606189"/>
    <hyperlink ref="AP5" r:id="rId58" display="https://pbs.twimg.com/profile_banners/2241334020/1549137988"/>
    <hyperlink ref="AP6" r:id="rId59" display="https://pbs.twimg.com/profile_banners/185898176/1565186221"/>
    <hyperlink ref="AP7" r:id="rId60" display="https://pbs.twimg.com/profile_banners/333593673/1560688744"/>
    <hyperlink ref="AP8" r:id="rId61" display="https://pbs.twimg.com/profile_banners/1638476142/1375466095"/>
    <hyperlink ref="AP9" r:id="rId62" display="https://pbs.twimg.com/profile_banners/7322202/1547653330"/>
    <hyperlink ref="AP11" r:id="rId63" display="https://pbs.twimg.com/profile_banners/746067345773330432/1467977886"/>
    <hyperlink ref="AP12" r:id="rId64" display="https://pbs.twimg.com/profile_banners/757695091/1513796822"/>
    <hyperlink ref="AP15" r:id="rId65" display="https://pbs.twimg.com/profile_banners/1511581346/1440163357"/>
    <hyperlink ref="AP17" r:id="rId66" display="https://pbs.twimg.com/profile_banners/807406738869809152/1481335963"/>
    <hyperlink ref="AP18" r:id="rId67" display="https://pbs.twimg.com/profile_banners/552783466/1563137118"/>
    <hyperlink ref="AP19" r:id="rId68" display="https://pbs.twimg.com/profile_banners/1160220638243708928/1566227051"/>
    <hyperlink ref="AP20" r:id="rId69" display="https://pbs.twimg.com/profile_banners/714640280/1507304579"/>
    <hyperlink ref="AP21" r:id="rId70" display="https://pbs.twimg.com/profile_banners/352908909/1546032435"/>
    <hyperlink ref="AP22" r:id="rId71" display="https://pbs.twimg.com/profile_banners/2354830082/1475938959"/>
    <hyperlink ref="AP23" r:id="rId72" display="https://pbs.twimg.com/profile_banners/154522810/1355115341"/>
    <hyperlink ref="AP24" r:id="rId73" display="https://pbs.twimg.com/profile_banners/3560891671/1541196195"/>
    <hyperlink ref="AP25" r:id="rId74" display="https://pbs.twimg.com/profile_banners/14266331/1557536196"/>
    <hyperlink ref="AP27" r:id="rId75" display="https://pbs.twimg.com/profile_banners/20780333/1542032859"/>
    <hyperlink ref="AP29" r:id="rId76" display="https://pbs.twimg.com/profile_banners/164482833/1560786411"/>
    <hyperlink ref="AP30" r:id="rId77" display="https://pbs.twimg.com/profile_banners/26497018/1566350640"/>
    <hyperlink ref="AP31" r:id="rId78" display="https://pbs.twimg.com/profile_banners/2717389741/1565641577"/>
    <hyperlink ref="AP32" r:id="rId79" display="https://pbs.twimg.com/profile_banners/3060444101/1428591637"/>
    <hyperlink ref="AP33" r:id="rId80" display="https://pbs.twimg.com/profile_banners/709207775478304768/1563934556"/>
    <hyperlink ref="AP34" r:id="rId81" display="https://pbs.twimg.com/profile_banners/826531985023705090/1492024920"/>
    <hyperlink ref="AP35" r:id="rId82" display="https://pbs.twimg.com/profile_banners/1127610624/1548364020"/>
    <hyperlink ref="AP36" r:id="rId83" display="https://pbs.twimg.com/profile_banners/64822011/1558121025"/>
    <hyperlink ref="AP37" r:id="rId84" display="https://pbs.twimg.com/profile_banners/30082212/1505411268"/>
    <hyperlink ref="AP38" r:id="rId85" display="https://pbs.twimg.com/profile_banners/299814463/1494634947"/>
    <hyperlink ref="AP39" r:id="rId86" display="https://pbs.twimg.com/profile_banners/17772686/1524855537"/>
    <hyperlink ref="AP40" r:id="rId87" display="https://pbs.twimg.com/profile_banners/2469701456/1552531402"/>
    <hyperlink ref="AP41" r:id="rId88" display="https://pbs.twimg.com/profile_banners/1601435401/1546558955"/>
    <hyperlink ref="AP42" r:id="rId89" display="https://pbs.twimg.com/profile_banners/228927114/1522415028"/>
    <hyperlink ref="AP43" r:id="rId90" display="https://pbs.twimg.com/profile_banners/103766557/1412131328"/>
    <hyperlink ref="AP44" r:id="rId91" display="https://pbs.twimg.com/profile_banners/15749983/1542114191"/>
    <hyperlink ref="AP45" r:id="rId92" display="https://pbs.twimg.com/profile_banners/109101243/1398219251"/>
    <hyperlink ref="AP46" r:id="rId93" display="https://pbs.twimg.com/profile_banners/168861947/1554081912"/>
    <hyperlink ref="AP47" r:id="rId94" display="https://pbs.twimg.com/profile_banners/132441932/1542151309"/>
    <hyperlink ref="AP48" r:id="rId95" display="https://pbs.twimg.com/profile_banners/33997952/1525328227"/>
    <hyperlink ref="AP51" r:id="rId96" display="https://pbs.twimg.com/profile_banners/80253571/1529943916"/>
    <hyperlink ref="AP53" r:id="rId97" display="https://pbs.twimg.com/profile_banners/882287599783735296/1499256893"/>
    <hyperlink ref="AP54" r:id="rId98" display="https://pbs.twimg.com/profile_banners/1410508388/1542130580"/>
    <hyperlink ref="AP55" r:id="rId99" display="https://pbs.twimg.com/profile_banners/1286964552/1566312904"/>
    <hyperlink ref="AP56" r:id="rId100" display="https://pbs.twimg.com/profile_banners/3406051833/1456414819"/>
    <hyperlink ref="AP58" r:id="rId101" display="https://pbs.twimg.com/profile_banners/2391339385/1498059733"/>
    <hyperlink ref="AP59" r:id="rId102" display="https://pbs.twimg.com/profile_banners/1161786697018855424/1565828429"/>
    <hyperlink ref="AP62" r:id="rId103" display="https://pbs.twimg.com/profile_banners/114032317/1364853744"/>
    <hyperlink ref="AP63" r:id="rId104" display="https://pbs.twimg.com/profile_banners/398227635/1542392415"/>
    <hyperlink ref="AP64" r:id="rId105" display="https://pbs.twimg.com/profile_banners/31187920/1542392580"/>
    <hyperlink ref="AP66" r:id="rId106" display="https://pbs.twimg.com/profile_banners/66780587/1564419479"/>
    <hyperlink ref="AP67" r:id="rId107" display="https://pbs.twimg.com/profile_banners/498291197/1435082714"/>
    <hyperlink ref="AP68" r:id="rId108" display="https://pbs.twimg.com/profile_banners/70703518/1560882743"/>
    <hyperlink ref="AP69" r:id="rId109" display="https://pbs.twimg.com/profile_banners/25375560/1554149549"/>
    <hyperlink ref="AP70" r:id="rId110" display="https://pbs.twimg.com/profile_banners/702838515076358144/1481818617"/>
    <hyperlink ref="AP71" r:id="rId111" display="https://pbs.twimg.com/profile_banners/3319476090/1531473618"/>
    <hyperlink ref="AP72" r:id="rId112" display="https://pbs.twimg.com/profile_banners/269816588/1530664115"/>
    <hyperlink ref="AP73" r:id="rId113" display="https://pbs.twimg.com/profile_banners/253388386/1523019711"/>
    <hyperlink ref="AP74" r:id="rId114" display="https://pbs.twimg.com/profile_banners/6329712/1405702591"/>
    <hyperlink ref="AP76" r:id="rId115" display="https://pbs.twimg.com/profile_banners/128663073/1541637733"/>
    <hyperlink ref="AP77" r:id="rId116" display="https://pbs.twimg.com/profile_banners/3234883685/1566493314"/>
    <hyperlink ref="AP78" r:id="rId117" display="https://pbs.twimg.com/profile_banners/73726920/1532203823"/>
    <hyperlink ref="AP79" r:id="rId118" display="https://pbs.twimg.com/profile_banners/3155781352/1542726225"/>
    <hyperlink ref="AP80" r:id="rId119" display="https://pbs.twimg.com/profile_banners/1001400348899098624/1551757613"/>
    <hyperlink ref="AP81" r:id="rId120" display="https://pbs.twimg.com/profile_banners/3437953125/1544128749"/>
    <hyperlink ref="AP82" r:id="rId121" display="https://pbs.twimg.com/profile_banners/1161801717727551495/1565831826"/>
    <hyperlink ref="AP83" r:id="rId122" display="https://pbs.twimg.com/profile_banners/14774307/1562163790"/>
    <hyperlink ref="AP85" r:id="rId123" display="https://pbs.twimg.com/profile_banners/94514175/1537080029"/>
    <hyperlink ref="AP86" r:id="rId124" display="https://pbs.twimg.com/profile_banners/1374592284/1556360929"/>
    <hyperlink ref="AP88" r:id="rId125" display="https://pbs.twimg.com/profile_banners/2910628159/1510695510"/>
    <hyperlink ref="AV3" r:id="rId126" display="http://abs.twimg.com/images/themes/theme1/bg.png"/>
    <hyperlink ref="AV4" r:id="rId127" display="http://abs.twimg.com/images/themes/theme1/bg.png"/>
    <hyperlink ref="AV5" r:id="rId128" display="http://abs.twimg.com/images/themes/theme14/bg.gif"/>
    <hyperlink ref="AV6" r:id="rId129" display="http://abs.twimg.com/images/themes/theme17/bg.gif"/>
    <hyperlink ref="AV7" r:id="rId130" display="http://abs.twimg.com/images/themes/theme1/bg.png"/>
    <hyperlink ref="AV8" r:id="rId131" display="http://abs.twimg.com/images/themes/theme1/bg.png"/>
    <hyperlink ref="AV9" r:id="rId132" display="http://abs.twimg.com/images/themes/theme9/bg.gif"/>
    <hyperlink ref="AV10" r:id="rId133" display="http://abs.twimg.com/images/themes/theme1/bg.png"/>
    <hyperlink ref="AV11" r:id="rId134" display="http://abs.twimg.com/images/themes/theme1/bg.png"/>
    <hyperlink ref="AV12" r:id="rId135" display="http://abs.twimg.com/images/themes/theme1/bg.png"/>
    <hyperlink ref="AV14" r:id="rId136" display="http://abs.twimg.com/images/themes/theme1/bg.png"/>
    <hyperlink ref="AV15" r:id="rId137" display="http://abs.twimg.com/images/themes/theme1/bg.png"/>
    <hyperlink ref="AV16" r:id="rId138" display="http://abs.twimg.com/images/themes/theme1/bg.png"/>
    <hyperlink ref="AV17" r:id="rId139" display="http://abs.twimg.com/images/themes/theme1/bg.png"/>
    <hyperlink ref="AV18" r:id="rId140" display="http://abs.twimg.com/images/themes/theme1/bg.png"/>
    <hyperlink ref="AV20" r:id="rId141" display="http://abs.twimg.com/images/themes/theme1/bg.png"/>
    <hyperlink ref="AV21" r:id="rId142" display="http://abs.twimg.com/images/themes/theme1/bg.png"/>
    <hyperlink ref="AV22" r:id="rId143" display="http://abs.twimg.com/images/themes/theme1/bg.png"/>
    <hyperlink ref="AV23" r:id="rId144" display="http://abs.twimg.com/images/themes/theme1/bg.png"/>
    <hyperlink ref="AV24" r:id="rId145" display="http://abs.twimg.com/images/themes/theme1/bg.png"/>
    <hyperlink ref="AV25" r:id="rId146" display="http://abs.twimg.com/images/themes/theme1/bg.png"/>
    <hyperlink ref="AV26" r:id="rId147" display="http://abs.twimg.com/images/themes/theme1/bg.png"/>
    <hyperlink ref="AV27" r:id="rId148" display="http://abs.twimg.com/images/themes/theme1/bg.png"/>
    <hyperlink ref="AV28" r:id="rId149" display="http://abs.twimg.com/images/themes/theme1/bg.png"/>
    <hyperlink ref="AV29" r:id="rId150" display="http://abs.twimg.com/images/themes/theme1/bg.png"/>
    <hyperlink ref="AV30" r:id="rId151" display="http://abs.twimg.com/images/themes/theme5/bg.gif"/>
    <hyperlink ref="AV31" r:id="rId152" display="http://abs.twimg.com/images/themes/theme1/bg.png"/>
    <hyperlink ref="AV32" r:id="rId153" display="http://abs.twimg.com/images/themes/theme1/bg.png"/>
    <hyperlink ref="AV33" r:id="rId154" display="http://abs.twimg.com/images/themes/theme1/bg.png"/>
    <hyperlink ref="AV35" r:id="rId155" display="http://abs.twimg.com/images/themes/theme1/bg.png"/>
    <hyperlink ref="AV36" r:id="rId156" display="http://abs.twimg.com/images/themes/theme15/bg.png"/>
    <hyperlink ref="AV37" r:id="rId157" display="http://abs.twimg.com/images/themes/theme1/bg.png"/>
    <hyperlink ref="AV38" r:id="rId158" display="http://abs.twimg.com/images/themes/theme1/bg.png"/>
    <hyperlink ref="AV39" r:id="rId159" display="http://abs.twimg.com/images/themes/theme14/bg.gif"/>
    <hyperlink ref="AV40" r:id="rId160" display="http://abs.twimg.com/images/themes/theme1/bg.png"/>
    <hyperlink ref="AV41" r:id="rId161" display="http://abs.twimg.com/images/themes/theme1/bg.png"/>
    <hyperlink ref="AV42" r:id="rId162" display="http://abs.twimg.com/images/themes/theme1/bg.png"/>
    <hyperlink ref="AV43" r:id="rId163" display="http://abs.twimg.com/images/themes/theme1/bg.png"/>
    <hyperlink ref="AV44" r:id="rId164" display="http://abs.twimg.com/images/themes/theme1/bg.png"/>
    <hyperlink ref="AV45" r:id="rId165" display="http://abs.twimg.com/images/themes/theme1/bg.png"/>
    <hyperlink ref="AV46" r:id="rId166" display="http://abs.twimg.com/images/themes/theme1/bg.png"/>
    <hyperlink ref="AV47" r:id="rId167" display="http://abs.twimg.com/images/themes/theme1/bg.png"/>
    <hyperlink ref="AV48" r:id="rId168" display="http://abs.twimg.com/images/themes/theme4/bg.gif"/>
    <hyperlink ref="AV50" r:id="rId169" display="http://abs.twimg.com/images/themes/theme1/bg.png"/>
    <hyperlink ref="AV51" r:id="rId170" display="http://abs.twimg.com/images/themes/theme4/bg.gif"/>
    <hyperlink ref="AV52" r:id="rId171" display="http://abs.twimg.com/images/themes/theme9/bg.gif"/>
    <hyperlink ref="AV54" r:id="rId172" display="http://abs.twimg.com/images/themes/theme1/bg.png"/>
    <hyperlink ref="AV55" r:id="rId173" display="http://abs.twimg.com/images/themes/theme1/bg.png"/>
    <hyperlink ref="AV56" r:id="rId174" display="http://abs.twimg.com/images/themes/theme1/bg.png"/>
    <hyperlink ref="AV57" r:id="rId175" display="http://abs.twimg.com/images/themes/theme1/bg.png"/>
    <hyperlink ref="AV58" r:id="rId176" display="http://abs.twimg.com/images/themes/theme1/bg.png"/>
    <hyperlink ref="AV60" r:id="rId177" display="http://abs.twimg.com/images/themes/theme1/bg.png"/>
    <hyperlink ref="AV61" r:id="rId178" display="http://abs.twimg.com/images/themes/theme1/bg.png"/>
    <hyperlink ref="AV62" r:id="rId179" display="http://abs.twimg.com/images/themes/theme10/bg.gif"/>
    <hyperlink ref="AV63" r:id="rId180" display="http://abs.twimg.com/images/themes/theme16/bg.gif"/>
    <hyperlink ref="AV64" r:id="rId181" display="http://abs.twimg.com/images/themes/theme18/bg.gif"/>
    <hyperlink ref="AV65" r:id="rId182" display="http://abs.twimg.com/images/themes/theme1/bg.png"/>
    <hyperlink ref="AV66" r:id="rId183" display="http://abs.twimg.com/images/themes/theme1/bg.png"/>
    <hyperlink ref="AV67" r:id="rId184" display="http://abs.twimg.com/images/themes/theme1/bg.png"/>
    <hyperlink ref="AV68" r:id="rId185" display="http://abs.twimg.com/images/themes/theme1/bg.png"/>
    <hyperlink ref="AV69" r:id="rId186" display="http://abs.twimg.com/images/themes/theme16/bg.gif"/>
    <hyperlink ref="AV71" r:id="rId187" display="http://abs.twimg.com/images/themes/theme1/bg.png"/>
    <hyperlink ref="AV72" r:id="rId188" display="http://abs.twimg.com/images/themes/theme14/bg.gif"/>
    <hyperlink ref="AV73" r:id="rId189" display="http://abs.twimg.com/images/themes/theme14/bg.gif"/>
    <hyperlink ref="AV74" r:id="rId190" display="http://abs.twimg.com/images/themes/theme1/bg.png"/>
    <hyperlink ref="AV75" r:id="rId191" display="http://abs.twimg.com/images/themes/theme1/bg.png"/>
    <hyperlink ref="AV76" r:id="rId192" display="http://abs.twimg.com/images/themes/theme1/bg.png"/>
    <hyperlink ref="AV77" r:id="rId193" display="http://abs.twimg.com/images/themes/theme15/bg.png"/>
    <hyperlink ref="AV78" r:id="rId194" display="http://abs.twimg.com/images/themes/theme1/bg.png"/>
    <hyperlink ref="AV79" r:id="rId195" display="http://abs.twimg.com/images/themes/theme1/bg.png"/>
    <hyperlink ref="AV80" r:id="rId196" display="http://abs.twimg.com/images/themes/theme1/bg.png"/>
    <hyperlink ref="AV81" r:id="rId197" display="http://abs.twimg.com/images/themes/theme1/bg.png"/>
    <hyperlink ref="AV83" r:id="rId198" display="http://abs.twimg.com/images/themes/theme1/bg.png"/>
    <hyperlink ref="AV84" r:id="rId199" display="http://abs.twimg.com/images/themes/theme1/bg.png"/>
    <hyperlink ref="AV85" r:id="rId200" display="http://abs.twimg.com/images/themes/theme1/bg.png"/>
    <hyperlink ref="AV86" r:id="rId201" display="http://abs.twimg.com/images/themes/theme1/bg.png"/>
    <hyperlink ref="AV87" r:id="rId202" display="http://abs.twimg.com/images/themes/theme1/bg.png"/>
    <hyperlink ref="AV88" r:id="rId203" display="http://abs.twimg.com/images/themes/theme15/bg.png"/>
    <hyperlink ref="G3" r:id="rId204" display="http://pbs.twimg.com/profile_images/378800000847664152/8b04a0a3fdb03cc866455818e6da8c67_normal.jpeg"/>
    <hyperlink ref="G4" r:id="rId205" display="http://pbs.twimg.com/profile_images/633279583551401984/p1Tof5Mv_normal.jpg"/>
    <hyperlink ref="G5" r:id="rId206" display="http://pbs.twimg.com/profile_images/831938838935203840/eGVNy9b7_normal.jpg"/>
    <hyperlink ref="G6" r:id="rId207" display="http://pbs.twimg.com/profile_images/1159100821105082368/owULsVZ6_normal.jpg"/>
    <hyperlink ref="G7" r:id="rId208" display="http://pbs.twimg.com/profile_images/1151921659332440067/aQJ7Dz8V_normal.png"/>
    <hyperlink ref="G8" r:id="rId209" display="http://pbs.twimg.com/profile_images/378800000236604717/a6b0433f03a478050bff8ed296216492_normal.jpeg"/>
    <hyperlink ref="G9" r:id="rId210" display="http://pbs.twimg.com/profile_images/1143564174632472576/827VbPxo_normal.jpg"/>
    <hyperlink ref="G10" r:id="rId211" display="http://pbs.twimg.com/profile_images/1081609158812676097/wM5GBTQT_normal.jpg"/>
    <hyperlink ref="G11" r:id="rId212" display="http://pbs.twimg.com/profile_images/746069424017375232/qnpGbwWA_normal.jpg"/>
    <hyperlink ref="G12" r:id="rId213" display="http://pbs.twimg.com/profile_images/943558369230639104/J12rBl4K_normal.jpg"/>
    <hyperlink ref="G13" r:id="rId214" display="http://abs.twimg.com/sticky/default_profile_images/default_profile_normal.png"/>
    <hyperlink ref="G14" r:id="rId215" display="http://pbs.twimg.com/profile_images/1122728239884115970/TbmXm-eX_normal.jpg"/>
    <hyperlink ref="G15" r:id="rId216" display="http://pbs.twimg.com/profile_images/902130582762557440/DkvLGwHJ_normal.jpg"/>
    <hyperlink ref="G16" r:id="rId217" display="http://pbs.twimg.com/profile_images/757658002530963457/aUUVHVfV_normal.jpg"/>
    <hyperlink ref="G17" r:id="rId218" display="http://pbs.twimg.com/profile_images/807407873110122496/5tn63naS_normal.jpg"/>
    <hyperlink ref="G18" r:id="rId219" display="http://pbs.twimg.com/profile_images/1150506554799591424/aUh-Rg3e_normal.jpg"/>
    <hyperlink ref="G19" r:id="rId220" display="http://pbs.twimg.com/profile_images/1160221025331793920/qe0mxyUt_normal.jpg"/>
    <hyperlink ref="G20" r:id="rId221" display="http://pbs.twimg.com/profile_images/773234569432731653/lIvn_tvq_normal.jpg"/>
    <hyperlink ref="G21" r:id="rId222" display="http://pbs.twimg.com/profile_images/1025809596659773440/MecTqUyo_normal.jpg"/>
    <hyperlink ref="G22" r:id="rId223" display="http://pbs.twimg.com/profile_images/771079142137851909/FCqHx1f-_normal.jpg"/>
    <hyperlink ref="G23" r:id="rId224" display="http://pbs.twimg.com/profile_images/1152241261/sandals_normal.jpg"/>
    <hyperlink ref="G24" r:id="rId225" display="http://pbs.twimg.com/profile_images/743584194492665856/5xW-lSAh_normal.jpg"/>
    <hyperlink ref="G25" r:id="rId226" display="http://pbs.twimg.com/profile_images/879727903621210112/pxvUN9BI_normal.jpg"/>
    <hyperlink ref="G26" r:id="rId227" display="http://pbs.twimg.com/profile_images/739182565488267265/MWrWYd7Q_normal.jpg"/>
    <hyperlink ref="G27" r:id="rId228" display="http://pbs.twimg.com/profile_images/849325998772539394/FxeogMPm_normal.jpg"/>
    <hyperlink ref="G28" r:id="rId229" display="http://pbs.twimg.com/profile_images/973231974759321601/DY14Oelz_normal.jpg"/>
    <hyperlink ref="G29" r:id="rId230" display="http://pbs.twimg.com/profile_images/1140646171800690689/0mocXiOy_normal.png"/>
    <hyperlink ref="G30" r:id="rId231" display="http://pbs.twimg.com/profile_images/727514344901111808/-zgipnMn_normal.jpg"/>
    <hyperlink ref="G31" r:id="rId232" display="http://pbs.twimg.com/profile_images/1159089336471756800/pjP9H8ST_normal.jpg"/>
    <hyperlink ref="G32" r:id="rId233" display="http://pbs.twimg.com/profile_images/593803027737387008/RLmHoyff_normal.png"/>
    <hyperlink ref="G33" r:id="rId234" display="http://pbs.twimg.com/profile_images/1158558178428112896/KC8ULtUL_normal.jpg"/>
    <hyperlink ref="G34" r:id="rId235" display="http://pbs.twimg.com/profile_images/1161498965768069120/K9aUk3Mm_normal.jpg"/>
    <hyperlink ref="G35" r:id="rId236" display="http://pbs.twimg.com/profile_images/1017751238602035202/oN0c_RUr_normal.jpg"/>
    <hyperlink ref="G36" r:id="rId237" display="http://pbs.twimg.com/profile_images/699986538650849282/z_Rhhvtv_normal.jpg"/>
    <hyperlink ref="G37" r:id="rId238" display="http://pbs.twimg.com/profile_images/1138709197875322880/Dxxy2DfX_normal.jpg"/>
    <hyperlink ref="G38" r:id="rId239" display="http://pbs.twimg.com/profile_images/1045687605357096960/bQQ5Sz4R_normal.jpg"/>
    <hyperlink ref="G39" r:id="rId240" display="http://pbs.twimg.com/profile_images/1030261804801249281/G1ZAMGxV_normal.jpg"/>
    <hyperlink ref="G40" r:id="rId241" display="http://pbs.twimg.com/profile_images/901134980432236544/BKT_5N36_normal.jpg"/>
    <hyperlink ref="G41" r:id="rId242" display="http://pbs.twimg.com/profile_images/811958511483633664/WIv6f-fz_normal.jpg"/>
    <hyperlink ref="G42" r:id="rId243" display="http://pbs.twimg.com/profile_images/1027432432901873665/nF2qS993_normal.jpg"/>
    <hyperlink ref="G43" r:id="rId244" display="http://pbs.twimg.com/profile_images/720766418283679744/MgSWpEbG_normal.jpg"/>
    <hyperlink ref="G44" r:id="rId245" display="http://pbs.twimg.com/profile_images/925717136281976832/UUA8Cz6q_normal.jpg"/>
    <hyperlink ref="G45" r:id="rId246" display="http://pbs.twimg.com/profile_images/832412714903314433/Ao5zBK7I_normal.jpg"/>
    <hyperlink ref="G46" r:id="rId247" display="http://pbs.twimg.com/profile_images/1112525549979656193/gZBKsesE_normal.png"/>
    <hyperlink ref="G47" r:id="rId248" display="http://pbs.twimg.com/profile_images/1110344299718148096/gwqkYrTh_normal.png"/>
    <hyperlink ref="G48" r:id="rId249" display="http://pbs.twimg.com/profile_images/1116409814433681408/z_mCh3U4_normal.jpg"/>
    <hyperlink ref="G49" r:id="rId250" display="http://abs.twimg.com/sticky/default_profile_images/default_profile_normal.png"/>
    <hyperlink ref="G50" r:id="rId251" display="http://pbs.twimg.com/profile_images/1522563747/A10A73D4_normal.jpg"/>
    <hyperlink ref="G51" r:id="rId252" display="http://pbs.twimg.com/profile_images/516653316374147072/MEtsL5R4_normal.jpeg"/>
    <hyperlink ref="G52" r:id="rId253" display="http://pbs.twimg.com/profile_images/926339781881188352/QA7osnJ7_normal.jpg"/>
    <hyperlink ref="G53" r:id="rId254" display="http://pbs.twimg.com/profile_images/1149984120484847618/V51sGJnX_normal.jpg"/>
    <hyperlink ref="G54" r:id="rId255" display="http://pbs.twimg.com/profile_images/841709656779157505/oLb9BAq2_normal.jpg"/>
    <hyperlink ref="G55" r:id="rId256" display="http://pbs.twimg.com/profile_images/1163826723856760834/QGrnwP-d_normal.jpg"/>
    <hyperlink ref="G56" r:id="rId257" display="http://pbs.twimg.com/profile_images/693104308292829184/2sZgP7pk_normal.jpg"/>
    <hyperlink ref="G57" r:id="rId258" display="http://pbs.twimg.com/profile_images/986291556062846978/u6glMmLq_normal.jpg"/>
    <hyperlink ref="G58" r:id="rId259" display="http://pbs.twimg.com/profile_images/958031090131787776/a22lWk6C_normal.jpg"/>
    <hyperlink ref="G59" r:id="rId260" display="http://pbs.twimg.com/profile_images/1161787290269544453/9EanoyVK_normal.jpg"/>
    <hyperlink ref="G60" r:id="rId261" display="http://pbs.twimg.com/profile_images/1164591284834713600/4rNqBO10_normal.jpg"/>
    <hyperlink ref="G61" r:id="rId262" display="http://pbs.twimg.com/profile_images/729643737278615552/y0nnsQW3_normal.jpg"/>
    <hyperlink ref="G62" r:id="rId263" display="http://pbs.twimg.com/profile_images/1257165522/267991457_normal.jpg"/>
    <hyperlink ref="G63" r:id="rId264" display="http://pbs.twimg.com/profile_images/877243111667150848/H2R9ZvWu_normal.jpg"/>
    <hyperlink ref="G64" r:id="rId265" display="http://pbs.twimg.com/profile_images/877243937127149568/0Plcxz5b_normal.jpg"/>
    <hyperlink ref="G65" r:id="rId266" display="http://pbs.twimg.com/profile_images/867740851186937857/35eco1Dt_normal.jpg"/>
    <hyperlink ref="G66" r:id="rId267" display="http://pbs.twimg.com/profile_images/1150888239475122176/b2lWK7c0_normal.png"/>
    <hyperlink ref="G67" r:id="rId268" display="http://pbs.twimg.com/profile_images/1016757279415197697/4DgZATIC_normal.jpg"/>
    <hyperlink ref="G68" r:id="rId269" display="http://pbs.twimg.com/profile_images/1141047903110258689/g6TswzyQ_normal.jpg"/>
    <hyperlink ref="G69" r:id="rId270" display="http://pbs.twimg.com/profile_images/918460631413432322/XabUq8aH_normal.jpg"/>
    <hyperlink ref="G70" r:id="rId271" display="http://pbs.twimg.com/profile_images/778866016126394368/Qk3ER5rs_normal.jpg"/>
    <hyperlink ref="G71" r:id="rId272" display="http://pbs.twimg.com/profile_images/1163701314330644480/4cnqUV9r_normal.jpg"/>
    <hyperlink ref="G72" r:id="rId273" display="http://pbs.twimg.com/profile_images/1014304921368322048/Duaa2vge_normal.jpg"/>
    <hyperlink ref="G73" r:id="rId274" display="http://pbs.twimg.com/profile_images/829329064695590912/J85ywXFw_normal.jpg"/>
    <hyperlink ref="G74" r:id="rId275" display="http://pbs.twimg.com/profile_images/1073359373806624768/5FqmEK3q_normal.jpg"/>
    <hyperlink ref="G75" r:id="rId276" display="http://pbs.twimg.com/profile_images/729513806305460225/ZN8iYOgI_normal.jpg"/>
    <hyperlink ref="G76" r:id="rId277" display="http://pbs.twimg.com/profile_images/1094435402130313216/YkjZOYXW_normal.jpg"/>
    <hyperlink ref="G77" r:id="rId278" display="http://pbs.twimg.com/profile_images/727124651793510400/QP-Usn0L_normal.jpg"/>
    <hyperlink ref="G78" r:id="rId279" display="http://pbs.twimg.com/profile_images/1090113905521610752/O9q_YweN_normal.jpg"/>
    <hyperlink ref="G79" r:id="rId280" display="http://pbs.twimg.com/profile_images/1052662178111741952/1BirSsr0_normal.jpg"/>
    <hyperlink ref="G80" r:id="rId281" display="http://pbs.twimg.com/profile_images/1001428335098970112/hoNmCRRj_normal.jpg"/>
    <hyperlink ref="G81" r:id="rId282" display="http://pbs.twimg.com/profile_images/1086318869730480128/0pXFB_uq_normal.jpg"/>
    <hyperlink ref="G82" r:id="rId283" display="http://pbs.twimg.com/profile_images/1161805191810822145/WpWRK9rT_normal.jpg"/>
    <hyperlink ref="G83" r:id="rId284" display="http://pbs.twimg.com/profile_images/1146424135867932673/mcOn13C2_normal.jpg"/>
    <hyperlink ref="G84" r:id="rId285" display="http://pbs.twimg.com/profile_images/1161054785958744064/NzvFFeMH_normal.jpg"/>
    <hyperlink ref="G85" r:id="rId286" display="http://pbs.twimg.com/profile_images/1041210140160999424/Gzfy5n9V_normal.jpg"/>
    <hyperlink ref="G86" r:id="rId287" display="http://pbs.twimg.com/profile_images/378800000584324722/4a29b56ae132119bfe04cd1a066914e8_normal.jpeg"/>
    <hyperlink ref="G87" r:id="rId288" display="http://pbs.twimg.com/profile_images/850425606944636928/Abb4g2Jw_normal.jpg"/>
    <hyperlink ref="G88" r:id="rId289" display="http://pbs.twimg.com/profile_images/831032809879801856/ShNQJcxK_normal.jpg"/>
    <hyperlink ref="AY3" r:id="rId290" display="https://twitter.com/yiannisbak"/>
    <hyperlink ref="AY4" r:id="rId291" display="https://twitter.com/chara_kontaxi"/>
    <hyperlink ref="AY5" r:id="rId292" display="https://twitter.com/ciscodevnet"/>
    <hyperlink ref="AY6" r:id="rId293" display="https://twitter.com/silviakspiva"/>
    <hyperlink ref="AY7" r:id="rId294" display="https://twitter.com/mythryll"/>
    <hyperlink ref="AY8" r:id="rId295" display="https://twitter.com/askaccde"/>
    <hyperlink ref="AY9" r:id="rId296" display="https://twitter.com/citylifematt"/>
    <hyperlink ref="AY10" r:id="rId297" display="https://twitter.com/joelwsprague"/>
    <hyperlink ref="AY11" r:id="rId298" display="https://twitter.com/nickrusso42518"/>
    <hyperlink ref="AY12" r:id="rId299" display="https://twitter.com/antoni"/>
    <hyperlink ref="AY13" r:id="rId300" display="https://twitter.com/neilmo_"/>
    <hyperlink ref="AY14" r:id="rId301" display="https://twitter.com/gamblermty"/>
    <hyperlink ref="AY15" r:id="rId302" display="https://twitter.com/chrisbogdog"/>
    <hyperlink ref="AY16" r:id="rId303" display="https://twitter.com/jeffharrington5"/>
    <hyperlink ref="AY17" r:id="rId304" display="https://twitter.com/0x2142com"/>
    <hyperlink ref="AY18" r:id="rId305" display="https://twitter.com/ivvi_gln"/>
    <hyperlink ref="AY19" r:id="rId306" display="https://twitter.com/ellerbyben"/>
    <hyperlink ref="AY20" r:id="rId307" display="https://twitter.com/cmlccie"/>
    <hyperlink ref="AY21" r:id="rId308" display="https://twitter.com/aviadmor"/>
    <hyperlink ref="AY22" r:id="rId309" display="https://twitter.com/maxthoon"/>
    <hyperlink ref="AY23" r:id="rId310" display="https://twitter.com/thekevinhbrown"/>
    <hyperlink ref="AY24" r:id="rId311" display="https://twitter.com/rlagmanpmp"/>
    <hyperlink ref="AY25" r:id="rId312" display="https://twitter.com/autismspeaks"/>
    <hyperlink ref="AY26" r:id="rId313" display="https://twitter.com/tluongo1"/>
    <hyperlink ref="AY27" r:id="rId314" display="https://twitter.com/chris_gabriel1"/>
    <hyperlink ref="AY28" r:id="rId315" display="https://twitter.com/bryan25607"/>
    <hyperlink ref="AY29" r:id="rId316" display="https://twitter.com/hfpreston"/>
    <hyperlink ref="AY30" r:id="rId317" display="https://twitter.com/tech_nicole"/>
    <hyperlink ref="AY31" r:id="rId318" display="https://twitter.com/johnbmoses"/>
    <hyperlink ref="AY32" r:id="rId319" display="https://twitter.com/santchiweb"/>
    <hyperlink ref="AY33" r:id="rId320" display="https://twitter.com/ciscokiwi"/>
    <hyperlink ref="AY34" r:id="rId321" display="https://twitter.com/devviebot"/>
    <hyperlink ref="AY35" r:id="rId322" display="https://twitter.com/h_klaassen"/>
    <hyperlink ref="AY36" r:id="rId323" display="https://twitter.com/vlinder_nl"/>
    <hyperlink ref="AY37" r:id="rId324" display="https://twitter.com/ladynetwkr"/>
    <hyperlink ref="AY38" r:id="rId325" display="https://twitter.com/b_serpil"/>
    <hyperlink ref="AY39" r:id="rId326" display="https://twitter.com/kfalconspb"/>
    <hyperlink ref="AY40" r:id="rId327" display="https://twitter.com/jason_gooley"/>
    <hyperlink ref="AY41" r:id="rId328" display="https://twitter.com/ciscochampion"/>
    <hyperlink ref="AY42" r:id="rId329" display="https://twitter.com/stephen__cooper"/>
    <hyperlink ref="AY43" r:id="rId330" display="https://twitter.com/wdenardi"/>
    <hyperlink ref="AY44" r:id="rId331" display="https://twitter.com/cisco"/>
    <hyperlink ref="AY45" r:id="rId332" display="https://twitter.com/martyn_rees"/>
    <hyperlink ref="AY46" r:id="rId333" display="https://twitter.com/ciscolivemel"/>
    <hyperlink ref="AY47" r:id="rId334" display="https://twitter.com/ciscoanz"/>
    <hyperlink ref="AY48" r:id="rId335" display="https://twitter.com/moabdel"/>
    <hyperlink ref="AY49" r:id="rId336" display="https://twitter.com/rishabh50631460"/>
    <hyperlink ref="AY50" r:id="rId337" display="https://twitter.com/varkey123"/>
    <hyperlink ref="AY51" r:id="rId338" display="https://twitter.com/yogeshbang"/>
    <hyperlink ref="AY52" r:id="rId339" display="https://twitter.com/c0deiii"/>
    <hyperlink ref="AY53" r:id="rId340" display="https://twitter.com/alirezataj48"/>
    <hyperlink ref="AY54" r:id="rId341" display="https://twitter.com/ciscodcloud"/>
    <hyperlink ref="AY55" r:id="rId342" display="https://twitter.com/womenofcisco"/>
    <hyperlink ref="AY56" r:id="rId343" display="https://twitter.com/anne_steinhardt"/>
    <hyperlink ref="AY57" r:id="rId344" display="https://twitter.com/stacihillokine"/>
    <hyperlink ref="AY58" r:id="rId345" display="https://twitter.com/varshakanwar"/>
    <hyperlink ref="AY59" r:id="rId346" display="https://twitter.com/ginamargolati"/>
    <hyperlink ref="AY60" r:id="rId347" display="https://twitter.com/intelligentpo"/>
    <hyperlink ref="AY61" r:id="rId348" display="https://twitter.com/koonscisco"/>
    <hyperlink ref="AY62" r:id="rId349" display="https://twitter.com/fjgotopo"/>
    <hyperlink ref="AY63" r:id="rId350" display="https://twitter.com/ciscoenterprise"/>
    <hyperlink ref="AY64" r:id="rId351" display="https://twitter.com/cisco_mobility"/>
    <hyperlink ref="AY65" r:id="rId352" display="https://twitter.com/robertcsapo"/>
    <hyperlink ref="AY66" r:id="rId353" display="https://twitter.com/awscloud"/>
    <hyperlink ref="AY67" r:id="rId354" display="https://twitter.com/prodoom"/>
    <hyperlink ref="AY68" r:id="rId355" display="https://twitter.com/eckelcu"/>
    <hyperlink ref="AY69" r:id="rId356" display="https://twitter.com/lizbblum"/>
    <hyperlink ref="AY70" r:id="rId357" display="https://twitter.com/purplehayesuk"/>
    <hyperlink ref="AY71" r:id="rId358" display="https://twitter.com/kareem_isk"/>
    <hyperlink ref="AY72" r:id="rId359" display="https://twitter.com/thedenap"/>
    <hyperlink ref="AY73" r:id="rId360" display="https://twitter.com/johnamcdonough"/>
    <hyperlink ref="AY74" r:id="rId361" display="https://twitter.com/socialjulio"/>
    <hyperlink ref="AY75" r:id="rId362" display="https://twitter.com/securenetwrk"/>
    <hyperlink ref="AY76" r:id="rId363" display="https://twitter.com/jlkratky"/>
    <hyperlink ref="AY77" r:id="rId364" display="https://twitter.com/kazuoyamamoto_"/>
    <hyperlink ref="AY78" r:id="rId365" display="https://twitter.com/rjohnston6"/>
    <hyperlink ref="AY79" r:id="rId366" display="https://twitter.com/bigevilbeard"/>
    <hyperlink ref="AY80" r:id="rId367" display="https://twitter.com/ruwanieb"/>
    <hyperlink ref="AY81" r:id="rId368" display="https://twitter.com/gennacaroline27"/>
    <hyperlink ref="AY82" r:id="rId369" display="https://twitter.com/shianneroan"/>
    <hyperlink ref="AY83" r:id="rId370" display="https://twitter.com/ciscocanada"/>
    <hyperlink ref="AY84" r:id="rId371" display="https://twitter.com/palmerccie"/>
    <hyperlink ref="AY85" r:id="rId372" display="https://twitter.com/kazumasaikuta"/>
    <hyperlink ref="AY86" r:id="rId373" display="https://twitter.com/genkggorosuke"/>
    <hyperlink ref="AY87" r:id="rId374" display="https://twitter.com/tomeiste"/>
    <hyperlink ref="AY88" r:id="rId375" display="https://twitter.com/olilaurentse"/>
  </hyperlinks>
  <printOptions/>
  <pageMargins left="0.7" right="0.7" top="0.75" bottom="0.75" header="0.3" footer="0.3"/>
  <pageSetup horizontalDpi="600" verticalDpi="600" orientation="portrait" r:id="rId380"/>
  <drawing r:id="rId379"/>
  <legacyDrawing r:id="rId377"/>
  <tableParts>
    <tablePart r:id="rId37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57421875" style="0" bestFit="1" customWidth="1"/>
    <col min="26" max="26" width="15.00390625" style="0" bestFit="1" customWidth="1"/>
    <col min="27" max="27" width="15.28125" style="0" bestFit="1" customWidth="1"/>
    <col min="28" max="28" width="13.00390625" style="0" bestFit="1" customWidth="1"/>
    <col min="29" max="29" width="15.7109375" style="0" bestFit="1" customWidth="1"/>
    <col min="30" max="30" width="14.421875" style="0" bestFit="1" customWidth="1"/>
    <col min="31" max="31" width="17.28125" style="0" bestFit="1" customWidth="1"/>
    <col min="32" max="32" width="11.421875" style="0" bestFit="1" customWidth="1"/>
    <col min="33" max="33" width="21.57421875" style="0" bestFit="1" customWidth="1"/>
    <col min="34" max="34" width="27.28125" style="0" bestFit="1" customWidth="1"/>
    <col min="35" max="35" width="22.421875" style="0" bestFit="1" customWidth="1"/>
    <col min="36" max="36" width="28.28125" style="0" bestFit="1" customWidth="1"/>
    <col min="37" max="37" width="27.140625" style="0" bestFit="1" customWidth="1"/>
    <col min="38" max="38" width="33.00390625" style="0" bestFit="1" customWidth="1"/>
    <col min="39" max="39" width="18.421875" style="0" bestFit="1" customWidth="1"/>
    <col min="40" max="40" width="22.140625" style="0" bestFit="1" customWidth="1"/>
    <col min="41" max="41" width="16.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1491</v>
      </c>
      <c r="Z2" s="13" t="s">
        <v>1510</v>
      </c>
      <c r="AA2" s="13" t="s">
        <v>1558</v>
      </c>
      <c r="AB2" s="13" t="s">
        <v>1644</v>
      </c>
      <c r="AC2" s="13" t="s">
        <v>1743</v>
      </c>
      <c r="AD2" s="13" t="s">
        <v>1776</v>
      </c>
      <c r="AE2" s="13" t="s">
        <v>1781</v>
      </c>
      <c r="AF2" s="13" t="s">
        <v>1800</v>
      </c>
      <c r="AG2" s="52" t="s">
        <v>2080</v>
      </c>
      <c r="AH2" s="52" t="s">
        <v>2081</v>
      </c>
      <c r="AI2" s="52" t="s">
        <v>2082</v>
      </c>
      <c r="AJ2" s="52" t="s">
        <v>2083</v>
      </c>
      <c r="AK2" s="52" t="s">
        <v>2084</v>
      </c>
      <c r="AL2" s="52" t="s">
        <v>2085</v>
      </c>
      <c r="AM2" s="52" t="s">
        <v>2086</v>
      </c>
      <c r="AN2" s="52" t="s">
        <v>2087</v>
      </c>
      <c r="AO2" s="52" t="s">
        <v>2090</v>
      </c>
    </row>
    <row r="3" spans="1:41" ht="15">
      <c r="A3" s="91" t="s">
        <v>1437</v>
      </c>
      <c r="B3" s="67" t="s">
        <v>1448</v>
      </c>
      <c r="C3" s="67" t="s">
        <v>56</v>
      </c>
      <c r="D3" s="107"/>
      <c r="E3" s="106"/>
      <c r="F3" s="108" t="s">
        <v>2115</v>
      </c>
      <c r="G3" s="109"/>
      <c r="H3" s="109"/>
      <c r="I3" s="110">
        <v>3</v>
      </c>
      <c r="J3" s="111"/>
      <c r="K3" s="48">
        <v>21</v>
      </c>
      <c r="L3" s="48">
        <v>33</v>
      </c>
      <c r="M3" s="48">
        <v>7</v>
      </c>
      <c r="N3" s="48">
        <v>40</v>
      </c>
      <c r="O3" s="48">
        <v>2</v>
      </c>
      <c r="P3" s="49">
        <v>0.06060606060606061</v>
      </c>
      <c r="Q3" s="49">
        <v>0.11428571428571428</v>
      </c>
      <c r="R3" s="48">
        <v>1</v>
      </c>
      <c r="S3" s="48">
        <v>0</v>
      </c>
      <c r="T3" s="48">
        <v>21</v>
      </c>
      <c r="U3" s="48">
        <v>40</v>
      </c>
      <c r="V3" s="48">
        <v>3</v>
      </c>
      <c r="W3" s="49">
        <v>1.936508</v>
      </c>
      <c r="X3" s="49">
        <v>0.08333333333333333</v>
      </c>
      <c r="Y3" s="80" t="s">
        <v>1492</v>
      </c>
      <c r="Z3" s="80" t="s">
        <v>403</v>
      </c>
      <c r="AA3" s="80" t="s">
        <v>1559</v>
      </c>
      <c r="AB3" s="88" t="s">
        <v>1645</v>
      </c>
      <c r="AC3" s="88" t="s">
        <v>1744</v>
      </c>
      <c r="AD3" s="88" t="s">
        <v>1777</v>
      </c>
      <c r="AE3" s="88" t="s">
        <v>1782</v>
      </c>
      <c r="AF3" s="88" t="s">
        <v>1801</v>
      </c>
      <c r="AG3" s="120">
        <v>8</v>
      </c>
      <c r="AH3" s="123">
        <v>1.9047619047619047</v>
      </c>
      <c r="AI3" s="120">
        <v>4</v>
      </c>
      <c r="AJ3" s="123">
        <v>0.9523809523809523</v>
      </c>
      <c r="AK3" s="120">
        <v>0</v>
      </c>
      <c r="AL3" s="123">
        <v>0</v>
      </c>
      <c r="AM3" s="120">
        <v>408</v>
      </c>
      <c r="AN3" s="123">
        <v>97.14285714285714</v>
      </c>
      <c r="AO3" s="120">
        <v>420</v>
      </c>
    </row>
    <row r="4" spans="1:41" ht="15">
      <c r="A4" s="91" t="s">
        <v>1438</v>
      </c>
      <c r="B4" s="67" t="s">
        <v>1449</v>
      </c>
      <c r="C4" s="67" t="s">
        <v>56</v>
      </c>
      <c r="D4" s="113"/>
      <c r="E4" s="112"/>
      <c r="F4" s="114" t="s">
        <v>2116</v>
      </c>
      <c r="G4" s="115"/>
      <c r="H4" s="115"/>
      <c r="I4" s="116">
        <v>4</v>
      </c>
      <c r="J4" s="117"/>
      <c r="K4" s="48">
        <v>14</v>
      </c>
      <c r="L4" s="48">
        <v>27</v>
      </c>
      <c r="M4" s="48">
        <v>2</v>
      </c>
      <c r="N4" s="48">
        <v>29</v>
      </c>
      <c r="O4" s="48">
        <v>0</v>
      </c>
      <c r="P4" s="49">
        <v>0.07692307692307693</v>
      </c>
      <c r="Q4" s="49">
        <v>0.14285714285714285</v>
      </c>
      <c r="R4" s="48">
        <v>1</v>
      </c>
      <c r="S4" s="48">
        <v>0</v>
      </c>
      <c r="T4" s="48">
        <v>14</v>
      </c>
      <c r="U4" s="48">
        <v>29</v>
      </c>
      <c r="V4" s="48">
        <v>2</v>
      </c>
      <c r="W4" s="49">
        <v>1.591837</v>
      </c>
      <c r="X4" s="49">
        <v>0.15384615384615385</v>
      </c>
      <c r="Y4" s="80" t="s">
        <v>1493</v>
      </c>
      <c r="Z4" s="80" t="s">
        <v>403</v>
      </c>
      <c r="AA4" s="80" t="s">
        <v>1560</v>
      </c>
      <c r="AB4" s="88" t="s">
        <v>1646</v>
      </c>
      <c r="AC4" s="88" t="s">
        <v>1745</v>
      </c>
      <c r="AD4" s="88" t="s">
        <v>1778</v>
      </c>
      <c r="AE4" s="88" t="s">
        <v>1783</v>
      </c>
      <c r="AF4" s="88" t="s">
        <v>1802</v>
      </c>
      <c r="AG4" s="120">
        <v>14</v>
      </c>
      <c r="AH4" s="123">
        <v>2.8629856850715747</v>
      </c>
      <c r="AI4" s="120">
        <v>6</v>
      </c>
      <c r="AJ4" s="123">
        <v>1.2269938650306749</v>
      </c>
      <c r="AK4" s="120">
        <v>0</v>
      </c>
      <c r="AL4" s="123">
        <v>0</v>
      </c>
      <c r="AM4" s="120">
        <v>469</v>
      </c>
      <c r="AN4" s="123">
        <v>95.91002044989776</v>
      </c>
      <c r="AO4" s="120">
        <v>489</v>
      </c>
    </row>
    <row r="5" spans="1:41" ht="15">
      <c r="A5" s="91" t="s">
        <v>1439</v>
      </c>
      <c r="B5" s="67" t="s">
        <v>1450</v>
      </c>
      <c r="C5" s="67" t="s">
        <v>56</v>
      </c>
      <c r="D5" s="113"/>
      <c r="E5" s="112"/>
      <c r="F5" s="114" t="s">
        <v>2117</v>
      </c>
      <c r="G5" s="115"/>
      <c r="H5" s="115"/>
      <c r="I5" s="116">
        <v>5</v>
      </c>
      <c r="J5" s="117"/>
      <c r="K5" s="48">
        <v>10</v>
      </c>
      <c r="L5" s="48">
        <v>15</v>
      </c>
      <c r="M5" s="48">
        <v>0</v>
      </c>
      <c r="N5" s="48">
        <v>15</v>
      </c>
      <c r="O5" s="48">
        <v>1</v>
      </c>
      <c r="P5" s="49">
        <v>0</v>
      </c>
      <c r="Q5" s="49">
        <v>0</v>
      </c>
      <c r="R5" s="48">
        <v>1</v>
      </c>
      <c r="S5" s="48">
        <v>0</v>
      </c>
      <c r="T5" s="48">
        <v>10</v>
      </c>
      <c r="U5" s="48">
        <v>15</v>
      </c>
      <c r="V5" s="48">
        <v>2</v>
      </c>
      <c r="W5" s="49">
        <v>1.52</v>
      </c>
      <c r="X5" s="49">
        <v>0.15555555555555556</v>
      </c>
      <c r="Y5" s="80" t="s">
        <v>1494</v>
      </c>
      <c r="Z5" s="80" t="s">
        <v>1511</v>
      </c>
      <c r="AA5" s="80" t="s">
        <v>1561</v>
      </c>
      <c r="AB5" s="88" t="s">
        <v>1647</v>
      </c>
      <c r="AC5" s="88" t="s">
        <v>1746</v>
      </c>
      <c r="AD5" s="88" t="s">
        <v>1779</v>
      </c>
      <c r="AE5" s="88" t="s">
        <v>1784</v>
      </c>
      <c r="AF5" s="88" t="s">
        <v>1803</v>
      </c>
      <c r="AG5" s="120">
        <v>23</v>
      </c>
      <c r="AH5" s="123">
        <v>8.185053380782918</v>
      </c>
      <c r="AI5" s="120">
        <v>5</v>
      </c>
      <c r="AJ5" s="123">
        <v>1.7793594306049823</v>
      </c>
      <c r="AK5" s="120">
        <v>0</v>
      </c>
      <c r="AL5" s="123">
        <v>0</v>
      </c>
      <c r="AM5" s="120">
        <v>253</v>
      </c>
      <c r="AN5" s="123">
        <v>90.0355871886121</v>
      </c>
      <c r="AO5" s="120">
        <v>281</v>
      </c>
    </row>
    <row r="6" spans="1:41" ht="15">
      <c r="A6" s="91" t="s">
        <v>1440</v>
      </c>
      <c r="B6" s="67" t="s">
        <v>1451</v>
      </c>
      <c r="C6" s="67" t="s">
        <v>56</v>
      </c>
      <c r="D6" s="113"/>
      <c r="E6" s="112"/>
      <c r="F6" s="114" t="s">
        <v>2118</v>
      </c>
      <c r="G6" s="115"/>
      <c r="H6" s="115"/>
      <c r="I6" s="116">
        <v>6</v>
      </c>
      <c r="J6" s="117"/>
      <c r="K6" s="48">
        <v>9</v>
      </c>
      <c r="L6" s="48">
        <v>8</v>
      </c>
      <c r="M6" s="48">
        <v>0</v>
      </c>
      <c r="N6" s="48">
        <v>8</v>
      </c>
      <c r="O6" s="48">
        <v>0</v>
      </c>
      <c r="P6" s="49">
        <v>0</v>
      </c>
      <c r="Q6" s="49">
        <v>0</v>
      </c>
      <c r="R6" s="48">
        <v>1</v>
      </c>
      <c r="S6" s="48">
        <v>0</v>
      </c>
      <c r="T6" s="48">
        <v>9</v>
      </c>
      <c r="U6" s="48">
        <v>8</v>
      </c>
      <c r="V6" s="48">
        <v>5</v>
      </c>
      <c r="W6" s="49">
        <v>2.271605</v>
      </c>
      <c r="X6" s="49">
        <v>0.1111111111111111</v>
      </c>
      <c r="Y6" s="80" t="s">
        <v>1495</v>
      </c>
      <c r="Z6" s="80" t="s">
        <v>402</v>
      </c>
      <c r="AA6" s="80" t="s">
        <v>1562</v>
      </c>
      <c r="AB6" s="88" t="s">
        <v>1648</v>
      </c>
      <c r="AC6" s="88" t="s">
        <v>1747</v>
      </c>
      <c r="AD6" s="88" t="s">
        <v>1780</v>
      </c>
      <c r="AE6" s="88" t="s">
        <v>1785</v>
      </c>
      <c r="AF6" s="88" t="s">
        <v>1804</v>
      </c>
      <c r="AG6" s="120">
        <v>19</v>
      </c>
      <c r="AH6" s="123">
        <v>11.728395061728396</v>
      </c>
      <c r="AI6" s="120">
        <v>1</v>
      </c>
      <c r="AJ6" s="123">
        <v>0.6172839506172839</v>
      </c>
      <c r="AK6" s="120">
        <v>0</v>
      </c>
      <c r="AL6" s="123">
        <v>0</v>
      </c>
      <c r="AM6" s="120">
        <v>142</v>
      </c>
      <c r="AN6" s="123">
        <v>87.65432098765432</v>
      </c>
      <c r="AO6" s="120">
        <v>162</v>
      </c>
    </row>
    <row r="7" spans="1:41" ht="15">
      <c r="A7" s="91" t="s">
        <v>1441</v>
      </c>
      <c r="B7" s="67" t="s">
        <v>1452</v>
      </c>
      <c r="C7" s="67" t="s">
        <v>56</v>
      </c>
      <c r="D7" s="113"/>
      <c r="E7" s="112"/>
      <c r="F7" s="114" t="s">
        <v>2119</v>
      </c>
      <c r="G7" s="115"/>
      <c r="H7" s="115"/>
      <c r="I7" s="116">
        <v>7</v>
      </c>
      <c r="J7" s="117"/>
      <c r="K7" s="48">
        <v>9</v>
      </c>
      <c r="L7" s="48">
        <v>14</v>
      </c>
      <c r="M7" s="48">
        <v>2</v>
      </c>
      <c r="N7" s="48">
        <v>16</v>
      </c>
      <c r="O7" s="48">
        <v>3</v>
      </c>
      <c r="P7" s="49">
        <v>0</v>
      </c>
      <c r="Q7" s="49">
        <v>0</v>
      </c>
      <c r="R7" s="48">
        <v>1</v>
      </c>
      <c r="S7" s="48">
        <v>0</v>
      </c>
      <c r="T7" s="48">
        <v>9</v>
      </c>
      <c r="U7" s="48">
        <v>16</v>
      </c>
      <c r="V7" s="48">
        <v>3</v>
      </c>
      <c r="W7" s="49">
        <v>1.62963</v>
      </c>
      <c r="X7" s="49">
        <v>0.18055555555555555</v>
      </c>
      <c r="Y7" s="80" t="s">
        <v>1496</v>
      </c>
      <c r="Z7" s="80" t="s">
        <v>402</v>
      </c>
      <c r="AA7" s="80" t="s">
        <v>1563</v>
      </c>
      <c r="AB7" s="88" t="s">
        <v>1649</v>
      </c>
      <c r="AC7" s="88" t="s">
        <v>1748</v>
      </c>
      <c r="AD7" s="88" t="s">
        <v>311</v>
      </c>
      <c r="AE7" s="88" t="s">
        <v>1786</v>
      </c>
      <c r="AF7" s="88" t="s">
        <v>1805</v>
      </c>
      <c r="AG7" s="120">
        <v>16</v>
      </c>
      <c r="AH7" s="123">
        <v>6.6115702479338845</v>
      </c>
      <c r="AI7" s="120">
        <v>0</v>
      </c>
      <c r="AJ7" s="123">
        <v>0</v>
      </c>
      <c r="AK7" s="120">
        <v>0</v>
      </c>
      <c r="AL7" s="123">
        <v>0</v>
      </c>
      <c r="AM7" s="120">
        <v>226</v>
      </c>
      <c r="AN7" s="123">
        <v>93.38842975206612</v>
      </c>
      <c r="AO7" s="120">
        <v>242</v>
      </c>
    </row>
    <row r="8" spans="1:41" ht="15">
      <c r="A8" s="91" t="s">
        <v>1442</v>
      </c>
      <c r="B8" s="67" t="s">
        <v>1453</v>
      </c>
      <c r="C8" s="67" t="s">
        <v>56</v>
      </c>
      <c r="D8" s="113"/>
      <c r="E8" s="112"/>
      <c r="F8" s="114" t="s">
        <v>2120</v>
      </c>
      <c r="G8" s="115"/>
      <c r="H8" s="115"/>
      <c r="I8" s="116">
        <v>8</v>
      </c>
      <c r="J8" s="117"/>
      <c r="K8" s="48">
        <v>5</v>
      </c>
      <c r="L8" s="48">
        <v>8</v>
      </c>
      <c r="M8" s="48">
        <v>0</v>
      </c>
      <c r="N8" s="48">
        <v>8</v>
      </c>
      <c r="O8" s="48">
        <v>0</v>
      </c>
      <c r="P8" s="49">
        <v>0</v>
      </c>
      <c r="Q8" s="49">
        <v>0</v>
      </c>
      <c r="R8" s="48">
        <v>1</v>
      </c>
      <c r="S8" s="48">
        <v>0</v>
      </c>
      <c r="T8" s="48">
        <v>5</v>
      </c>
      <c r="U8" s="48">
        <v>8</v>
      </c>
      <c r="V8" s="48">
        <v>2</v>
      </c>
      <c r="W8" s="49">
        <v>0.96</v>
      </c>
      <c r="X8" s="49">
        <v>0.4</v>
      </c>
      <c r="Y8" s="80"/>
      <c r="Z8" s="80"/>
      <c r="AA8" s="80" t="s">
        <v>445</v>
      </c>
      <c r="AB8" s="88" t="s">
        <v>1650</v>
      </c>
      <c r="AC8" s="88" t="s">
        <v>1749</v>
      </c>
      <c r="AD8" s="88"/>
      <c r="AE8" s="88" t="s">
        <v>1787</v>
      </c>
      <c r="AF8" s="88" t="s">
        <v>1806</v>
      </c>
      <c r="AG8" s="120">
        <v>3</v>
      </c>
      <c r="AH8" s="123">
        <v>3.8461538461538463</v>
      </c>
      <c r="AI8" s="120">
        <v>0</v>
      </c>
      <c r="AJ8" s="123">
        <v>0</v>
      </c>
      <c r="AK8" s="120">
        <v>0</v>
      </c>
      <c r="AL8" s="123">
        <v>0</v>
      </c>
      <c r="AM8" s="120">
        <v>75</v>
      </c>
      <c r="AN8" s="123">
        <v>96.15384615384616</v>
      </c>
      <c r="AO8" s="120">
        <v>78</v>
      </c>
    </row>
    <row r="9" spans="1:41" ht="15">
      <c r="A9" s="91" t="s">
        <v>1443</v>
      </c>
      <c r="B9" s="67" t="s">
        <v>1454</v>
      </c>
      <c r="C9" s="67" t="s">
        <v>56</v>
      </c>
      <c r="D9" s="113"/>
      <c r="E9" s="112"/>
      <c r="F9" s="114" t="s">
        <v>2121</v>
      </c>
      <c r="G9" s="115"/>
      <c r="H9" s="115"/>
      <c r="I9" s="116">
        <v>9</v>
      </c>
      <c r="J9" s="117"/>
      <c r="K9" s="48">
        <v>5</v>
      </c>
      <c r="L9" s="48">
        <v>9</v>
      </c>
      <c r="M9" s="48">
        <v>0</v>
      </c>
      <c r="N9" s="48">
        <v>9</v>
      </c>
      <c r="O9" s="48">
        <v>1</v>
      </c>
      <c r="P9" s="49">
        <v>0</v>
      </c>
      <c r="Q9" s="49">
        <v>0</v>
      </c>
      <c r="R9" s="48">
        <v>1</v>
      </c>
      <c r="S9" s="48">
        <v>0</v>
      </c>
      <c r="T9" s="48">
        <v>5</v>
      </c>
      <c r="U9" s="48">
        <v>9</v>
      </c>
      <c r="V9" s="48">
        <v>2</v>
      </c>
      <c r="W9" s="49">
        <v>0.96</v>
      </c>
      <c r="X9" s="49">
        <v>0.4</v>
      </c>
      <c r="Y9" s="80" t="s">
        <v>378</v>
      </c>
      <c r="Z9" s="80" t="s">
        <v>397</v>
      </c>
      <c r="AA9" s="80" t="s">
        <v>406</v>
      </c>
      <c r="AB9" s="88" t="s">
        <v>1651</v>
      </c>
      <c r="AC9" s="88" t="s">
        <v>1750</v>
      </c>
      <c r="AD9" s="88"/>
      <c r="AE9" s="88" t="s">
        <v>1788</v>
      </c>
      <c r="AF9" s="88" t="s">
        <v>1807</v>
      </c>
      <c r="AG9" s="120">
        <v>3</v>
      </c>
      <c r="AH9" s="123">
        <v>2.6315789473684212</v>
      </c>
      <c r="AI9" s="120">
        <v>12</v>
      </c>
      <c r="AJ9" s="123">
        <v>10.526315789473685</v>
      </c>
      <c r="AK9" s="120">
        <v>0</v>
      </c>
      <c r="AL9" s="123">
        <v>0</v>
      </c>
      <c r="AM9" s="120">
        <v>99</v>
      </c>
      <c r="AN9" s="123">
        <v>86.84210526315789</v>
      </c>
      <c r="AO9" s="120">
        <v>114</v>
      </c>
    </row>
    <row r="10" spans="1:41" ht="14.25" customHeight="1">
      <c r="A10" s="91" t="s">
        <v>1444</v>
      </c>
      <c r="B10" s="67" t="s">
        <v>1455</v>
      </c>
      <c r="C10" s="67" t="s">
        <v>56</v>
      </c>
      <c r="D10" s="113"/>
      <c r="E10" s="112"/>
      <c r="F10" s="114" t="s">
        <v>2122</v>
      </c>
      <c r="G10" s="115"/>
      <c r="H10" s="115"/>
      <c r="I10" s="116">
        <v>10</v>
      </c>
      <c r="J10" s="117"/>
      <c r="K10" s="48">
        <v>5</v>
      </c>
      <c r="L10" s="48">
        <v>4</v>
      </c>
      <c r="M10" s="48">
        <v>4</v>
      </c>
      <c r="N10" s="48">
        <v>8</v>
      </c>
      <c r="O10" s="48">
        <v>8</v>
      </c>
      <c r="P10" s="49" t="s">
        <v>1462</v>
      </c>
      <c r="Q10" s="49" t="s">
        <v>1462</v>
      </c>
      <c r="R10" s="48">
        <v>5</v>
      </c>
      <c r="S10" s="48">
        <v>5</v>
      </c>
      <c r="T10" s="48">
        <v>1</v>
      </c>
      <c r="U10" s="48">
        <v>4</v>
      </c>
      <c r="V10" s="48">
        <v>0</v>
      </c>
      <c r="W10" s="49">
        <v>0</v>
      </c>
      <c r="X10" s="49">
        <v>0</v>
      </c>
      <c r="Y10" s="80" t="s">
        <v>1497</v>
      </c>
      <c r="Z10" s="80" t="s">
        <v>1512</v>
      </c>
      <c r="AA10" s="80" t="s">
        <v>1564</v>
      </c>
      <c r="AB10" s="88" t="s">
        <v>1652</v>
      </c>
      <c r="AC10" s="88" t="s">
        <v>1661</v>
      </c>
      <c r="AD10" s="88"/>
      <c r="AE10" s="88"/>
      <c r="AF10" s="88" t="s">
        <v>1808</v>
      </c>
      <c r="AG10" s="120">
        <v>5</v>
      </c>
      <c r="AH10" s="123">
        <v>4.132231404958677</v>
      </c>
      <c r="AI10" s="120">
        <v>0</v>
      </c>
      <c r="AJ10" s="123">
        <v>0</v>
      </c>
      <c r="AK10" s="120">
        <v>0</v>
      </c>
      <c r="AL10" s="123">
        <v>0</v>
      </c>
      <c r="AM10" s="120">
        <v>116</v>
      </c>
      <c r="AN10" s="123">
        <v>95.86776859504133</v>
      </c>
      <c r="AO10" s="120">
        <v>121</v>
      </c>
    </row>
    <row r="11" spans="1:41" ht="15">
      <c r="A11" s="91" t="s">
        <v>1445</v>
      </c>
      <c r="B11" s="67" t="s">
        <v>1456</v>
      </c>
      <c r="C11" s="67" t="s">
        <v>56</v>
      </c>
      <c r="D11" s="113"/>
      <c r="E11" s="112"/>
      <c r="F11" s="114" t="s">
        <v>2123</v>
      </c>
      <c r="G11" s="115"/>
      <c r="H11" s="115"/>
      <c r="I11" s="116">
        <v>11</v>
      </c>
      <c r="J11" s="117"/>
      <c r="K11" s="48">
        <v>4</v>
      </c>
      <c r="L11" s="48">
        <v>4</v>
      </c>
      <c r="M11" s="48">
        <v>0</v>
      </c>
      <c r="N11" s="48">
        <v>4</v>
      </c>
      <c r="O11" s="48">
        <v>1</v>
      </c>
      <c r="P11" s="49">
        <v>0</v>
      </c>
      <c r="Q11" s="49">
        <v>0</v>
      </c>
      <c r="R11" s="48">
        <v>1</v>
      </c>
      <c r="S11" s="48">
        <v>0</v>
      </c>
      <c r="T11" s="48">
        <v>4</v>
      </c>
      <c r="U11" s="48">
        <v>4</v>
      </c>
      <c r="V11" s="48">
        <v>2</v>
      </c>
      <c r="W11" s="49">
        <v>1.125</v>
      </c>
      <c r="X11" s="49">
        <v>0.25</v>
      </c>
      <c r="Y11" s="80" t="s">
        <v>379</v>
      </c>
      <c r="Z11" s="80" t="s">
        <v>398</v>
      </c>
      <c r="AA11" s="80" t="s">
        <v>412</v>
      </c>
      <c r="AB11" s="88" t="s">
        <v>1653</v>
      </c>
      <c r="AC11" s="88" t="s">
        <v>1751</v>
      </c>
      <c r="AD11" s="88"/>
      <c r="AE11" s="88"/>
      <c r="AF11" s="88" t="s">
        <v>1809</v>
      </c>
      <c r="AG11" s="120">
        <v>12</v>
      </c>
      <c r="AH11" s="123">
        <v>10.344827586206897</v>
      </c>
      <c r="AI11" s="120">
        <v>0</v>
      </c>
      <c r="AJ11" s="123">
        <v>0</v>
      </c>
      <c r="AK11" s="120">
        <v>0</v>
      </c>
      <c r="AL11" s="123">
        <v>0</v>
      </c>
      <c r="AM11" s="120">
        <v>104</v>
      </c>
      <c r="AN11" s="123">
        <v>89.65517241379311</v>
      </c>
      <c r="AO11" s="120">
        <v>116</v>
      </c>
    </row>
    <row r="12" spans="1:41" ht="15">
      <c r="A12" s="91" t="s">
        <v>1446</v>
      </c>
      <c r="B12" s="67" t="s">
        <v>1457</v>
      </c>
      <c r="C12" s="67" t="s">
        <v>56</v>
      </c>
      <c r="D12" s="113"/>
      <c r="E12" s="112"/>
      <c r="F12" s="114" t="s">
        <v>2124</v>
      </c>
      <c r="G12" s="115"/>
      <c r="H12" s="115"/>
      <c r="I12" s="116">
        <v>12</v>
      </c>
      <c r="J12" s="117"/>
      <c r="K12" s="48">
        <v>2</v>
      </c>
      <c r="L12" s="48">
        <v>2</v>
      </c>
      <c r="M12" s="48">
        <v>0</v>
      </c>
      <c r="N12" s="48">
        <v>2</v>
      </c>
      <c r="O12" s="48">
        <v>1</v>
      </c>
      <c r="P12" s="49">
        <v>0</v>
      </c>
      <c r="Q12" s="49">
        <v>0</v>
      </c>
      <c r="R12" s="48">
        <v>1</v>
      </c>
      <c r="S12" s="48">
        <v>0</v>
      </c>
      <c r="T12" s="48">
        <v>2</v>
      </c>
      <c r="U12" s="48">
        <v>2</v>
      </c>
      <c r="V12" s="48">
        <v>1</v>
      </c>
      <c r="W12" s="49">
        <v>0.5</v>
      </c>
      <c r="X12" s="49">
        <v>0.5</v>
      </c>
      <c r="Y12" s="80"/>
      <c r="Z12" s="80"/>
      <c r="AA12" s="80" t="s">
        <v>444</v>
      </c>
      <c r="AB12" s="88" t="s">
        <v>1654</v>
      </c>
      <c r="AC12" s="88" t="s">
        <v>1752</v>
      </c>
      <c r="AD12" s="88"/>
      <c r="AE12" s="88"/>
      <c r="AF12" s="88" t="s">
        <v>1810</v>
      </c>
      <c r="AG12" s="120">
        <v>0</v>
      </c>
      <c r="AH12" s="123">
        <v>0</v>
      </c>
      <c r="AI12" s="120">
        <v>0</v>
      </c>
      <c r="AJ12" s="123">
        <v>0</v>
      </c>
      <c r="AK12" s="120">
        <v>0</v>
      </c>
      <c r="AL12" s="123">
        <v>0</v>
      </c>
      <c r="AM12" s="120">
        <v>10</v>
      </c>
      <c r="AN12" s="123">
        <v>100</v>
      </c>
      <c r="AO12" s="120">
        <v>10</v>
      </c>
    </row>
    <row r="13" spans="1:41" ht="15">
      <c r="A13" s="91" t="s">
        <v>1447</v>
      </c>
      <c r="B13" s="67" t="s">
        <v>1458</v>
      </c>
      <c r="C13" s="67" t="s">
        <v>56</v>
      </c>
      <c r="D13" s="113"/>
      <c r="E13" s="112"/>
      <c r="F13" s="114" t="s">
        <v>2125</v>
      </c>
      <c r="G13" s="115"/>
      <c r="H13" s="115"/>
      <c r="I13" s="116">
        <v>13</v>
      </c>
      <c r="J13" s="117"/>
      <c r="K13" s="48">
        <v>2</v>
      </c>
      <c r="L13" s="48">
        <v>2</v>
      </c>
      <c r="M13" s="48">
        <v>0</v>
      </c>
      <c r="N13" s="48">
        <v>2</v>
      </c>
      <c r="O13" s="48">
        <v>0</v>
      </c>
      <c r="P13" s="49">
        <v>1</v>
      </c>
      <c r="Q13" s="49">
        <v>1</v>
      </c>
      <c r="R13" s="48">
        <v>1</v>
      </c>
      <c r="S13" s="48">
        <v>0</v>
      </c>
      <c r="T13" s="48">
        <v>2</v>
      </c>
      <c r="U13" s="48">
        <v>2</v>
      </c>
      <c r="V13" s="48">
        <v>1</v>
      </c>
      <c r="W13" s="49">
        <v>0.5</v>
      </c>
      <c r="X13" s="49">
        <v>1</v>
      </c>
      <c r="Y13" s="80" t="s">
        <v>394</v>
      </c>
      <c r="Z13" s="80" t="s">
        <v>403</v>
      </c>
      <c r="AA13" s="80" t="s">
        <v>438</v>
      </c>
      <c r="AB13" s="88" t="s">
        <v>1655</v>
      </c>
      <c r="AC13" s="88" t="s">
        <v>1753</v>
      </c>
      <c r="AD13" s="88"/>
      <c r="AE13" s="88" t="s">
        <v>295</v>
      </c>
      <c r="AF13" s="88" t="s">
        <v>1811</v>
      </c>
      <c r="AG13" s="120">
        <v>4</v>
      </c>
      <c r="AH13" s="123">
        <v>5.882352941176471</v>
      </c>
      <c r="AI13" s="120">
        <v>0</v>
      </c>
      <c r="AJ13" s="123">
        <v>0</v>
      </c>
      <c r="AK13" s="120">
        <v>0</v>
      </c>
      <c r="AL13" s="123">
        <v>0</v>
      </c>
      <c r="AM13" s="120">
        <v>64</v>
      </c>
      <c r="AN13" s="123">
        <v>94.11764705882354</v>
      </c>
      <c r="AO13" s="120">
        <v>68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1437</v>
      </c>
      <c r="B2" s="88" t="s">
        <v>297</v>
      </c>
      <c r="C2" s="80">
        <f>VLOOKUP(GroupVertices[[#This Row],[Vertex]],Vertices[],MATCH("ID",Vertices[[#Headers],[Vertex]:[Vertex Content Word Count]],0),FALSE)</f>
        <v>80</v>
      </c>
    </row>
    <row r="3" spans="1:3" ht="15">
      <c r="A3" s="80" t="s">
        <v>1437</v>
      </c>
      <c r="B3" s="88" t="s">
        <v>296</v>
      </c>
      <c r="C3" s="80">
        <f>VLOOKUP(GroupVertices[[#This Row],[Vertex]],Vertices[],MATCH("ID",Vertices[[#Headers],[Vertex]:[Vertex Content Word Count]],0),FALSE)</f>
        <v>46</v>
      </c>
    </row>
    <row r="4" spans="1:3" ht="15">
      <c r="A4" s="80" t="s">
        <v>1437</v>
      </c>
      <c r="B4" s="88" t="s">
        <v>293</v>
      </c>
      <c r="C4" s="80">
        <f>VLOOKUP(GroupVertices[[#This Row],[Vertex]],Vertices[],MATCH("ID",Vertices[[#Headers],[Vertex]:[Vertex Content Word Count]],0),FALSE)</f>
        <v>33</v>
      </c>
    </row>
    <row r="5" spans="1:3" ht="15">
      <c r="A5" s="80" t="s">
        <v>1437</v>
      </c>
      <c r="B5" s="88" t="s">
        <v>331</v>
      </c>
      <c r="C5" s="80">
        <f>VLOOKUP(GroupVertices[[#This Row],[Vertex]],Vertices[],MATCH("ID",Vertices[[#Headers],[Vertex]:[Vertex Content Word Count]],0),FALSE)</f>
        <v>77</v>
      </c>
    </row>
    <row r="6" spans="1:3" ht="15">
      <c r="A6" s="80" t="s">
        <v>1437</v>
      </c>
      <c r="B6" s="88" t="s">
        <v>330</v>
      </c>
      <c r="C6" s="80">
        <f>VLOOKUP(GroupVertices[[#This Row],[Vertex]],Vertices[],MATCH("ID",Vertices[[#Headers],[Vertex]:[Vertex Content Word Count]],0),FALSE)</f>
        <v>76</v>
      </c>
    </row>
    <row r="7" spans="1:3" ht="15">
      <c r="A7" s="80" t="s">
        <v>1437</v>
      </c>
      <c r="B7" s="88" t="s">
        <v>329</v>
      </c>
      <c r="C7" s="80">
        <f>VLOOKUP(GroupVertices[[#This Row],[Vertex]],Vertices[],MATCH("ID",Vertices[[#Headers],[Vertex]:[Vertex Content Word Count]],0),FALSE)</f>
        <v>75</v>
      </c>
    </row>
    <row r="8" spans="1:3" ht="15">
      <c r="A8" s="80" t="s">
        <v>1437</v>
      </c>
      <c r="B8" s="88" t="s">
        <v>328</v>
      </c>
      <c r="C8" s="80">
        <f>VLOOKUP(GroupVertices[[#This Row],[Vertex]],Vertices[],MATCH("ID",Vertices[[#Headers],[Vertex]:[Vertex Content Word Count]],0),FALSE)</f>
        <v>74</v>
      </c>
    </row>
    <row r="9" spans="1:3" ht="15">
      <c r="A9" s="80" t="s">
        <v>1437</v>
      </c>
      <c r="B9" s="88" t="s">
        <v>327</v>
      </c>
      <c r="C9" s="80">
        <f>VLOOKUP(GroupVertices[[#This Row],[Vertex]],Vertices[],MATCH("ID",Vertices[[#Headers],[Vertex]:[Vertex Content Word Count]],0),FALSE)</f>
        <v>73</v>
      </c>
    </row>
    <row r="10" spans="1:3" ht="15">
      <c r="A10" s="80" t="s">
        <v>1437</v>
      </c>
      <c r="B10" s="88" t="s">
        <v>326</v>
      </c>
      <c r="C10" s="80">
        <f>VLOOKUP(GroupVertices[[#This Row],[Vertex]],Vertices[],MATCH("ID",Vertices[[#Headers],[Vertex]:[Vertex Content Word Count]],0),FALSE)</f>
        <v>72</v>
      </c>
    </row>
    <row r="11" spans="1:3" ht="15">
      <c r="A11" s="80" t="s">
        <v>1437</v>
      </c>
      <c r="B11" s="88" t="s">
        <v>325</v>
      </c>
      <c r="C11" s="80">
        <f>VLOOKUP(GroupVertices[[#This Row],[Vertex]],Vertices[],MATCH("ID",Vertices[[#Headers],[Vertex]:[Vertex Content Word Count]],0),FALSE)</f>
        <v>71</v>
      </c>
    </row>
    <row r="12" spans="1:3" ht="15">
      <c r="A12" s="80" t="s">
        <v>1437</v>
      </c>
      <c r="B12" s="88" t="s">
        <v>323</v>
      </c>
      <c r="C12" s="80">
        <f>VLOOKUP(GroupVertices[[#This Row],[Vertex]],Vertices[],MATCH("ID",Vertices[[#Headers],[Vertex]:[Vertex Content Word Count]],0),FALSE)</f>
        <v>64</v>
      </c>
    </row>
    <row r="13" spans="1:3" ht="15">
      <c r="A13" s="80" t="s">
        <v>1437</v>
      </c>
      <c r="B13" s="88" t="s">
        <v>272</v>
      </c>
      <c r="C13" s="80">
        <f>VLOOKUP(GroupVertices[[#This Row],[Vertex]],Vertices[],MATCH("ID",Vertices[[#Headers],[Vertex]:[Vertex Content Word Count]],0),FALSE)</f>
        <v>42</v>
      </c>
    </row>
    <row r="14" spans="1:3" ht="15">
      <c r="A14" s="80" t="s">
        <v>1437</v>
      </c>
      <c r="B14" s="88" t="s">
        <v>276</v>
      </c>
      <c r="C14" s="80">
        <f>VLOOKUP(GroupVertices[[#This Row],[Vertex]],Vertices[],MATCH("ID",Vertices[[#Headers],[Vertex]:[Vertex Content Word Count]],0),FALSE)</f>
        <v>51</v>
      </c>
    </row>
    <row r="15" spans="1:3" ht="15">
      <c r="A15" s="80" t="s">
        <v>1437</v>
      </c>
      <c r="B15" s="88" t="s">
        <v>317</v>
      </c>
      <c r="C15" s="80">
        <f>VLOOKUP(GroupVertices[[#This Row],[Vertex]],Vertices[],MATCH("ID",Vertices[[#Headers],[Vertex]:[Vertex Content Word Count]],0),FALSE)</f>
        <v>47</v>
      </c>
    </row>
    <row r="16" spans="1:3" ht="15">
      <c r="A16" s="80" t="s">
        <v>1437</v>
      </c>
      <c r="B16" s="88" t="s">
        <v>270</v>
      </c>
      <c r="C16" s="80">
        <f>VLOOKUP(GroupVertices[[#This Row],[Vertex]],Vertices[],MATCH("ID",Vertices[[#Headers],[Vertex]:[Vertex Content Word Count]],0),FALSE)</f>
        <v>40</v>
      </c>
    </row>
    <row r="17" spans="1:3" ht="15">
      <c r="A17" s="80" t="s">
        <v>1437</v>
      </c>
      <c r="B17" s="88" t="s">
        <v>316</v>
      </c>
      <c r="C17" s="80">
        <f>VLOOKUP(GroupVertices[[#This Row],[Vertex]],Vertices[],MATCH("ID",Vertices[[#Headers],[Vertex]:[Vertex Content Word Count]],0),FALSE)</f>
        <v>45</v>
      </c>
    </row>
    <row r="18" spans="1:3" ht="15">
      <c r="A18" s="80" t="s">
        <v>1437</v>
      </c>
      <c r="B18" s="88" t="s">
        <v>315</v>
      </c>
      <c r="C18" s="80">
        <f>VLOOKUP(GroupVertices[[#This Row],[Vertex]],Vertices[],MATCH("ID",Vertices[[#Headers],[Vertex]:[Vertex Content Word Count]],0),FALSE)</f>
        <v>44</v>
      </c>
    </row>
    <row r="19" spans="1:3" ht="15">
      <c r="A19" s="80" t="s">
        <v>1437</v>
      </c>
      <c r="B19" s="88" t="s">
        <v>314</v>
      </c>
      <c r="C19" s="80">
        <f>VLOOKUP(GroupVertices[[#This Row],[Vertex]],Vertices[],MATCH("ID",Vertices[[#Headers],[Vertex]:[Vertex Content Word Count]],0),FALSE)</f>
        <v>43</v>
      </c>
    </row>
    <row r="20" spans="1:3" ht="15">
      <c r="A20" s="80" t="s">
        <v>1437</v>
      </c>
      <c r="B20" s="88" t="s">
        <v>313</v>
      </c>
      <c r="C20" s="80">
        <f>VLOOKUP(GroupVertices[[#This Row],[Vertex]],Vertices[],MATCH("ID",Vertices[[#Headers],[Vertex]:[Vertex Content Word Count]],0),FALSE)</f>
        <v>41</v>
      </c>
    </row>
    <row r="21" spans="1:3" ht="15">
      <c r="A21" s="80" t="s">
        <v>1437</v>
      </c>
      <c r="B21" s="88" t="s">
        <v>310</v>
      </c>
      <c r="C21" s="80">
        <f>VLOOKUP(GroupVertices[[#This Row],[Vertex]],Vertices[],MATCH("ID",Vertices[[#Headers],[Vertex]:[Vertex Content Word Count]],0),FALSE)</f>
        <v>34</v>
      </c>
    </row>
    <row r="22" spans="1:3" ht="15">
      <c r="A22" s="80" t="s">
        <v>1437</v>
      </c>
      <c r="B22" s="88" t="s">
        <v>266</v>
      </c>
      <c r="C22" s="80">
        <f>VLOOKUP(GroupVertices[[#This Row],[Vertex]],Vertices[],MATCH("ID",Vertices[[#Headers],[Vertex]:[Vertex Content Word Count]],0),FALSE)</f>
        <v>32</v>
      </c>
    </row>
    <row r="23" spans="1:3" ht="15">
      <c r="A23" s="80" t="s">
        <v>1438</v>
      </c>
      <c r="B23" s="88" t="s">
        <v>289</v>
      </c>
      <c r="C23" s="80">
        <f>VLOOKUP(GroupVertices[[#This Row],[Vertex]],Vertices[],MATCH("ID",Vertices[[#Headers],[Vertex]:[Vertex Content Word Count]],0),FALSE)</f>
        <v>68</v>
      </c>
    </row>
    <row r="24" spans="1:3" ht="15">
      <c r="A24" s="80" t="s">
        <v>1438</v>
      </c>
      <c r="B24" s="88" t="s">
        <v>322</v>
      </c>
      <c r="C24" s="80">
        <f>VLOOKUP(GroupVertices[[#This Row],[Vertex]],Vertices[],MATCH("ID",Vertices[[#Headers],[Vertex]:[Vertex Content Word Count]],0),FALSE)</f>
        <v>63</v>
      </c>
    </row>
    <row r="25" spans="1:3" ht="15">
      <c r="A25" s="80" t="s">
        <v>1438</v>
      </c>
      <c r="B25" s="88" t="s">
        <v>282</v>
      </c>
      <c r="C25" s="80">
        <f>VLOOKUP(GroupVertices[[#This Row],[Vertex]],Vertices[],MATCH("ID",Vertices[[#Headers],[Vertex]:[Vertex Content Word Count]],0),FALSE)</f>
        <v>5</v>
      </c>
    </row>
    <row r="26" spans="1:3" ht="15">
      <c r="A26" s="80" t="s">
        <v>1438</v>
      </c>
      <c r="B26" s="88" t="s">
        <v>324</v>
      </c>
      <c r="C26" s="80">
        <f>VLOOKUP(GroupVertices[[#This Row],[Vertex]],Vertices[],MATCH("ID",Vertices[[#Headers],[Vertex]:[Vertex Content Word Count]],0),FALSE)</f>
        <v>66</v>
      </c>
    </row>
    <row r="27" spans="1:3" ht="15">
      <c r="A27" s="80" t="s">
        <v>1438</v>
      </c>
      <c r="B27" s="88" t="s">
        <v>287</v>
      </c>
      <c r="C27" s="80">
        <f>VLOOKUP(GroupVertices[[#This Row],[Vertex]],Vertices[],MATCH("ID",Vertices[[#Headers],[Vertex]:[Vertex Content Word Count]],0),FALSE)</f>
        <v>65</v>
      </c>
    </row>
    <row r="28" spans="1:3" ht="15">
      <c r="A28" s="80" t="s">
        <v>1438</v>
      </c>
      <c r="B28" s="88" t="s">
        <v>288</v>
      </c>
      <c r="C28" s="80">
        <f>VLOOKUP(GroupVertices[[#This Row],[Vertex]],Vertices[],MATCH("ID",Vertices[[#Headers],[Vertex]:[Vertex Content Word Count]],0),FALSE)</f>
        <v>67</v>
      </c>
    </row>
    <row r="29" spans="1:3" ht="15">
      <c r="A29" s="80" t="s">
        <v>1438</v>
      </c>
      <c r="B29" s="88" t="s">
        <v>280</v>
      </c>
      <c r="C29" s="80">
        <f>VLOOKUP(GroupVertices[[#This Row],[Vertex]],Vertices[],MATCH("ID",Vertices[[#Headers],[Vertex]:[Vertex Content Word Count]],0),FALSE)</f>
        <v>60</v>
      </c>
    </row>
    <row r="30" spans="1:3" ht="15">
      <c r="A30" s="80" t="s">
        <v>1438</v>
      </c>
      <c r="B30" s="88" t="s">
        <v>277</v>
      </c>
      <c r="C30" s="80">
        <f>VLOOKUP(GroupVertices[[#This Row],[Vertex]],Vertices[],MATCH("ID",Vertices[[#Headers],[Vertex]:[Vertex Content Word Count]],0),FALSE)</f>
        <v>52</v>
      </c>
    </row>
    <row r="31" spans="1:3" ht="15">
      <c r="A31" s="80" t="s">
        <v>1438</v>
      </c>
      <c r="B31" s="88" t="s">
        <v>286</v>
      </c>
      <c r="C31" s="80">
        <f>VLOOKUP(GroupVertices[[#This Row],[Vertex]],Vertices[],MATCH("ID",Vertices[[#Headers],[Vertex]:[Vertex Content Word Count]],0),FALSE)</f>
        <v>29</v>
      </c>
    </row>
    <row r="32" spans="1:3" ht="15">
      <c r="A32" s="80" t="s">
        <v>1438</v>
      </c>
      <c r="B32" s="88" t="s">
        <v>285</v>
      </c>
      <c r="C32" s="80">
        <f>VLOOKUP(GroupVertices[[#This Row],[Vertex]],Vertices[],MATCH("ID",Vertices[[#Headers],[Vertex]:[Vertex Content Word Count]],0),FALSE)</f>
        <v>28</v>
      </c>
    </row>
    <row r="33" spans="1:3" ht="15">
      <c r="A33" s="80" t="s">
        <v>1438</v>
      </c>
      <c r="B33" s="88" t="s">
        <v>264</v>
      </c>
      <c r="C33" s="80">
        <f>VLOOKUP(GroupVertices[[#This Row],[Vertex]],Vertices[],MATCH("ID",Vertices[[#Headers],[Vertex]:[Vertex Content Word Count]],0),FALSE)</f>
        <v>27</v>
      </c>
    </row>
    <row r="34" spans="1:3" ht="15">
      <c r="A34" s="80" t="s">
        <v>1438</v>
      </c>
      <c r="B34" s="88" t="s">
        <v>256</v>
      </c>
      <c r="C34" s="80">
        <f>VLOOKUP(GroupVertices[[#This Row],[Vertex]],Vertices[],MATCH("ID",Vertices[[#Headers],[Vertex]:[Vertex Content Word Count]],0),FALSE)</f>
        <v>16</v>
      </c>
    </row>
    <row r="35" spans="1:3" ht="15">
      <c r="A35" s="80" t="s">
        <v>1438</v>
      </c>
      <c r="B35" s="88" t="s">
        <v>255</v>
      </c>
      <c r="C35" s="80">
        <f>VLOOKUP(GroupVertices[[#This Row],[Vertex]],Vertices[],MATCH("ID",Vertices[[#Headers],[Vertex]:[Vertex Content Word Count]],0),FALSE)</f>
        <v>15</v>
      </c>
    </row>
    <row r="36" spans="1:3" ht="15">
      <c r="A36" s="80" t="s">
        <v>1438</v>
      </c>
      <c r="B36" s="88" t="s">
        <v>254</v>
      </c>
      <c r="C36" s="80">
        <f>VLOOKUP(GroupVertices[[#This Row],[Vertex]],Vertices[],MATCH("ID",Vertices[[#Headers],[Vertex]:[Vertex Content Word Count]],0),FALSE)</f>
        <v>14</v>
      </c>
    </row>
    <row r="37" spans="1:3" ht="15">
      <c r="A37" s="80" t="s">
        <v>1439</v>
      </c>
      <c r="B37" s="88" t="s">
        <v>284</v>
      </c>
      <c r="C37" s="80">
        <f>VLOOKUP(GroupVertices[[#This Row],[Vertex]],Vertices[],MATCH("ID",Vertices[[#Headers],[Vertex]:[Vertex Content Word Count]],0),FALSE)</f>
        <v>62</v>
      </c>
    </row>
    <row r="38" spans="1:3" ht="15">
      <c r="A38" s="80" t="s">
        <v>1439</v>
      </c>
      <c r="B38" s="88" t="s">
        <v>271</v>
      </c>
      <c r="C38" s="80">
        <f>VLOOKUP(GroupVertices[[#This Row],[Vertex]],Vertices[],MATCH("ID",Vertices[[#Headers],[Vertex]:[Vertex Content Word Count]],0),FALSE)</f>
        <v>6</v>
      </c>
    </row>
    <row r="39" spans="1:3" ht="15">
      <c r="A39" s="80" t="s">
        <v>1439</v>
      </c>
      <c r="B39" s="88" t="s">
        <v>283</v>
      </c>
      <c r="C39" s="80">
        <f>VLOOKUP(GroupVertices[[#This Row],[Vertex]],Vertices[],MATCH("ID",Vertices[[#Headers],[Vertex]:[Vertex Content Word Count]],0),FALSE)</f>
        <v>4</v>
      </c>
    </row>
    <row r="40" spans="1:3" ht="15">
      <c r="A40" s="80" t="s">
        <v>1439</v>
      </c>
      <c r="B40" s="88" t="s">
        <v>281</v>
      </c>
      <c r="C40" s="80">
        <f>VLOOKUP(GroupVertices[[#This Row],[Vertex]],Vertices[],MATCH("ID",Vertices[[#Headers],[Vertex]:[Vertex Content Word Count]],0),FALSE)</f>
        <v>61</v>
      </c>
    </row>
    <row r="41" spans="1:3" ht="15">
      <c r="A41" s="80" t="s">
        <v>1439</v>
      </c>
      <c r="B41" s="88" t="s">
        <v>275</v>
      </c>
      <c r="C41" s="80">
        <f>VLOOKUP(GroupVertices[[#This Row],[Vertex]],Vertices[],MATCH("ID",Vertices[[#Headers],[Vertex]:[Vertex Content Word Count]],0),FALSE)</f>
        <v>50</v>
      </c>
    </row>
    <row r="42" spans="1:3" ht="15">
      <c r="A42" s="80" t="s">
        <v>1439</v>
      </c>
      <c r="B42" s="88" t="s">
        <v>274</v>
      </c>
      <c r="C42" s="80">
        <f>VLOOKUP(GroupVertices[[#This Row],[Vertex]],Vertices[],MATCH("ID",Vertices[[#Headers],[Vertex]:[Vertex Content Word Count]],0),FALSE)</f>
        <v>49</v>
      </c>
    </row>
    <row r="43" spans="1:3" ht="15">
      <c r="A43" s="80" t="s">
        <v>1439</v>
      </c>
      <c r="B43" s="88" t="s">
        <v>273</v>
      </c>
      <c r="C43" s="80">
        <f>VLOOKUP(GroupVertices[[#This Row],[Vertex]],Vertices[],MATCH("ID",Vertices[[#Headers],[Vertex]:[Vertex Content Word Count]],0),FALSE)</f>
        <v>48</v>
      </c>
    </row>
    <row r="44" spans="1:3" ht="15">
      <c r="A44" s="80" t="s">
        <v>1439</v>
      </c>
      <c r="B44" s="88" t="s">
        <v>250</v>
      </c>
      <c r="C44" s="80">
        <f>VLOOKUP(GroupVertices[[#This Row],[Vertex]],Vertices[],MATCH("ID",Vertices[[#Headers],[Vertex]:[Vertex Content Word Count]],0),FALSE)</f>
        <v>8</v>
      </c>
    </row>
    <row r="45" spans="1:3" ht="15">
      <c r="A45" s="80" t="s">
        <v>1439</v>
      </c>
      <c r="B45" s="88" t="s">
        <v>249</v>
      </c>
      <c r="C45" s="80">
        <f>VLOOKUP(GroupVertices[[#This Row],[Vertex]],Vertices[],MATCH("ID",Vertices[[#Headers],[Vertex]:[Vertex Content Word Count]],0),FALSE)</f>
        <v>7</v>
      </c>
    </row>
    <row r="46" spans="1:3" ht="15">
      <c r="A46" s="80" t="s">
        <v>1439</v>
      </c>
      <c r="B46" s="88" t="s">
        <v>248</v>
      </c>
      <c r="C46" s="80">
        <f>VLOOKUP(GroupVertices[[#This Row],[Vertex]],Vertices[],MATCH("ID",Vertices[[#Headers],[Vertex]:[Vertex Content Word Count]],0),FALSE)</f>
        <v>3</v>
      </c>
    </row>
    <row r="47" spans="1:3" ht="15">
      <c r="A47" s="80" t="s">
        <v>1440</v>
      </c>
      <c r="B47" s="88" t="s">
        <v>298</v>
      </c>
      <c r="C47" s="80">
        <f>VLOOKUP(GroupVertices[[#This Row],[Vertex]],Vertices[],MATCH("ID",Vertices[[#Headers],[Vertex]:[Vertex Content Word Count]],0),FALSE)</f>
        <v>81</v>
      </c>
    </row>
    <row r="48" spans="1:3" ht="15">
      <c r="A48" s="80" t="s">
        <v>1440</v>
      </c>
      <c r="B48" s="88" t="s">
        <v>333</v>
      </c>
      <c r="C48" s="80">
        <f>VLOOKUP(GroupVertices[[#This Row],[Vertex]],Vertices[],MATCH("ID",Vertices[[#Headers],[Vertex]:[Vertex Content Word Count]],0),FALSE)</f>
        <v>83</v>
      </c>
    </row>
    <row r="49" spans="1:3" ht="15">
      <c r="A49" s="80" t="s">
        <v>1440</v>
      </c>
      <c r="B49" s="88" t="s">
        <v>332</v>
      </c>
      <c r="C49" s="80">
        <f>VLOOKUP(GroupVertices[[#This Row],[Vertex]],Vertices[],MATCH("ID",Vertices[[#Headers],[Vertex]:[Vertex Content Word Count]],0),FALSE)</f>
        <v>82</v>
      </c>
    </row>
    <row r="50" spans="1:3" ht="15">
      <c r="A50" s="80" t="s">
        <v>1440</v>
      </c>
      <c r="B50" s="88" t="s">
        <v>265</v>
      </c>
      <c r="C50" s="80">
        <f>VLOOKUP(GroupVertices[[#This Row],[Vertex]],Vertices[],MATCH("ID",Vertices[[#Headers],[Vertex]:[Vertex Content Word Count]],0),FALSE)</f>
        <v>30</v>
      </c>
    </row>
    <row r="51" spans="1:3" ht="15">
      <c r="A51" s="80" t="s">
        <v>1440</v>
      </c>
      <c r="B51" s="88" t="s">
        <v>321</v>
      </c>
      <c r="C51" s="80">
        <f>VLOOKUP(GroupVertices[[#This Row],[Vertex]],Vertices[],MATCH("ID",Vertices[[#Headers],[Vertex]:[Vertex Content Word Count]],0),FALSE)</f>
        <v>59</v>
      </c>
    </row>
    <row r="52" spans="1:3" ht="15">
      <c r="A52" s="80" t="s">
        <v>1440</v>
      </c>
      <c r="B52" s="88" t="s">
        <v>279</v>
      </c>
      <c r="C52" s="80">
        <f>VLOOKUP(GroupVertices[[#This Row],[Vertex]],Vertices[],MATCH("ID",Vertices[[#Headers],[Vertex]:[Vertex Content Word Count]],0),FALSE)</f>
        <v>56</v>
      </c>
    </row>
    <row r="53" spans="1:3" ht="15">
      <c r="A53" s="80" t="s">
        <v>1440</v>
      </c>
      <c r="B53" s="88" t="s">
        <v>320</v>
      </c>
      <c r="C53" s="80">
        <f>VLOOKUP(GroupVertices[[#This Row],[Vertex]],Vertices[],MATCH("ID",Vertices[[#Headers],[Vertex]:[Vertex Content Word Count]],0),FALSE)</f>
        <v>58</v>
      </c>
    </row>
    <row r="54" spans="1:3" ht="15">
      <c r="A54" s="80" t="s">
        <v>1440</v>
      </c>
      <c r="B54" s="88" t="s">
        <v>319</v>
      </c>
      <c r="C54" s="80">
        <f>VLOOKUP(GroupVertices[[#This Row],[Vertex]],Vertices[],MATCH("ID",Vertices[[#Headers],[Vertex]:[Vertex Content Word Count]],0),FALSE)</f>
        <v>57</v>
      </c>
    </row>
    <row r="55" spans="1:3" ht="15">
      <c r="A55" s="80" t="s">
        <v>1440</v>
      </c>
      <c r="B55" s="88" t="s">
        <v>309</v>
      </c>
      <c r="C55" s="80">
        <f>VLOOKUP(GroupVertices[[#This Row],[Vertex]],Vertices[],MATCH("ID",Vertices[[#Headers],[Vertex]:[Vertex Content Word Count]],0),FALSE)</f>
        <v>31</v>
      </c>
    </row>
    <row r="56" spans="1:3" ht="15">
      <c r="A56" s="80" t="s">
        <v>1441</v>
      </c>
      <c r="B56" s="88" t="s">
        <v>291</v>
      </c>
      <c r="C56" s="80">
        <f>VLOOKUP(GroupVertices[[#This Row],[Vertex]],Vertices[],MATCH("ID",Vertices[[#Headers],[Vertex]:[Vertex Content Word Count]],0),FALSE)</f>
        <v>69</v>
      </c>
    </row>
    <row r="57" spans="1:3" ht="15">
      <c r="A57" s="80" t="s">
        <v>1441</v>
      </c>
      <c r="B57" s="88" t="s">
        <v>292</v>
      </c>
      <c r="C57" s="80">
        <f>VLOOKUP(GroupVertices[[#This Row],[Vertex]],Vertices[],MATCH("ID",Vertices[[#Headers],[Vertex]:[Vertex Content Word Count]],0),FALSE)</f>
        <v>70</v>
      </c>
    </row>
    <row r="58" spans="1:3" ht="15">
      <c r="A58" s="80" t="s">
        <v>1441</v>
      </c>
      <c r="B58" s="88" t="s">
        <v>268</v>
      </c>
      <c r="C58" s="80">
        <f>VLOOKUP(GroupVertices[[#This Row],[Vertex]],Vertices[],MATCH("ID",Vertices[[#Headers],[Vertex]:[Vertex Content Word Count]],0),FALSE)</f>
        <v>36</v>
      </c>
    </row>
    <row r="59" spans="1:3" ht="15">
      <c r="A59" s="80" t="s">
        <v>1441</v>
      </c>
      <c r="B59" s="88" t="s">
        <v>318</v>
      </c>
      <c r="C59" s="80">
        <f>VLOOKUP(GroupVertices[[#This Row],[Vertex]],Vertices[],MATCH("ID",Vertices[[#Headers],[Vertex]:[Vertex Content Word Count]],0),FALSE)</f>
        <v>55</v>
      </c>
    </row>
    <row r="60" spans="1:3" ht="15">
      <c r="A60" s="80" t="s">
        <v>1441</v>
      </c>
      <c r="B60" s="88" t="s">
        <v>290</v>
      </c>
      <c r="C60" s="80">
        <f>VLOOKUP(GroupVertices[[#This Row],[Vertex]],Vertices[],MATCH("ID",Vertices[[#Headers],[Vertex]:[Vertex Content Word Count]],0),FALSE)</f>
        <v>54</v>
      </c>
    </row>
    <row r="61" spans="1:3" ht="15">
      <c r="A61" s="80" t="s">
        <v>1441</v>
      </c>
      <c r="B61" s="88" t="s">
        <v>278</v>
      </c>
      <c r="C61" s="80">
        <f>VLOOKUP(GroupVertices[[#This Row],[Vertex]],Vertices[],MATCH("ID",Vertices[[#Headers],[Vertex]:[Vertex Content Word Count]],0),FALSE)</f>
        <v>53</v>
      </c>
    </row>
    <row r="62" spans="1:3" ht="15">
      <c r="A62" s="80" t="s">
        <v>1441</v>
      </c>
      <c r="B62" s="88" t="s">
        <v>269</v>
      </c>
      <c r="C62" s="80">
        <f>VLOOKUP(GroupVertices[[#This Row],[Vertex]],Vertices[],MATCH("ID",Vertices[[#Headers],[Vertex]:[Vertex Content Word Count]],0),FALSE)</f>
        <v>39</v>
      </c>
    </row>
    <row r="63" spans="1:3" ht="15">
      <c r="A63" s="80" t="s">
        <v>1441</v>
      </c>
      <c r="B63" s="88" t="s">
        <v>312</v>
      </c>
      <c r="C63" s="80">
        <f>VLOOKUP(GroupVertices[[#This Row],[Vertex]],Vertices[],MATCH("ID",Vertices[[#Headers],[Vertex]:[Vertex Content Word Count]],0),FALSE)</f>
        <v>38</v>
      </c>
    </row>
    <row r="64" spans="1:3" ht="15">
      <c r="A64" s="80" t="s">
        <v>1441</v>
      </c>
      <c r="B64" s="88" t="s">
        <v>311</v>
      </c>
      <c r="C64" s="80">
        <f>VLOOKUP(GroupVertices[[#This Row],[Vertex]],Vertices[],MATCH("ID",Vertices[[#Headers],[Vertex]:[Vertex Content Word Count]],0),FALSE)</f>
        <v>37</v>
      </c>
    </row>
    <row r="65" spans="1:3" ht="15">
      <c r="A65" s="80" t="s">
        <v>1442</v>
      </c>
      <c r="B65" s="88" t="s">
        <v>303</v>
      </c>
      <c r="C65" s="80">
        <f>VLOOKUP(GroupVertices[[#This Row],[Vertex]],Vertices[],MATCH("ID",Vertices[[#Headers],[Vertex]:[Vertex Content Word Count]],0),FALSE)</f>
        <v>87</v>
      </c>
    </row>
    <row r="66" spans="1:3" ht="15">
      <c r="A66" s="80" t="s">
        <v>1442</v>
      </c>
      <c r="B66" s="88" t="s">
        <v>308</v>
      </c>
      <c r="C66" s="80">
        <f>VLOOKUP(GroupVertices[[#This Row],[Vertex]],Vertices[],MATCH("ID",Vertices[[#Headers],[Vertex]:[Vertex Content Word Count]],0),FALSE)</f>
        <v>26</v>
      </c>
    </row>
    <row r="67" spans="1:3" ht="15">
      <c r="A67" s="80" t="s">
        <v>1442</v>
      </c>
      <c r="B67" s="88" t="s">
        <v>307</v>
      </c>
      <c r="C67" s="80">
        <f>VLOOKUP(GroupVertices[[#This Row],[Vertex]],Vertices[],MATCH("ID",Vertices[[#Headers],[Vertex]:[Vertex Content Word Count]],0),FALSE)</f>
        <v>25</v>
      </c>
    </row>
    <row r="68" spans="1:3" ht="15">
      <c r="A68" s="80" t="s">
        <v>1442</v>
      </c>
      <c r="B68" s="88" t="s">
        <v>302</v>
      </c>
      <c r="C68" s="80">
        <f>VLOOKUP(GroupVertices[[#This Row],[Vertex]],Vertices[],MATCH("ID",Vertices[[#Headers],[Vertex]:[Vertex Content Word Count]],0),FALSE)</f>
        <v>24</v>
      </c>
    </row>
    <row r="69" spans="1:3" ht="15">
      <c r="A69" s="80" t="s">
        <v>1442</v>
      </c>
      <c r="B69" s="88" t="s">
        <v>263</v>
      </c>
      <c r="C69" s="80">
        <f>VLOOKUP(GroupVertices[[#This Row],[Vertex]],Vertices[],MATCH("ID",Vertices[[#Headers],[Vertex]:[Vertex Content Word Count]],0),FALSE)</f>
        <v>23</v>
      </c>
    </row>
    <row r="70" spans="1:3" ht="15">
      <c r="A70" s="80" t="s">
        <v>1443</v>
      </c>
      <c r="B70" s="88" t="s">
        <v>252</v>
      </c>
      <c r="C70" s="80">
        <f>VLOOKUP(GroupVertices[[#This Row],[Vertex]],Vertices[],MATCH("ID",Vertices[[#Headers],[Vertex]:[Vertex Content Word Count]],0),FALSE)</f>
        <v>13</v>
      </c>
    </row>
    <row r="71" spans="1:3" ht="15">
      <c r="A71" s="80" t="s">
        <v>1443</v>
      </c>
      <c r="B71" s="88" t="s">
        <v>306</v>
      </c>
      <c r="C71" s="80">
        <f>VLOOKUP(GroupVertices[[#This Row],[Vertex]],Vertices[],MATCH("ID",Vertices[[#Headers],[Vertex]:[Vertex Content Word Count]],0),FALSE)</f>
        <v>12</v>
      </c>
    </row>
    <row r="72" spans="1:3" ht="15">
      <c r="A72" s="80" t="s">
        <v>1443</v>
      </c>
      <c r="B72" s="88" t="s">
        <v>305</v>
      </c>
      <c r="C72" s="80">
        <f>VLOOKUP(GroupVertices[[#This Row],[Vertex]],Vertices[],MATCH("ID",Vertices[[#Headers],[Vertex]:[Vertex Content Word Count]],0),FALSE)</f>
        <v>11</v>
      </c>
    </row>
    <row r="73" spans="1:3" ht="15">
      <c r="A73" s="80" t="s">
        <v>1443</v>
      </c>
      <c r="B73" s="88" t="s">
        <v>253</v>
      </c>
      <c r="C73" s="80">
        <f>VLOOKUP(GroupVertices[[#This Row],[Vertex]],Vertices[],MATCH("ID",Vertices[[#Headers],[Vertex]:[Vertex Content Word Count]],0),FALSE)</f>
        <v>10</v>
      </c>
    </row>
    <row r="74" spans="1:3" ht="15">
      <c r="A74" s="80" t="s">
        <v>1443</v>
      </c>
      <c r="B74" s="88" t="s">
        <v>251</v>
      </c>
      <c r="C74" s="80">
        <f>VLOOKUP(GroupVertices[[#This Row],[Vertex]],Vertices[],MATCH("ID",Vertices[[#Headers],[Vertex]:[Vertex Content Word Count]],0),FALSE)</f>
        <v>9</v>
      </c>
    </row>
    <row r="75" spans="1:3" ht="15">
      <c r="A75" s="80" t="s">
        <v>1444</v>
      </c>
      <c r="B75" s="88" t="s">
        <v>257</v>
      </c>
      <c r="C75" s="80">
        <f>VLOOKUP(GroupVertices[[#This Row],[Vertex]],Vertices[],MATCH("ID",Vertices[[#Headers],[Vertex]:[Vertex Content Word Count]],0),FALSE)</f>
        <v>17</v>
      </c>
    </row>
    <row r="76" spans="1:3" ht="15">
      <c r="A76" s="80" t="s">
        <v>1444</v>
      </c>
      <c r="B76" s="88" t="s">
        <v>258</v>
      </c>
      <c r="C76" s="80">
        <f>VLOOKUP(GroupVertices[[#This Row],[Vertex]],Vertices[],MATCH("ID",Vertices[[#Headers],[Vertex]:[Vertex Content Word Count]],0),FALSE)</f>
        <v>18</v>
      </c>
    </row>
    <row r="77" spans="1:3" ht="15">
      <c r="A77" s="80" t="s">
        <v>1444</v>
      </c>
      <c r="B77" s="88" t="s">
        <v>267</v>
      </c>
      <c r="C77" s="80">
        <f>VLOOKUP(GroupVertices[[#This Row],[Vertex]],Vertices[],MATCH("ID",Vertices[[#Headers],[Vertex]:[Vertex Content Word Count]],0),FALSE)</f>
        <v>35</v>
      </c>
    </row>
    <row r="78" spans="1:3" ht="15">
      <c r="A78" s="80" t="s">
        <v>1444</v>
      </c>
      <c r="B78" s="88" t="s">
        <v>299</v>
      </c>
      <c r="C78" s="80">
        <f>VLOOKUP(GroupVertices[[#This Row],[Vertex]],Vertices[],MATCH("ID",Vertices[[#Headers],[Vertex]:[Vertex Content Word Count]],0),FALSE)</f>
        <v>84</v>
      </c>
    </row>
    <row r="79" spans="1:3" ht="15">
      <c r="A79" s="80" t="s">
        <v>1444</v>
      </c>
      <c r="B79" s="88" t="s">
        <v>304</v>
      </c>
      <c r="C79" s="80">
        <f>VLOOKUP(GroupVertices[[#This Row],[Vertex]],Vertices[],MATCH("ID",Vertices[[#Headers],[Vertex]:[Vertex Content Word Count]],0),FALSE)</f>
        <v>88</v>
      </c>
    </row>
    <row r="80" spans="1:3" ht="15">
      <c r="A80" s="80" t="s">
        <v>1445</v>
      </c>
      <c r="B80" s="88" t="s">
        <v>262</v>
      </c>
      <c r="C80" s="80">
        <f>VLOOKUP(GroupVertices[[#This Row],[Vertex]],Vertices[],MATCH("ID",Vertices[[#Headers],[Vertex]:[Vertex Content Word Count]],0),FALSE)</f>
        <v>22</v>
      </c>
    </row>
    <row r="81" spans="1:3" ht="15">
      <c r="A81" s="80" t="s">
        <v>1445</v>
      </c>
      <c r="B81" s="88" t="s">
        <v>261</v>
      </c>
      <c r="C81" s="80">
        <f>VLOOKUP(GroupVertices[[#This Row],[Vertex]],Vertices[],MATCH("ID",Vertices[[#Headers],[Vertex]:[Vertex Content Word Count]],0),FALSE)</f>
        <v>20</v>
      </c>
    </row>
    <row r="82" spans="1:3" ht="15">
      <c r="A82" s="80" t="s">
        <v>1445</v>
      </c>
      <c r="B82" s="88" t="s">
        <v>260</v>
      </c>
      <c r="C82" s="80">
        <f>VLOOKUP(GroupVertices[[#This Row],[Vertex]],Vertices[],MATCH("ID",Vertices[[#Headers],[Vertex]:[Vertex Content Word Count]],0),FALSE)</f>
        <v>21</v>
      </c>
    </row>
    <row r="83" spans="1:3" ht="15">
      <c r="A83" s="80" t="s">
        <v>1445</v>
      </c>
      <c r="B83" s="88" t="s">
        <v>259</v>
      </c>
      <c r="C83" s="80">
        <f>VLOOKUP(GroupVertices[[#This Row],[Vertex]],Vertices[],MATCH("ID",Vertices[[#Headers],[Vertex]:[Vertex Content Word Count]],0),FALSE)</f>
        <v>19</v>
      </c>
    </row>
    <row r="84" spans="1:3" ht="15">
      <c r="A84" s="80" t="s">
        <v>1446</v>
      </c>
      <c r="B84" s="88" t="s">
        <v>301</v>
      </c>
      <c r="C84" s="80">
        <f>VLOOKUP(GroupVertices[[#This Row],[Vertex]],Vertices[],MATCH("ID",Vertices[[#Headers],[Vertex]:[Vertex Content Word Count]],0),FALSE)</f>
        <v>86</v>
      </c>
    </row>
    <row r="85" spans="1:3" ht="15">
      <c r="A85" s="80" t="s">
        <v>1446</v>
      </c>
      <c r="B85" s="88" t="s">
        <v>300</v>
      </c>
      <c r="C85" s="80">
        <f>VLOOKUP(GroupVertices[[#This Row],[Vertex]],Vertices[],MATCH("ID",Vertices[[#Headers],[Vertex]:[Vertex Content Word Count]],0),FALSE)</f>
        <v>85</v>
      </c>
    </row>
    <row r="86" spans="1:3" ht="15">
      <c r="A86" s="80" t="s">
        <v>1447</v>
      </c>
      <c r="B86" s="88" t="s">
        <v>295</v>
      </c>
      <c r="C86" s="80">
        <f>VLOOKUP(GroupVertices[[#This Row],[Vertex]],Vertices[],MATCH("ID",Vertices[[#Headers],[Vertex]:[Vertex Content Word Count]],0),FALSE)</f>
        <v>79</v>
      </c>
    </row>
    <row r="87" spans="1:3" ht="15">
      <c r="A87" s="80" t="s">
        <v>1447</v>
      </c>
      <c r="B87" s="88" t="s">
        <v>294</v>
      </c>
      <c r="C87" s="80">
        <f>VLOOKUP(GroupVertices[[#This Row],[Vertex]],Vertices[],MATCH("ID",Vertices[[#Headers],[Vertex]:[Vertex Content Word Count]],0),FALSE)</f>
        <v>78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2094</v>
      </c>
      <c r="B2" s="34" t="s">
        <v>1434</v>
      </c>
      <c r="D2" s="31">
        <f>MIN(Vertices[Degree])</f>
        <v>0</v>
      </c>
      <c r="E2" s="3">
        <f>COUNTIF(Vertices[Degree],"&gt;= "&amp;D2)-COUNTIF(Vertices[Degree],"&gt;="&amp;D3)</f>
        <v>0</v>
      </c>
      <c r="F2" s="37">
        <f>MIN(Vertices[In-Degree])</f>
        <v>0</v>
      </c>
      <c r="G2" s="38">
        <f>COUNTIF(Vertices[In-Degree],"&gt;= "&amp;F2)-COUNTIF(Vertices[In-Degree],"&gt;="&amp;F3)</f>
        <v>28</v>
      </c>
      <c r="H2" s="37">
        <f>MIN(Vertices[Out-Degree])</f>
        <v>0</v>
      </c>
      <c r="I2" s="38">
        <f>COUNTIF(Vertices[Out-Degree],"&gt;= "&amp;H2)-COUNTIF(Vertices[Out-Degree],"&gt;="&amp;H3)</f>
        <v>29</v>
      </c>
      <c r="J2" s="37">
        <f>MIN(Vertices[Betweenness Centrality])</f>
        <v>0</v>
      </c>
      <c r="K2" s="38">
        <f>COUNTIF(Vertices[Betweenness Centrality],"&gt;= "&amp;J2)-COUNTIF(Vertices[Betweenness Centrality],"&gt;="&amp;J3)</f>
        <v>69</v>
      </c>
      <c r="L2" s="37">
        <f>MIN(Vertices[Closeness Centrality])</f>
        <v>0</v>
      </c>
      <c r="M2" s="38">
        <f>COUNTIF(Vertices[Closeness Centrality],"&gt;= "&amp;L2)-COUNTIF(Vertices[Closeness Centrality],"&gt;="&amp;L3)</f>
        <v>68</v>
      </c>
      <c r="N2" s="37">
        <f>MIN(Vertices[Eigenvector Centrality])</f>
        <v>0</v>
      </c>
      <c r="O2" s="38">
        <f>COUNTIF(Vertices[Eigenvector Centrality],"&gt;= "&amp;N2)-COUNTIF(Vertices[Eigenvector Centrality],"&gt;="&amp;N3)</f>
        <v>38</v>
      </c>
      <c r="P2" s="37">
        <f>MIN(Vertices[PageRank])</f>
        <v>0.321558</v>
      </c>
      <c r="Q2" s="38">
        <f>COUNTIF(Vertices[PageRank],"&gt;= "&amp;P2)-COUNTIF(Vertices[PageRank],"&gt;="&amp;P3)</f>
        <v>12</v>
      </c>
      <c r="R2" s="37">
        <f>MIN(Vertices[Clustering Coefficient])</f>
        <v>0</v>
      </c>
      <c r="S2" s="43">
        <f>COUNTIF(Vertices[Clustering Coefficient],"&gt;= "&amp;R2)-COUNTIF(Vertices[Clustering Coefficient],"&gt;="&amp;R3)</f>
        <v>32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0.38181818181818183</v>
      </c>
      <c r="G3" s="40">
        <f>COUNTIF(Vertices[In-Degree],"&gt;= "&amp;F3)-COUNTIF(Vertices[In-Degree],"&gt;="&amp;F4)</f>
        <v>0</v>
      </c>
      <c r="H3" s="39">
        <f aca="true" t="shared" si="3" ref="H3:H26">H2+($H$57-$H$2)/BinDivisor</f>
        <v>0.3090909090909091</v>
      </c>
      <c r="I3" s="40">
        <f>COUNTIF(Vertices[Out-Degree],"&gt;= "&amp;H3)-COUNTIF(Vertices[Out-Degree],"&gt;="&amp;H4)</f>
        <v>0</v>
      </c>
      <c r="J3" s="39">
        <f aca="true" t="shared" si="4" ref="J3:J26">J2+($J$57-$J$2)/BinDivisor</f>
        <v>25.9722078</v>
      </c>
      <c r="K3" s="40">
        <f>COUNTIF(Vertices[Betweenness Centrality],"&gt;= "&amp;J3)-COUNTIF(Vertices[Betweenness Centrality],"&gt;="&amp;J4)</f>
        <v>3</v>
      </c>
      <c r="L3" s="39">
        <f aca="true" t="shared" si="5" ref="L3:L26">L2+($L$57-$L$2)/BinDivisor</f>
        <v>0.01818181818181818</v>
      </c>
      <c r="M3" s="40">
        <f>COUNTIF(Vertices[Closeness Centrality],"&gt;= "&amp;L3)-COUNTIF(Vertices[Closeness Centrality],"&gt;="&amp;L4)</f>
        <v>0</v>
      </c>
      <c r="N3" s="39">
        <f aca="true" t="shared" si="6" ref="N3:N26">N2+($N$57-$N$2)/BinDivisor</f>
        <v>0.0013699272727272726</v>
      </c>
      <c r="O3" s="40">
        <f>COUNTIF(Vertices[Eigenvector Centrality],"&gt;= "&amp;N3)-COUNTIF(Vertices[Eigenvector Centrality],"&gt;="&amp;N4)</f>
        <v>0</v>
      </c>
      <c r="P3" s="39">
        <f aca="true" t="shared" si="7" ref="P3:P26">P2+($P$57-$P$2)/BinDivisor</f>
        <v>0.4121062</v>
      </c>
      <c r="Q3" s="40">
        <f>COUNTIF(Vertices[PageRank],"&gt;= "&amp;P3)-COUNTIF(Vertices[PageRank],"&gt;="&amp;P4)</f>
        <v>7</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86</v>
      </c>
      <c r="D4" s="32">
        <f t="shared" si="1"/>
        <v>0</v>
      </c>
      <c r="E4" s="3">
        <f>COUNTIF(Vertices[Degree],"&gt;= "&amp;D4)-COUNTIF(Vertices[Degree],"&gt;="&amp;D5)</f>
        <v>0</v>
      </c>
      <c r="F4" s="37">
        <f t="shared" si="2"/>
        <v>0.7636363636363637</v>
      </c>
      <c r="G4" s="38">
        <f>COUNTIF(Vertices[In-Degree],"&gt;= "&amp;F4)-COUNTIF(Vertices[In-Degree],"&gt;="&amp;F5)</f>
        <v>23</v>
      </c>
      <c r="H4" s="37">
        <f t="shared" si="3"/>
        <v>0.6181818181818182</v>
      </c>
      <c r="I4" s="38">
        <f>COUNTIF(Vertices[Out-Degree],"&gt;= "&amp;H4)-COUNTIF(Vertices[Out-Degree],"&gt;="&amp;H5)</f>
        <v>0</v>
      </c>
      <c r="J4" s="37">
        <f t="shared" si="4"/>
        <v>51.9444156</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0.002739854545454545</v>
      </c>
      <c r="O4" s="38">
        <f>COUNTIF(Vertices[Eigenvector Centrality],"&gt;= "&amp;N4)-COUNTIF(Vertices[Eigenvector Centrality],"&gt;="&amp;N5)</f>
        <v>1</v>
      </c>
      <c r="P4" s="37">
        <f t="shared" si="7"/>
        <v>0.5026544</v>
      </c>
      <c r="Q4" s="38">
        <f>COUNTIF(Vertices[PageRank],"&gt;= "&amp;P4)-COUNTIF(Vertices[PageRank],"&gt;="&amp;P5)</f>
        <v>3</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1.1454545454545455</v>
      </c>
      <c r="G5" s="40">
        <f>COUNTIF(Vertices[In-Degree],"&gt;= "&amp;F5)-COUNTIF(Vertices[In-Degree],"&gt;="&amp;F6)</f>
        <v>0</v>
      </c>
      <c r="H5" s="39">
        <f t="shared" si="3"/>
        <v>0.9272727272727272</v>
      </c>
      <c r="I5" s="40">
        <f>COUNTIF(Vertices[Out-Degree],"&gt;= "&amp;H5)-COUNTIF(Vertices[Out-Degree],"&gt;="&amp;H6)</f>
        <v>21</v>
      </c>
      <c r="J5" s="39">
        <f t="shared" si="4"/>
        <v>77.91662339999999</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0.004109781818181817</v>
      </c>
      <c r="O5" s="40">
        <f>COUNTIF(Vertices[Eigenvector Centrality],"&gt;= "&amp;N5)-COUNTIF(Vertices[Eigenvector Centrality],"&gt;="&amp;N6)</f>
        <v>0</v>
      </c>
      <c r="P5" s="39">
        <f t="shared" si="7"/>
        <v>0.5932025999999999</v>
      </c>
      <c r="Q5" s="40">
        <f>COUNTIF(Vertices[PageRank],"&gt;= "&amp;P5)-COUNTIF(Vertices[PageRank],"&gt;="&amp;P6)</f>
        <v>13</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166</v>
      </c>
      <c r="D6" s="32">
        <f t="shared" si="1"/>
        <v>0</v>
      </c>
      <c r="E6" s="3">
        <f>COUNTIF(Vertices[Degree],"&gt;= "&amp;D6)-COUNTIF(Vertices[Degree],"&gt;="&amp;D7)</f>
        <v>0</v>
      </c>
      <c r="F6" s="37">
        <f t="shared" si="2"/>
        <v>1.5272727272727273</v>
      </c>
      <c r="G6" s="38">
        <f>COUNTIF(Vertices[In-Degree],"&gt;= "&amp;F6)-COUNTIF(Vertices[In-Degree],"&gt;="&amp;F7)</f>
        <v>0</v>
      </c>
      <c r="H6" s="37">
        <f t="shared" si="3"/>
        <v>1.2363636363636363</v>
      </c>
      <c r="I6" s="38">
        <f>COUNTIF(Vertices[Out-Degree],"&gt;= "&amp;H6)-COUNTIF(Vertices[Out-Degree],"&gt;="&amp;H7)</f>
        <v>0</v>
      </c>
      <c r="J6" s="37">
        <f t="shared" si="4"/>
        <v>103.8888312</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0.00547970909090909</v>
      </c>
      <c r="O6" s="38">
        <f>COUNTIF(Vertices[Eigenvector Centrality],"&gt;= "&amp;N6)-COUNTIF(Vertices[Eigenvector Centrality],"&gt;="&amp;N7)</f>
        <v>1</v>
      </c>
      <c r="P6" s="37">
        <f t="shared" si="7"/>
        <v>0.6837507999999999</v>
      </c>
      <c r="Q6" s="38">
        <f>COUNTIF(Vertices[PageRank],"&gt;= "&amp;P6)-COUNTIF(Vertices[PageRank],"&gt;="&amp;P7)</f>
        <v>8</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27</v>
      </c>
      <c r="D7" s="32">
        <f t="shared" si="1"/>
        <v>0</v>
      </c>
      <c r="E7" s="3">
        <f>COUNTIF(Vertices[Degree],"&gt;= "&amp;D7)-COUNTIF(Vertices[Degree],"&gt;="&amp;D8)</f>
        <v>0</v>
      </c>
      <c r="F7" s="39">
        <f t="shared" si="2"/>
        <v>1.9090909090909092</v>
      </c>
      <c r="G7" s="40">
        <f>COUNTIF(Vertices[In-Degree],"&gt;= "&amp;F7)-COUNTIF(Vertices[In-Degree],"&gt;="&amp;F8)</f>
        <v>9</v>
      </c>
      <c r="H7" s="39">
        <f t="shared" si="3"/>
        <v>1.5454545454545454</v>
      </c>
      <c r="I7" s="40">
        <f>COUNTIF(Vertices[Out-Degree],"&gt;= "&amp;H7)-COUNTIF(Vertices[Out-Degree],"&gt;="&amp;H8)</f>
        <v>0</v>
      </c>
      <c r="J7" s="39">
        <f t="shared" si="4"/>
        <v>129.861039</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0.006849636363636363</v>
      </c>
      <c r="O7" s="40">
        <f>COUNTIF(Vertices[Eigenvector Centrality],"&gt;= "&amp;N7)-COUNTIF(Vertices[Eigenvector Centrality],"&gt;="&amp;N8)</f>
        <v>8</v>
      </c>
      <c r="P7" s="39">
        <f t="shared" si="7"/>
        <v>0.7742989999999998</v>
      </c>
      <c r="Q7" s="40">
        <f>COUNTIF(Vertices[PageRank],"&gt;= "&amp;P7)-COUNTIF(Vertices[PageRank],"&gt;="&amp;P8)</f>
        <v>4</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193</v>
      </c>
      <c r="D8" s="32">
        <f t="shared" si="1"/>
        <v>0</v>
      </c>
      <c r="E8" s="3">
        <f>COUNTIF(Vertices[Degree],"&gt;= "&amp;D8)-COUNTIF(Vertices[Degree],"&gt;="&amp;D9)</f>
        <v>0</v>
      </c>
      <c r="F8" s="37">
        <f t="shared" si="2"/>
        <v>2.290909090909091</v>
      </c>
      <c r="G8" s="38">
        <f>COUNTIF(Vertices[In-Degree],"&gt;= "&amp;F8)-COUNTIF(Vertices[In-Degree],"&gt;="&amp;F9)</f>
        <v>0</v>
      </c>
      <c r="H8" s="37">
        <f t="shared" si="3"/>
        <v>1.8545454545454545</v>
      </c>
      <c r="I8" s="38">
        <f>COUNTIF(Vertices[Out-Degree],"&gt;= "&amp;H8)-COUNTIF(Vertices[Out-Degree],"&gt;="&amp;H9)</f>
        <v>10</v>
      </c>
      <c r="J8" s="37">
        <f t="shared" si="4"/>
        <v>155.8332468</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0.008219563636363636</v>
      </c>
      <c r="O8" s="38">
        <f>COUNTIF(Vertices[Eigenvector Centrality],"&gt;= "&amp;N8)-COUNTIF(Vertices[Eigenvector Centrality],"&gt;="&amp;N9)</f>
        <v>3</v>
      </c>
      <c r="P8" s="37">
        <f t="shared" si="7"/>
        <v>0.8648471999999998</v>
      </c>
      <c r="Q8" s="38">
        <f>COUNTIF(Vertices[PageRank],"&gt;= "&amp;P8)-COUNTIF(Vertices[PageRank],"&gt;="&amp;P9)</f>
        <v>8</v>
      </c>
      <c r="R8" s="37">
        <f t="shared" si="8"/>
        <v>0.1090909090909091</v>
      </c>
      <c r="S8" s="43">
        <f>COUNTIF(Vertices[Clustering Coefficient],"&gt;= "&amp;R8)-COUNTIF(Vertices[Clustering Coefficient],"&gt;="&amp;R9)</f>
        <v>0</v>
      </c>
      <c r="T8" s="37" t="e">
        <f ca="1" t="shared" si="9"/>
        <v>#REF!</v>
      </c>
      <c r="U8" s="38" t="e">
        <f ca="1" t="shared" si="0"/>
        <v>#REF!</v>
      </c>
    </row>
    <row r="9" spans="1:21" ht="15">
      <c r="A9" s="126"/>
      <c r="B9" s="126"/>
      <c r="D9" s="32">
        <f t="shared" si="1"/>
        <v>0</v>
      </c>
      <c r="E9" s="3">
        <f>COUNTIF(Vertices[Degree],"&gt;= "&amp;D9)-COUNTIF(Vertices[Degree],"&gt;="&amp;D10)</f>
        <v>0</v>
      </c>
      <c r="F9" s="39">
        <f t="shared" si="2"/>
        <v>2.672727272727273</v>
      </c>
      <c r="G9" s="40">
        <f>COUNTIF(Vertices[In-Degree],"&gt;= "&amp;F9)-COUNTIF(Vertices[In-Degree],"&gt;="&amp;F10)</f>
        <v>13</v>
      </c>
      <c r="H9" s="39">
        <f t="shared" si="3"/>
        <v>2.1636363636363636</v>
      </c>
      <c r="I9" s="40">
        <f>COUNTIF(Vertices[Out-Degree],"&gt;= "&amp;H9)-COUNTIF(Vertices[Out-Degree],"&gt;="&amp;H10)</f>
        <v>0</v>
      </c>
      <c r="J9" s="39">
        <f t="shared" si="4"/>
        <v>181.80545460000002</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0.00958949090909091</v>
      </c>
      <c r="O9" s="40">
        <f>COUNTIF(Vertices[Eigenvector Centrality],"&gt;= "&amp;N9)-COUNTIF(Vertices[Eigenvector Centrality],"&gt;="&amp;N10)</f>
        <v>4</v>
      </c>
      <c r="P9" s="39">
        <f t="shared" si="7"/>
        <v>0.9553953999999998</v>
      </c>
      <c r="Q9" s="40">
        <f>COUNTIF(Vertices[PageRank],"&gt;= "&amp;P9)-COUNTIF(Vertices[PageRank],"&gt;="&amp;P10)</f>
        <v>9</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17</v>
      </c>
      <c r="D10" s="32">
        <f t="shared" si="1"/>
        <v>0</v>
      </c>
      <c r="E10" s="3">
        <f>COUNTIF(Vertices[Degree],"&gt;= "&amp;D10)-COUNTIF(Vertices[Degree],"&gt;="&amp;D11)</f>
        <v>0</v>
      </c>
      <c r="F10" s="37">
        <f t="shared" si="2"/>
        <v>3.0545454545454547</v>
      </c>
      <c r="G10" s="38">
        <f>COUNTIF(Vertices[In-Degree],"&gt;= "&amp;F10)-COUNTIF(Vertices[In-Degree],"&gt;="&amp;F11)</f>
        <v>0</v>
      </c>
      <c r="H10" s="37">
        <f t="shared" si="3"/>
        <v>2.4727272727272727</v>
      </c>
      <c r="I10" s="38">
        <f>COUNTIF(Vertices[Out-Degree],"&gt;= "&amp;H10)-COUNTIF(Vertices[Out-Degree],"&gt;="&amp;H11)</f>
        <v>0</v>
      </c>
      <c r="J10" s="37">
        <f t="shared" si="4"/>
        <v>207.77766240000003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0.010959418181818182</v>
      </c>
      <c r="O10" s="38">
        <f>COUNTIF(Vertices[Eigenvector Centrality],"&gt;= "&amp;N10)-COUNTIF(Vertices[Eigenvector Centrality],"&gt;="&amp;N11)</f>
        <v>0</v>
      </c>
      <c r="P10" s="37">
        <f t="shared" si="7"/>
        <v>1.0459435999999998</v>
      </c>
      <c r="Q10" s="38">
        <f>COUNTIF(Vertices[PageRank],"&gt;= "&amp;P10)-COUNTIF(Vertices[PageRank],"&gt;="&amp;P11)</f>
        <v>4</v>
      </c>
      <c r="R10" s="37">
        <f t="shared" si="8"/>
        <v>0.14545454545454548</v>
      </c>
      <c r="S10" s="43">
        <f>COUNTIF(Vertices[Clustering Coefficient],"&gt;= "&amp;R10)-COUNTIF(Vertices[Clustering Coefficient],"&gt;="&amp;R11)</f>
        <v>1</v>
      </c>
      <c r="T10" s="37" t="e">
        <f ca="1" t="shared" si="9"/>
        <v>#REF!</v>
      </c>
      <c r="U10" s="38" t="e">
        <f ca="1" t="shared" si="0"/>
        <v>#REF!</v>
      </c>
    </row>
    <row r="11" spans="1:21" ht="15">
      <c r="A11" s="126"/>
      <c r="B11" s="126"/>
      <c r="D11" s="32">
        <f t="shared" si="1"/>
        <v>0</v>
      </c>
      <c r="E11" s="3">
        <f>COUNTIF(Vertices[Degree],"&gt;= "&amp;D11)-COUNTIF(Vertices[Degree],"&gt;="&amp;D12)</f>
        <v>0</v>
      </c>
      <c r="F11" s="39">
        <f t="shared" si="2"/>
        <v>3.4363636363636365</v>
      </c>
      <c r="G11" s="40">
        <f>COUNTIF(Vertices[In-Degree],"&gt;= "&amp;F11)-COUNTIF(Vertices[In-Degree],"&gt;="&amp;F12)</f>
        <v>0</v>
      </c>
      <c r="H11" s="39">
        <f t="shared" si="3"/>
        <v>2.7818181818181817</v>
      </c>
      <c r="I11" s="40">
        <f>COUNTIF(Vertices[Out-Degree],"&gt;= "&amp;H11)-COUNTIF(Vertices[Out-Degree],"&gt;="&amp;H12)</f>
        <v>14</v>
      </c>
      <c r="J11" s="39">
        <f t="shared" si="4"/>
        <v>233.74987020000003</v>
      </c>
      <c r="K11" s="40">
        <f>COUNTIF(Vertices[Betweenness Centrality],"&gt;= "&amp;J11)-COUNTIF(Vertices[Betweenness Centrality],"&gt;="&amp;J12)</f>
        <v>1</v>
      </c>
      <c r="L11" s="39">
        <f t="shared" si="5"/>
        <v>0.16363636363636366</v>
      </c>
      <c r="M11" s="40">
        <f>COUNTIF(Vertices[Closeness Centrality],"&gt;= "&amp;L11)-COUNTIF(Vertices[Closeness Centrality],"&gt;="&amp;L12)</f>
        <v>0</v>
      </c>
      <c r="N11" s="39">
        <f t="shared" si="6"/>
        <v>0.012329345454545455</v>
      </c>
      <c r="O11" s="40">
        <f>COUNTIF(Vertices[Eigenvector Centrality],"&gt;= "&amp;N11)-COUNTIF(Vertices[Eigenvector Centrality],"&gt;="&amp;N12)</f>
        <v>2</v>
      </c>
      <c r="P11" s="39">
        <f t="shared" si="7"/>
        <v>1.1364917999999997</v>
      </c>
      <c r="Q11" s="40">
        <f>COUNTIF(Vertices[PageRank],"&gt;= "&amp;P11)-COUNTIF(Vertices[PageRank],"&gt;="&amp;P12)</f>
        <v>4</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170</v>
      </c>
      <c r="B12" s="34">
        <v>0.08609271523178808</v>
      </c>
      <c r="D12" s="32">
        <f t="shared" si="1"/>
        <v>0</v>
      </c>
      <c r="E12" s="3">
        <f>COUNTIF(Vertices[Degree],"&gt;= "&amp;D12)-COUNTIF(Vertices[Degree],"&gt;="&amp;D13)</f>
        <v>0</v>
      </c>
      <c r="F12" s="37">
        <f t="shared" si="2"/>
        <v>3.8181818181818183</v>
      </c>
      <c r="G12" s="38">
        <f>COUNTIF(Vertices[In-Degree],"&gt;= "&amp;F12)-COUNTIF(Vertices[In-Degree],"&gt;="&amp;F13)</f>
        <v>3</v>
      </c>
      <c r="H12" s="37">
        <f t="shared" si="3"/>
        <v>3.090909090909091</v>
      </c>
      <c r="I12" s="38">
        <f>COUNTIF(Vertices[Out-Degree],"&gt;= "&amp;H12)-COUNTIF(Vertices[Out-Degree],"&gt;="&amp;H13)</f>
        <v>0</v>
      </c>
      <c r="J12" s="37">
        <f t="shared" si="4"/>
        <v>259.722078</v>
      </c>
      <c r="K12" s="38">
        <f>COUNTIF(Vertices[Betweenness Centrality],"&gt;= "&amp;J12)-COUNTIF(Vertices[Betweenness Centrality],"&gt;="&amp;J13)</f>
        <v>2</v>
      </c>
      <c r="L12" s="37">
        <f t="shared" si="5"/>
        <v>0.18181818181818185</v>
      </c>
      <c r="M12" s="38">
        <f>COUNTIF(Vertices[Closeness Centrality],"&gt;= "&amp;L12)-COUNTIF(Vertices[Closeness Centrality],"&gt;="&amp;L13)</f>
        <v>0</v>
      </c>
      <c r="N12" s="37">
        <f t="shared" si="6"/>
        <v>0.013699272727272728</v>
      </c>
      <c r="O12" s="38">
        <f>COUNTIF(Vertices[Eigenvector Centrality],"&gt;= "&amp;N12)-COUNTIF(Vertices[Eigenvector Centrality],"&gt;="&amp;N13)</f>
        <v>1</v>
      </c>
      <c r="P12" s="37">
        <f t="shared" si="7"/>
        <v>1.2270399999999997</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0.15853658536585366</v>
      </c>
      <c r="D13" s="32">
        <f t="shared" si="1"/>
        <v>0</v>
      </c>
      <c r="E13" s="3">
        <f>COUNTIF(Vertices[Degree],"&gt;= "&amp;D13)-COUNTIF(Vertices[Degree],"&gt;="&amp;D14)</f>
        <v>0</v>
      </c>
      <c r="F13" s="39">
        <f t="shared" si="2"/>
        <v>4.2</v>
      </c>
      <c r="G13" s="40">
        <f>COUNTIF(Vertices[In-Degree],"&gt;= "&amp;F13)-COUNTIF(Vertices[In-Degree],"&gt;="&amp;F14)</f>
        <v>0</v>
      </c>
      <c r="H13" s="39">
        <f t="shared" si="3"/>
        <v>3.4</v>
      </c>
      <c r="I13" s="40">
        <f>COUNTIF(Vertices[Out-Degree],"&gt;= "&amp;H13)-COUNTIF(Vertices[Out-Degree],"&gt;="&amp;H14)</f>
        <v>0</v>
      </c>
      <c r="J13" s="39">
        <f t="shared" si="4"/>
        <v>285.6942858</v>
      </c>
      <c r="K13" s="40">
        <f>COUNTIF(Vertices[Betweenness Centrality],"&gt;= "&amp;J13)-COUNTIF(Vertices[Betweenness Centrality],"&gt;="&amp;J14)</f>
        <v>0</v>
      </c>
      <c r="L13" s="39">
        <f t="shared" si="5"/>
        <v>0.20000000000000004</v>
      </c>
      <c r="M13" s="40">
        <f>COUNTIF(Vertices[Closeness Centrality],"&gt;= "&amp;L13)-COUNTIF(Vertices[Closeness Centrality],"&gt;="&amp;L14)</f>
        <v>11</v>
      </c>
      <c r="N13" s="39">
        <f t="shared" si="6"/>
        <v>0.015069200000000001</v>
      </c>
      <c r="O13" s="40">
        <f>COUNTIF(Vertices[Eigenvector Centrality],"&gt;= "&amp;N13)-COUNTIF(Vertices[Eigenvector Centrality],"&gt;="&amp;N14)</f>
        <v>4</v>
      </c>
      <c r="P13" s="39">
        <f t="shared" si="7"/>
        <v>1.3175881999999997</v>
      </c>
      <c r="Q13" s="40">
        <f>COUNTIF(Vertices[PageRank],"&gt;= "&amp;P13)-COUNTIF(Vertices[PageRank],"&gt;="&amp;P14)</f>
        <v>2</v>
      </c>
      <c r="R13" s="39">
        <f t="shared" si="8"/>
        <v>0.20000000000000004</v>
      </c>
      <c r="S13" s="44">
        <f>COUNTIF(Vertices[Clustering Coefficient],"&gt;= "&amp;R13)-COUNTIF(Vertices[Clustering Coefficient],"&gt;="&amp;R14)</f>
        <v>0</v>
      </c>
      <c r="T13" s="39" t="e">
        <f ca="1" t="shared" si="9"/>
        <v>#REF!</v>
      </c>
      <c r="U13" s="40" t="e">
        <f ca="1" t="shared" si="0"/>
        <v>#REF!</v>
      </c>
    </row>
    <row r="14" spans="1:21" ht="15">
      <c r="A14" s="126"/>
      <c r="B14" s="126"/>
      <c r="D14" s="32">
        <f t="shared" si="1"/>
        <v>0</v>
      </c>
      <c r="E14" s="3">
        <f>COUNTIF(Vertices[Degree],"&gt;= "&amp;D14)-COUNTIF(Vertices[Degree],"&gt;="&amp;D15)</f>
        <v>0</v>
      </c>
      <c r="F14" s="37">
        <f t="shared" si="2"/>
        <v>4.581818181818182</v>
      </c>
      <c r="G14" s="38">
        <f>COUNTIF(Vertices[In-Degree],"&gt;= "&amp;F14)-COUNTIF(Vertices[In-Degree],"&gt;="&amp;F15)</f>
        <v>0</v>
      </c>
      <c r="H14" s="37">
        <f t="shared" si="3"/>
        <v>3.709090909090909</v>
      </c>
      <c r="I14" s="38">
        <f>COUNTIF(Vertices[Out-Degree],"&gt;= "&amp;H14)-COUNTIF(Vertices[Out-Degree],"&gt;="&amp;H15)</f>
        <v>5</v>
      </c>
      <c r="J14" s="37">
        <f t="shared" si="4"/>
        <v>311.66649359999997</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0.016439127272727273</v>
      </c>
      <c r="O14" s="38">
        <f>COUNTIF(Vertices[Eigenvector Centrality],"&gt;= "&amp;N14)-COUNTIF(Vertices[Eigenvector Centrality],"&gt;="&amp;N15)</f>
        <v>0</v>
      </c>
      <c r="P14" s="37">
        <f t="shared" si="7"/>
        <v>1.4081363999999996</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11</v>
      </c>
      <c r="D15" s="32">
        <f t="shared" si="1"/>
        <v>0</v>
      </c>
      <c r="E15" s="3">
        <f>COUNTIF(Vertices[Degree],"&gt;= "&amp;D15)-COUNTIF(Vertices[Degree],"&gt;="&amp;D16)</f>
        <v>0</v>
      </c>
      <c r="F15" s="39">
        <f t="shared" si="2"/>
        <v>4.963636363636364</v>
      </c>
      <c r="G15" s="40">
        <f>COUNTIF(Vertices[In-Degree],"&gt;= "&amp;F15)-COUNTIF(Vertices[In-Degree],"&gt;="&amp;F16)</f>
        <v>3</v>
      </c>
      <c r="H15" s="39">
        <f t="shared" si="3"/>
        <v>4.018181818181818</v>
      </c>
      <c r="I15" s="40">
        <f>COUNTIF(Vertices[Out-Degree],"&gt;= "&amp;H15)-COUNTIF(Vertices[Out-Degree],"&gt;="&amp;H16)</f>
        <v>0</v>
      </c>
      <c r="J15" s="39">
        <f t="shared" si="4"/>
        <v>337.63870139999995</v>
      </c>
      <c r="K15" s="40">
        <f>COUNTIF(Vertices[Betweenness Centrality],"&gt;= "&amp;J15)-COUNTIF(Vertices[Betweenness Centrality],"&gt;="&amp;J16)</f>
        <v>1</v>
      </c>
      <c r="L15" s="39">
        <f t="shared" si="5"/>
        <v>0.23636363636363641</v>
      </c>
      <c r="M15" s="40">
        <f>COUNTIF(Vertices[Closeness Centrality],"&gt;= "&amp;L15)-COUNTIF(Vertices[Closeness Centrality],"&gt;="&amp;L16)</f>
        <v>2</v>
      </c>
      <c r="N15" s="39">
        <f t="shared" si="6"/>
        <v>0.017809054545454544</v>
      </c>
      <c r="O15" s="40">
        <f>COUNTIF(Vertices[Eigenvector Centrality],"&gt;= "&amp;N15)-COUNTIF(Vertices[Eigenvector Centrality],"&gt;="&amp;N16)</f>
        <v>3</v>
      </c>
      <c r="P15" s="39">
        <f t="shared" si="7"/>
        <v>1.4986845999999996</v>
      </c>
      <c r="Q15" s="40">
        <f>COUNTIF(Vertices[PageRank],"&gt;= "&amp;P15)-COUNTIF(Vertices[PageRank],"&gt;="&amp;P16)</f>
        <v>1</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153</v>
      </c>
      <c r="B16" s="34">
        <v>5</v>
      </c>
      <c r="D16" s="32">
        <f t="shared" si="1"/>
        <v>0</v>
      </c>
      <c r="E16" s="3">
        <f>COUNTIF(Vertices[Degree],"&gt;= "&amp;D16)-COUNTIF(Vertices[Degree],"&gt;="&amp;D17)</f>
        <v>0</v>
      </c>
      <c r="F16" s="37">
        <f t="shared" si="2"/>
        <v>5.345454545454546</v>
      </c>
      <c r="G16" s="38">
        <f>COUNTIF(Vertices[In-Degree],"&gt;= "&amp;F16)-COUNTIF(Vertices[In-Degree],"&gt;="&amp;F17)</f>
        <v>0</v>
      </c>
      <c r="H16" s="37">
        <f t="shared" si="3"/>
        <v>4.327272727272726</v>
      </c>
      <c r="I16" s="38">
        <f>COUNTIF(Vertices[Out-Degree],"&gt;= "&amp;H16)-COUNTIF(Vertices[Out-Degree],"&gt;="&amp;H17)</f>
        <v>0</v>
      </c>
      <c r="J16" s="37">
        <f t="shared" si="4"/>
        <v>363.6109091999999</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0.019178981818181815</v>
      </c>
      <c r="O16" s="38">
        <f>COUNTIF(Vertices[Eigenvector Centrality],"&gt;= "&amp;N16)-COUNTIF(Vertices[Eigenvector Centrality],"&gt;="&amp;N17)</f>
        <v>7</v>
      </c>
      <c r="P16" s="37">
        <f t="shared" si="7"/>
        <v>1.5892327999999996</v>
      </c>
      <c r="Q16" s="38">
        <f>COUNTIF(Vertices[PageRank],"&gt;= "&amp;P16)-COUNTIF(Vertices[PageRank],"&gt;="&amp;P17)</f>
        <v>2</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154</v>
      </c>
      <c r="B17" s="34">
        <v>63</v>
      </c>
      <c r="D17" s="32">
        <f t="shared" si="1"/>
        <v>0</v>
      </c>
      <c r="E17" s="3">
        <f>COUNTIF(Vertices[Degree],"&gt;= "&amp;D17)-COUNTIF(Vertices[Degree],"&gt;="&amp;D18)</f>
        <v>0</v>
      </c>
      <c r="F17" s="39">
        <f t="shared" si="2"/>
        <v>5.7272727272727275</v>
      </c>
      <c r="G17" s="40">
        <f>COUNTIF(Vertices[In-Degree],"&gt;= "&amp;F17)-COUNTIF(Vertices[In-Degree],"&gt;="&amp;F18)</f>
        <v>3</v>
      </c>
      <c r="H17" s="39">
        <f t="shared" si="3"/>
        <v>4.636363636363635</v>
      </c>
      <c r="I17" s="40">
        <f>COUNTIF(Vertices[Out-Degree],"&gt;= "&amp;H17)-COUNTIF(Vertices[Out-Degree],"&gt;="&amp;H18)</f>
        <v>0</v>
      </c>
      <c r="J17" s="39">
        <f t="shared" si="4"/>
        <v>389.5831169999999</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0.020548909090909086</v>
      </c>
      <c r="O17" s="40">
        <f>COUNTIF(Vertices[Eigenvector Centrality],"&gt;= "&amp;N17)-COUNTIF(Vertices[Eigenvector Centrality],"&gt;="&amp;N18)</f>
        <v>1</v>
      </c>
      <c r="P17" s="39">
        <f t="shared" si="7"/>
        <v>1.6797809999999995</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160</v>
      </c>
      <c r="D18" s="32">
        <f t="shared" si="1"/>
        <v>0</v>
      </c>
      <c r="E18" s="3">
        <f>COUNTIF(Vertices[Degree],"&gt;= "&amp;D18)-COUNTIF(Vertices[Degree],"&gt;="&amp;D19)</f>
        <v>0</v>
      </c>
      <c r="F18" s="37">
        <f t="shared" si="2"/>
        <v>6.109090909090909</v>
      </c>
      <c r="G18" s="38">
        <f>COUNTIF(Vertices[In-Degree],"&gt;= "&amp;F18)-COUNTIF(Vertices[In-Degree],"&gt;="&amp;F19)</f>
        <v>0</v>
      </c>
      <c r="H18" s="37">
        <f t="shared" si="3"/>
        <v>4.9454545454545435</v>
      </c>
      <c r="I18" s="38">
        <f>COUNTIF(Vertices[Out-Degree],"&gt;= "&amp;H18)-COUNTIF(Vertices[Out-Degree],"&gt;="&amp;H19)</f>
        <v>2</v>
      </c>
      <c r="J18" s="37">
        <f t="shared" si="4"/>
        <v>415.5553247999999</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0.021918836363636358</v>
      </c>
      <c r="O18" s="38">
        <f>COUNTIF(Vertices[Eigenvector Centrality],"&gt;= "&amp;N18)-COUNTIF(Vertices[Eigenvector Centrality],"&gt;="&amp;N19)</f>
        <v>2</v>
      </c>
      <c r="P18" s="37">
        <f t="shared" si="7"/>
        <v>1.7703291999999995</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126"/>
      <c r="B19" s="126"/>
      <c r="D19" s="32">
        <f t="shared" si="1"/>
        <v>0</v>
      </c>
      <c r="E19" s="3">
        <f>COUNTIF(Vertices[Degree],"&gt;= "&amp;D19)-COUNTIF(Vertices[Degree],"&gt;="&amp;D20)</f>
        <v>0</v>
      </c>
      <c r="F19" s="39">
        <f t="shared" si="2"/>
        <v>6.490909090909091</v>
      </c>
      <c r="G19" s="40">
        <f>COUNTIF(Vertices[In-Degree],"&gt;= "&amp;F19)-COUNTIF(Vertices[In-Degree],"&gt;="&amp;F20)</f>
        <v>0</v>
      </c>
      <c r="H19" s="39">
        <f t="shared" si="3"/>
        <v>5.254545454545452</v>
      </c>
      <c r="I19" s="40">
        <f>COUNTIF(Vertices[Out-Degree],"&gt;= "&amp;H19)-COUNTIF(Vertices[Out-Degree],"&gt;="&amp;H20)</f>
        <v>0</v>
      </c>
      <c r="J19" s="39">
        <f t="shared" si="4"/>
        <v>441.52753259999986</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0.02328876363636363</v>
      </c>
      <c r="O19" s="40">
        <f>COUNTIF(Vertices[Eigenvector Centrality],"&gt;= "&amp;N19)-COUNTIF(Vertices[Eigenvector Centrality],"&gt;="&amp;N20)</f>
        <v>1</v>
      </c>
      <c r="P19" s="39">
        <f t="shared" si="7"/>
        <v>1.8608773999999995</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6</v>
      </c>
      <c r="D20" s="32">
        <f t="shared" si="1"/>
        <v>0</v>
      </c>
      <c r="E20" s="3">
        <f>COUNTIF(Vertices[Degree],"&gt;= "&amp;D20)-COUNTIF(Vertices[Degree],"&gt;="&amp;D21)</f>
        <v>0</v>
      </c>
      <c r="F20" s="37">
        <f t="shared" si="2"/>
        <v>6.872727272727273</v>
      </c>
      <c r="G20" s="38">
        <f>COUNTIF(Vertices[In-Degree],"&gt;= "&amp;F20)-COUNTIF(Vertices[In-Degree],"&gt;="&amp;F21)</f>
        <v>1</v>
      </c>
      <c r="H20" s="37">
        <f t="shared" si="3"/>
        <v>5.563636363636361</v>
      </c>
      <c r="I20" s="38">
        <f>COUNTIF(Vertices[Out-Degree],"&gt;= "&amp;H20)-COUNTIF(Vertices[Out-Degree],"&gt;="&amp;H21)</f>
        <v>0</v>
      </c>
      <c r="J20" s="37">
        <f t="shared" si="4"/>
        <v>467.49974039999984</v>
      </c>
      <c r="K20" s="38">
        <f>COUNTIF(Vertices[Betweenness Centrality],"&gt;= "&amp;J20)-COUNTIF(Vertices[Betweenness Centrality],"&gt;="&amp;J21)</f>
        <v>1</v>
      </c>
      <c r="L20" s="37">
        <f t="shared" si="5"/>
        <v>0.3272727272727273</v>
      </c>
      <c r="M20" s="38">
        <f>COUNTIF(Vertices[Closeness Centrality],"&gt;= "&amp;L20)-COUNTIF(Vertices[Closeness Centrality],"&gt;="&amp;L21)</f>
        <v>1</v>
      </c>
      <c r="N20" s="37">
        <f t="shared" si="6"/>
        <v>0.0246586909090909</v>
      </c>
      <c r="O20" s="38">
        <f>COUNTIF(Vertices[Eigenvector Centrality],"&gt;= "&amp;N20)-COUNTIF(Vertices[Eigenvector Centrality],"&gt;="&amp;N21)</f>
        <v>0</v>
      </c>
      <c r="P20" s="37">
        <f t="shared" si="7"/>
        <v>1.9514255999999994</v>
      </c>
      <c r="Q20" s="38">
        <f>COUNTIF(Vertices[PageRank],"&gt;= "&amp;P20)-COUNTIF(Vertices[PageRank],"&gt;="&amp;P21)</f>
        <v>0</v>
      </c>
      <c r="R20" s="37">
        <f t="shared" si="8"/>
        <v>0.3272727272727273</v>
      </c>
      <c r="S20" s="43">
        <f>COUNTIF(Vertices[Clustering Coefficient],"&gt;= "&amp;R20)-COUNTIF(Vertices[Clustering Coefficient],"&gt;="&amp;R21)</f>
        <v>13</v>
      </c>
      <c r="T20" s="37" t="e">
        <f ca="1" t="shared" si="9"/>
        <v>#REF!</v>
      </c>
      <c r="U20" s="38" t="e">
        <f ca="1" t="shared" si="0"/>
        <v>#REF!</v>
      </c>
    </row>
    <row r="21" spans="1:21" ht="15">
      <c r="A21" s="34" t="s">
        <v>157</v>
      </c>
      <c r="B21" s="34">
        <v>2.910079</v>
      </c>
      <c r="D21" s="32">
        <f t="shared" si="1"/>
        <v>0</v>
      </c>
      <c r="E21" s="3">
        <f>COUNTIF(Vertices[Degree],"&gt;= "&amp;D21)-COUNTIF(Vertices[Degree],"&gt;="&amp;D22)</f>
        <v>0</v>
      </c>
      <c r="F21" s="39">
        <f t="shared" si="2"/>
        <v>7.254545454545455</v>
      </c>
      <c r="G21" s="40">
        <f>COUNTIF(Vertices[In-Degree],"&gt;= "&amp;F21)-COUNTIF(Vertices[In-Degree],"&gt;="&amp;F22)</f>
        <v>0</v>
      </c>
      <c r="H21" s="39">
        <f t="shared" si="3"/>
        <v>5.8727272727272695</v>
      </c>
      <c r="I21" s="40">
        <f>COUNTIF(Vertices[Out-Degree],"&gt;= "&amp;H21)-COUNTIF(Vertices[Out-Degree],"&gt;="&amp;H22)</f>
        <v>0</v>
      </c>
      <c r="J21" s="39">
        <f t="shared" si="4"/>
        <v>493.4719481999998</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0.02602861818181817</v>
      </c>
      <c r="O21" s="40">
        <f>COUNTIF(Vertices[Eigenvector Centrality],"&gt;= "&amp;N21)-COUNTIF(Vertices[Eigenvector Centrality],"&gt;="&amp;N22)</f>
        <v>0</v>
      </c>
      <c r="P21" s="39">
        <f t="shared" si="7"/>
        <v>2.0419737999999996</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26"/>
      <c r="B22" s="126"/>
      <c r="D22" s="32">
        <f t="shared" si="1"/>
        <v>0</v>
      </c>
      <c r="E22" s="3">
        <f>COUNTIF(Vertices[Degree],"&gt;= "&amp;D22)-COUNTIF(Vertices[Degree],"&gt;="&amp;D23)</f>
        <v>0</v>
      </c>
      <c r="F22" s="37">
        <f t="shared" si="2"/>
        <v>7.636363636363637</v>
      </c>
      <c r="G22" s="38">
        <f>COUNTIF(Vertices[In-Degree],"&gt;= "&amp;F22)-COUNTIF(Vertices[In-Degree],"&gt;="&amp;F23)</f>
        <v>1</v>
      </c>
      <c r="H22" s="37">
        <f t="shared" si="3"/>
        <v>6.181818181818178</v>
      </c>
      <c r="I22" s="38">
        <f>COUNTIF(Vertices[Out-Degree],"&gt;= "&amp;H22)-COUNTIF(Vertices[Out-Degree],"&gt;="&amp;H23)</f>
        <v>0</v>
      </c>
      <c r="J22" s="37">
        <f t="shared" si="4"/>
        <v>519.4441559999998</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0.027398545454545443</v>
      </c>
      <c r="O22" s="38">
        <f>COUNTIF(Vertices[Eigenvector Centrality],"&gt;= "&amp;N22)-COUNTIF(Vertices[Eigenvector Centrality],"&gt;="&amp;N23)</f>
        <v>2</v>
      </c>
      <c r="P22" s="37">
        <f t="shared" si="7"/>
        <v>2.132522</v>
      </c>
      <c r="Q22" s="38">
        <f>COUNTIF(Vertices[PageRank],"&gt;= "&amp;P22)-COUNTIF(Vertices[PageRank],"&gt;="&amp;P23)</f>
        <v>3</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0.02243502051983584</v>
      </c>
      <c r="D23" s="32">
        <f t="shared" si="1"/>
        <v>0</v>
      </c>
      <c r="E23" s="3">
        <f>COUNTIF(Vertices[Degree],"&gt;= "&amp;D23)-COUNTIF(Vertices[Degree],"&gt;="&amp;D24)</f>
        <v>0</v>
      </c>
      <c r="F23" s="39">
        <f t="shared" si="2"/>
        <v>8.01818181818182</v>
      </c>
      <c r="G23" s="40">
        <f>COUNTIF(Vertices[In-Degree],"&gt;= "&amp;F23)-COUNTIF(Vertices[In-Degree],"&gt;="&amp;F24)</f>
        <v>0</v>
      </c>
      <c r="H23" s="39">
        <f t="shared" si="3"/>
        <v>6.490909090909087</v>
      </c>
      <c r="I23" s="40">
        <f>COUNTIF(Vertices[Out-Degree],"&gt;= "&amp;H23)-COUNTIF(Vertices[Out-Degree],"&gt;="&amp;H24)</f>
        <v>0</v>
      </c>
      <c r="J23" s="39">
        <f t="shared" si="4"/>
        <v>545.4163637999998</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0.028768472727272714</v>
      </c>
      <c r="O23" s="40">
        <f>COUNTIF(Vertices[Eigenvector Centrality],"&gt;= "&amp;N23)-COUNTIF(Vertices[Eigenvector Centrality],"&gt;="&amp;N24)</f>
        <v>2</v>
      </c>
      <c r="P23" s="39">
        <f t="shared" si="7"/>
        <v>2.2230702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2095</v>
      </c>
      <c r="B24" s="34">
        <v>0.507047</v>
      </c>
      <c r="D24" s="32">
        <f t="shared" si="1"/>
        <v>0</v>
      </c>
      <c r="E24" s="3">
        <f>COUNTIF(Vertices[Degree],"&gt;= "&amp;D24)-COUNTIF(Vertices[Degree],"&gt;="&amp;D25)</f>
        <v>0</v>
      </c>
      <c r="F24" s="37">
        <f t="shared" si="2"/>
        <v>8.400000000000002</v>
      </c>
      <c r="G24" s="38">
        <f>COUNTIF(Vertices[In-Degree],"&gt;= "&amp;F24)-COUNTIF(Vertices[In-Degree],"&gt;="&amp;F25)</f>
        <v>0</v>
      </c>
      <c r="H24" s="37">
        <f t="shared" si="3"/>
        <v>6.799999999999995</v>
      </c>
      <c r="I24" s="38">
        <f>COUNTIF(Vertices[Out-Degree],"&gt;= "&amp;H24)-COUNTIF(Vertices[Out-Degree],"&gt;="&amp;H25)</f>
        <v>0</v>
      </c>
      <c r="J24" s="37">
        <f t="shared" si="4"/>
        <v>571.3885715999998</v>
      </c>
      <c r="K24" s="38">
        <f>COUNTIF(Vertices[Betweenness Centrality],"&gt;= "&amp;J24)-COUNTIF(Vertices[Betweenness Centrality],"&gt;="&amp;J25)</f>
        <v>1</v>
      </c>
      <c r="L24" s="37">
        <f t="shared" si="5"/>
        <v>0.4000000000000001</v>
      </c>
      <c r="M24" s="38">
        <f>COUNTIF(Vertices[Closeness Centrality],"&gt;= "&amp;L24)-COUNTIF(Vertices[Closeness Centrality],"&gt;="&amp;L25)</f>
        <v>0</v>
      </c>
      <c r="N24" s="37">
        <f t="shared" si="6"/>
        <v>0.030138399999999985</v>
      </c>
      <c r="O24" s="38">
        <f>COUNTIF(Vertices[Eigenvector Centrality],"&gt;= "&amp;N24)-COUNTIF(Vertices[Eigenvector Centrality],"&gt;="&amp;N25)</f>
        <v>1</v>
      </c>
      <c r="P24" s="37">
        <f t="shared" si="7"/>
        <v>2.3136184</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26"/>
      <c r="B25" s="126"/>
      <c r="D25" s="32">
        <f t="shared" si="1"/>
        <v>0</v>
      </c>
      <c r="E25" s="3">
        <f>COUNTIF(Vertices[Degree],"&gt;= "&amp;D25)-COUNTIF(Vertices[Degree],"&gt;="&amp;D26)</f>
        <v>0</v>
      </c>
      <c r="F25" s="39">
        <f t="shared" si="2"/>
        <v>8.781818181818185</v>
      </c>
      <c r="G25" s="40">
        <f>COUNTIF(Vertices[In-Degree],"&gt;= "&amp;F25)-COUNTIF(Vertices[In-Degree],"&gt;="&amp;F26)</f>
        <v>0</v>
      </c>
      <c r="H25" s="39">
        <f t="shared" si="3"/>
        <v>7.109090909090904</v>
      </c>
      <c r="I25" s="40">
        <f>COUNTIF(Vertices[Out-Degree],"&gt;= "&amp;H25)-COUNTIF(Vertices[Out-Degree],"&gt;="&amp;H26)</f>
        <v>0</v>
      </c>
      <c r="J25" s="39">
        <f t="shared" si="4"/>
        <v>597.3607793999997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0.03150832727272726</v>
      </c>
      <c r="O25" s="40">
        <f>COUNTIF(Vertices[Eigenvector Centrality],"&gt;= "&amp;N25)-COUNTIF(Vertices[Eigenvector Centrality],"&gt;="&amp;N26)</f>
        <v>0</v>
      </c>
      <c r="P25" s="39">
        <f t="shared" si="7"/>
        <v>2.4041666000000004</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2096</v>
      </c>
      <c r="B26" s="34" t="s">
        <v>2097</v>
      </c>
      <c r="D26" s="32">
        <f t="shared" si="1"/>
        <v>0</v>
      </c>
      <c r="E26" s="3">
        <f>COUNTIF(Vertices[Degree],"&gt;= "&amp;D26)-COUNTIF(Vertices[Degree],"&gt;="&amp;D28)</f>
        <v>0</v>
      </c>
      <c r="F26" s="37">
        <f t="shared" si="2"/>
        <v>9.163636363636368</v>
      </c>
      <c r="G26" s="38">
        <f>COUNTIF(Vertices[In-Degree],"&gt;= "&amp;F26)-COUNTIF(Vertices[In-Degree],"&gt;="&amp;F28)</f>
        <v>0</v>
      </c>
      <c r="H26" s="37">
        <f t="shared" si="3"/>
        <v>7.418181818181813</v>
      </c>
      <c r="I26" s="38">
        <f>COUNTIF(Vertices[Out-Degree],"&gt;= "&amp;H26)-COUNTIF(Vertices[Out-Degree],"&gt;="&amp;H28)</f>
        <v>0</v>
      </c>
      <c r="J26" s="37">
        <f t="shared" si="4"/>
        <v>623.3329871999997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0.03287825454545453</v>
      </c>
      <c r="O26" s="38">
        <f>COUNTIF(Vertices[Eigenvector Centrality],"&gt;= "&amp;N26)-COUNTIF(Vertices[Eigenvector Centrality],"&gt;="&amp;N28)</f>
        <v>0</v>
      </c>
      <c r="P26" s="37">
        <f t="shared" si="7"/>
        <v>2.4947148000000006</v>
      </c>
      <c r="Q26" s="38">
        <f>COUNTIF(Vertices[PageRank],"&gt;= "&amp;P26)-COUNTIF(Vertices[PageRank],"&gt;="&amp;P28)</f>
        <v>0</v>
      </c>
      <c r="R26" s="37">
        <f t="shared" si="8"/>
        <v>0.43636363636363645</v>
      </c>
      <c r="S26" s="43">
        <f>COUNTIF(Vertices[Clustering Coefficient],"&gt;= "&amp;R26)-COUNTIF(Vertices[Clustering Coefficient],"&gt;="&amp;R28)</f>
        <v>2</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2"/>
      <c r="G27" s="63">
        <f>COUNTIF(Vertices[In-Degree],"&gt;= "&amp;F27)-COUNTIF(Vertices[In-Degree],"&gt;="&amp;F28)</f>
        <v>-2</v>
      </c>
      <c r="H27" s="62"/>
      <c r="I27" s="63">
        <f>COUNTIF(Vertices[Out-Degree],"&gt;= "&amp;H27)-COUNTIF(Vertices[Out-Degree],"&gt;="&amp;H28)</f>
        <v>-5</v>
      </c>
      <c r="J27" s="62"/>
      <c r="K27" s="63">
        <f>COUNTIF(Vertices[Betweenness Centrality],"&gt;= "&amp;J27)-COUNTIF(Vertices[Betweenness Centrality],"&gt;="&amp;J28)</f>
        <v>-5</v>
      </c>
      <c r="L27" s="62"/>
      <c r="M27" s="63">
        <f>COUNTIF(Vertices[Closeness Centrality],"&gt;= "&amp;L27)-COUNTIF(Vertices[Closeness Centrality],"&gt;="&amp;L28)</f>
        <v>-4</v>
      </c>
      <c r="N27" s="62"/>
      <c r="O27" s="63">
        <f>COUNTIF(Vertices[Eigenvector Centrality],"&gt;= "&amp;N27)-COUNTIF(Vertices[Eigenvector Centrality],"&gt;="&amp;N28)</f>
        <v>-5</v>
      </c>
      <c r="P27" s="62"/>
      <c r="Q27" s="63">
        <f>COUNTIF(Vertices[Eigenvector Centrality],"&gt;= "&amp;P27)-COUNTIF(Vertices[Eigenvector Centrality],"&gt;="&amp;P28)</f>
        <v>0</v>
      </c>
      <c r="R27" s="62"/>
      <c r="S27" s="64">
        <f>COUNTIF(Vertices[Clustering Coefficient],"&gt;= "&amp;R27)-COUNTIF(Vertices[Clustering Coefficient],"&gt;="&amp;R28)</f>
        <v>-25</v>
      </c>
      <c r="T27" s="62"/>
      <c r="U27" s="63">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9.54545454545455</v>
      </c>
      <c r="G28" s="40">
        <f>COUNTIF(Vertices[In-Degree],"&gt;= "&amp;F28)-COUNTIF(Vertices[In-Degree],"&gt;="&amp;F40)</f>
        <v>0</v>
      </c>
      <c r="H28" s="39">
        <f>H26+($H$57-$H$2)/BinDivisor</f>
        <v>7.727272727272721</v>
      </c>
      <c r="I28" s="40">
        <f>COUNTIF(Vertices[Out-Degree],"&gt;= "&amp;H28)-COUNTIF(Vertices[Out-Degree],"&gt;="&amp;H40)</f>
        <v>0</v>
      </c>
      <c r="J28" s="39">
        <f>J26+($J$57-$J$2)/BinDivisor</f>
        <v>649.3051949999997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0.0342481818181818</v>
      </c>
      <c r="O28" s="40">
        <f>COUNTIF(Vertices[Eigenvector Centrality],"&gt;= "&amp;N28)-COUNTIF(Vertices[Eigenvector Centrality],"&gt;="&amp;N40)</f>
        <v>0</v>
      </c>
      <c r="P28" s="39">
        <f>P26+($P$57-$P$2)/BinDivisor</f>
        <v>2.5852630000000008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4:21" ht="1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4:21" ht="15">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4:21" ht="1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-2</v>
      </c>
      <c r="H38" s="62"/>
      <c r="I38" s="63">
        <f>COUNTIF(Vertices[Out-Degree],"&gt;= "&amp;H38)-COUNTIF(Vertices[Out-Degree],"&gt;="&amp;H40)</f>
        <v>-5</v>
      </c>
      <c r="J38" s="62"/>
      <c r="K38" s="63">
        <f>COUNTIF(Vertices[Betweenness Centrality],"&gt;= "&amp;J38)-COUNTIF(Vertices[Betweenness Centrality],"&gt;="&amp;J40)</f>
        <v>-5</v>
      </c>
      <c r="L38" s="62"/>
      <c r="M38" s="63">
        <f>COUNTIF(Vertices[Closeness Centrality],"&gt;= "&amp;L38)-COUNTIF(Vertices[Closeness Centrality],"&gt;="&amp;L40)</f>
        <v>-4</v>
      </c>
      <c r="N38" s="62"/>
      <c r="O38" s="63">
        <f>COUNTIF(Vertices[Eigenvector Centrality],"&gt;= "&amp;N38)-COUNTIF(Vertices[Eigenvector Centrality],"&gt;="&amp;N40)</f>
        <v>-5</v>
      </c>
      <c r="P38" s="62"/>
      <c r="Q38" s="63">
        <f>COUNTIF(Vertices[Eigenvector Centrality],"&gt;= "&amp;P38)-COUNTIF(Vertices[Eigenvector Centrality],"&gt;="&amp;P40)</f>
        <v>0</v>
      </c>
      <c r="R38" s="62"/>
      <c r="S38" s="64">
        <f>COUNTIF(Vertices[Clustering Coefficient],"&gt;= "&amp;R38)-COUNTIF(Vertices[Clustering Coefficient],"&gt;="&amp;R40)</f>
        <v>-25</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-2</v>
      </c>
      <c r="H39" s="62"/>
      <c r="I39" s="63">
        <f>COUNTIF(Vertices[Out-Degree],"&gt;= "&amp;H39)-COUNTIF(Vertices[Out-Degree],"&gt;="&amp;H40)</f>
        <v>-5</v>
      </c>
      <c r="J39" s="62"/>
      <c r="K39" s="63">
        <f>COUNTIF(Vertices[Betweenness Centrality],"&gt;= "&amp;J39)-COUNTIF(Vertices[Betweenness Centrality],"&gt;="&amp;J40)</f>
        <v>-5</v>
      </c>
      <c r="L39" s="62"/>
      <c r="M39" s="63">
        <f>COUNTIF(Vertices[Closeness Centrality],"&gt;= "&amp;L39)-COUNTIF(Vertices[Closeness Centrality],"&gt;="&amp;L40)</f>
        <v>-4</v>
      </c>
      <c r="N39" s="62"/>
      <c r="O39" s="63">
        <f>COUNTIF(Vertices[Eigenvector Centrality],"&gt;= "&amp;N39)-COUNTIF(Vertices[Eigenvector Centrality],"&gt;="&amp;N40)</f>
        <v>-5</v>
      </c>
      <c r="P39" s="62"/>
      <c r="Q39" s="63">
        <f>COUNTIF(Vertices[Eigenvector Centrality],"&gt;= "&amp;P39)-COUNTIF(Vertices[Eigenvector Centrality],"&gt;="&amp;P40)</f>
        <v>0</v>
      </c>
      <c r="R39" s="62"/>
      <c r="S39" s="64">
        <f>COUNTIF(Vertices[Clustering Coefficient],"&gt;= "&amp;R39)-COUNTIF(Vertices[Clustering Coefficient],"&gt;="&amp;R40)</f>
        <v>-25</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9.927272727272733</v>
      </c>
      <c r="G40" s="38">
        <f>COUNTIF(Vertices[In-Degree],"&gt;= "&amp;F40)-COUNTIF(Vertices[In-Degree],"&gt;="&amp;F41)</f>
        <v>0</v>
      </c>
      <c r="H40" s="37">
        <f>H28+($H$57-$H$2)/BinDivisor</f>
        <v>8.03636363636363</v>
      </c>
      <c r="I40" s="38">
        <f>COUNTIF(Vertices[Out-Degree],"&gt;= "&amp;H40)-COUNTIF(Vertices[Out-Degree],"&gt;="&amp;H41)</f>
        <v>0</v>
      </c>
      <c r="J40" s="37">
        <f>J28+($J$57-$J$2)/BinDivisor</f>
        <v>675.2774027999997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0.035618109090909074</v>
      </c>
      <c r="O40" s="38">
        <f>COUNTIF(Vertices[Eigenvector Centrality],"&gt;= "&amp;N40)-COUNTIF(Vertices[Eigenvector Centrality],"&gt;="&amp;N41)</f>
        <v>0</v>
      </c>
      <c r="P40" s="37">
        <f>P28+($P$57-$P$2)/BinDivisor</f>
        <v>2.675811200000001</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10.309090909090916</v>
      </c>
      <c r="G41" s="40">
        <f>COUNTIF(Vertices[In-Degree],"&gt;= "&amp;F41)-COUNTIF(Vertices[In-Degree],"&gt;="&amp;F42)</f>
        <v>0</v>
      </c>
      <c r="H41" s="39">
        <f aca="true" t="shared" si="12" ref="H41:H56">H40+($H$57-$H$2)/BinDivisor</f>
        <v>8.345454545454539</v>
      </c>
      <c r="I41" s="40">
        <f>COUNTIF(Vertices[Out-Degree],"&gt;= "&amp;H41)-COUNTIF(Vertices[Out-Degree],"&gt;="&amp;H42)</f>
        <v>0</v>
      </c>
      <c r="J41" s="39">
        <f aca="true" t="shared" si="13" ref="J41:J56">J40+($J$57-$J$2)/BinDivisor</f>
        <v>701.2496105999996</v>
      </c>
      <c r="K41" s="40">
        <f>COUNTIF(Vertices[Betweenness Centrality],"&gt;= "&amp;J41)-COUNTIF(Vertices[Betweenness Centrality],"&gt;="&amp;J42)</f>
        <v>1</v>
      </c>
      <c r="L41" s="39">
        <f aca="true" t="shared" si="14" ref="L41:L56">L40+($L$57-$L$2)/BinDivisor</f>
        <v>0.490909090909091</v>
      </c>
      <c r="M41" s="40">
        <f>COUNTIF(Vertices[Closeness Centrality],"&gt;= "&amp;L41)-COUNTIF(Vertices[Closeness Centrality],"&gt;="&amp;L42)</f>
        <v>0</v>
      </c>
      <c r="N41" s="39">
        <f aca="true" t="shared" si="15" ref="N41:N56">N40+($N$57-$N$2)/BinDivisor</f>
        <v>0.036988036363636345</v>
      </c>
      <c r="O41" s="40">
        <f>COUNTIF(Vertices[Eigenvector Centrality],"&gt;= "&amp;N41)-COUNTIF(Vertices[Eigenvector Centrality],"&gt;="&amp;N42)</f>
        <v>0</v>
      </c>
      <c r="P41" s="39">
        <f aca="true" t="shared" si="16" ref="P41:P56">P40+($P$57-$P$2)/BinDivisor</f>
        <v>2.766359400000001</v>
      </c>
      <c r="Q41" s="40">
        <f>COUNTIF(Vertices[PageRank],"&gt;= "&amp;P41)-COUNTIF(Vertices[PageRank],"&gt;="&amp;P42)</f>
        <v>0</v>
      </c>
      <c r="R41" s="39">
        <f aca="true" t="shared" si="17" ref="R41:R56">R40+($R$57-$R$2)/BinDivisor</f>
        <v>0.490909090909091</v>
      </c>
      <c r="S41" s="44">
        <f>COUNTIF(Vertices[Clustering Coefficient],"&gt;= "&amp;R41)-COUNTIF(Vertices[Clustering Coefficient],"&gt;="&amp;R42)</f>
        <v>9</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10.690909090909098</v>
      </c>
      <c r="G42" s="38">
        <f>COUNTIF(Vertices[In-Degree],"&gt;= "&amp;F42)-COUNTIF(Vertices[In-Degree],"&gt;="&amp;F43)</f>
        <v>0</v>
      </c>
      <c r="H42" s="37">
        <f t="shared" si="12"/>
        <v>8.654545454545447</v>
      </c>
      <c r="I42" s="38">
        <f>COUNTIF(Vertices[Out-Degree],"&gt;= "&amp;H42)-COUNTIF(Vertices[Out-Degree],"&gt;="&amp;H43)</f>
        <v>0</v>
      </c>
      <c r="J42" s="37">
        <f t="shared" si="13"/>
        <v>727.2218183999996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0.038357963636363616</v>
      </c>
      <c r="O42" s="38">
        <f>COUNTIF(Vertices[Eigenvector Centrality],"&gt;= "&amp;N42)-COUNTIF(Vertices[Eigenvector Centrality],"&gt;="&amp;N43)</f>
        <v>0</v>
      </c>
      <c r="P42" s="37">
        <f t="shared" si="16"/>
        <v>2.8569076000000013</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11.072727272727281</v>
      </c>
      <c r="G43" s="40">
        <f>COUNTIF(Vertices[In-Degree],"&gt;= "&amp;F43)-COUNTIF(Vertices[In-Degree],"&gt;="&amp;F44)</f>
        <v>0</v>
      </c>
      <c r="H43" s="39">
        <f t="shared" si="12"/>
        <v>8.963636363636356</v>
      </c>
      <c r="I43" s="40">
        <f>COUNTIF(Vertices[Out-Degree],"&gt;= "&amp;H43)-COUNTIF(Vertices[Out-Degree],"&gt;="&amp;H44)</f>
        <v>0</v>
      </c>
      <c r="J43" s="39">
        <f t="shared" si="13"/>
        <v>753.1940261999996</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0.03972789090909089</v>
      </c>
      <c r="O43" s="40">
        <f>COUNTIF(Vertices[Eigenvector Centrality],"&gt;= "&amp;N43)-COUNTIF(Vertices[Eigenvector Centrality],"&gt;="&amp;N44)</f>
        <v>0</v>
      </c>
      <c r="P43" s="39">
        <f t="shared" si="16"/>
        <v>2.9474558000000015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11.454545454545464</v>
      </c>
      <c r="G44" s="38">
        <f>COUNTIF(Vertices[In-Degree],"&gt;= "&amp;F44)-COUNTIF(Vertices[In-Degree],"&gt;="&amp;F45)</f>
        <v>0</v>
      </c>
      <c r="H44" s="37">
        <f t="shared" si="12"/>
        <v>9.272727272727264</v>
      </c>
      <c r="I44" s="38">
        <f>COUNTIF(Vertices[Out-Degree],"&gt;= "&amp;H44)-COUNTIF(Vertices[Out-Degree],"&gt;="&amp;H45)</f>
        <v>0</v>
      </c>
      <c r="J44" s="37">
        <f t="shared" si="13"/>
        <v>779.1662339999996</v>
      </c>
      <c r="K44" s="38">
        <f>COUNTIF(Vertices[Betweenness Centrality],"&gt;= "&amp;J44)-COUNTIF(Vertices[Betweenness Centrality],"&gt;="&amp;J45)</f>
        <v>2</v>
      </c>
      <c r="L44" s="37">
        <f t="shared" si="14"/>
        <v>0.5454545454545455</v>
      </c>
      <c r="M44" s="38">
        <f>COUNTIF(Vertices[Closeness Centrality],"&gt;= "&amp;L44)-COUNTIF(Vertices[Closeness Centrality],"&gt;="&amp;L45)</f>
        <v>0</v>
      </c>
      <c r="N44" s="37">
        <f t="shared" si="15"/>
        <v>0.04109781818181816</v>
      </c>
      <c r="O44" s="38">
        <f>COUNTIF(Vertices[Eigenvector Centrality],"&gt;= "&amp;N44)-COUNTIF(Vertices[Eigenvector Centrality],"&gt;="&amp;N45)</f>
        <v>0</v>
      </c>
      <c r="P44" s="37">
        <f t="shared" si="16"/>
        <v>3.0380040000000017</v>
      </c>
      <c r="Q44" s="38">
        <f>COUNTIF(Vertices[PageRank],"&gt;= "&amp;P44)-COUNTIF(Vertices[PageRank],"&gt;="&amp;P45)</f>
        <v>0</v>
      </c>
      <c r="R44" s="37">
        <f t="shared" si="17"/>
        <v>0.5454545454545455</v>
      </c>
      <c r="S44" s="43">
        <f>COUNTIF(Vertices[Clustering Coefficient],"&gt;= "&amp;R44)-COUNTIF(Vertices[Clustering Coefficient],"&gt;="&amp;R45)</f>
        <v>1</v>
      </c>
      <c r="T44" s="37" t="e">
        <f ca="1" t="shared" si="18"/>
        <v>#REF!</v>
      </c>
      <c r="U44" s="38" t="e">
        <f ca="1" t="shared" si="0"/>
        <v>#REF!</v>
      </c>
    </row>
    <row r="45" spans="4:21" ht="15">
      <c r="D45" s="32">
        <f t="shared" si="10"/>
        <v>0</v>
      </c>
      <c r="E45" s="3">
        <f>COUNTIF(Vertices[Degree],"&gt;= "&amp;D45)-COUNTIF(Vertices[Degree],"&gt;="&amp;D46)</f>
        <v>0</v>
      </c>
      <c r="F45" s="39">
        <f t="shared" si="11"/>
        <v>11.836363636363647</v>
      </c>
      <c r="G45" s="40">
        <f>COUNTIF(Vertices[In-Degree],"&gt;= "&amp;F45)-COUNTIF(Vertices[In-Degree],"&gt;="&amp;F46)</f>
        <v>0</v>
      </c>
      <c r="H45" s="39">
        <f t="shared" si="12"/>
        <v>9.581818181818173</v>
      </c>
      <c r="I45" s="40">
        <f>COUNTIF(Vertices[Out-Degree],"&gt;= "&amp;H45)-COUNTIF(Vertices[Out-Degree],"&gt;="&amp;H46)</f>
        <v>0</v>
      </c>
      <c r="J45" s="39">
        <f t="shared" si="13"/>
        <v>805.1384417999996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0.04246774545454543</v>
      </c>
      <c r="O45" s="40">
        <f>COUNTIF(Vertices[Eigenvector Centrality],"&gt;= "&amp;N45)-COUNTIF(Vertices[Eigenvector Centrality],"&gt;="&amp;N46)</f>
        <v>0</v>
      </c>
      <c r="P45" s="39">
        <f t="shared" si="16"/>
        <v>3.128552200000002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12.21818181818183</v>
      </c>
      <c r="G46" s="38">
        <f>COUNTIF(Vertices[In-Degree],"&gt;= "&amp;F46)-COUNTIF(Vertices[In-Degree],"&gt;="&amp;F47)</f>
        <v>0</v>
      </c>
      <c r="H46" s="37">
        <f t="shared" si="12"/>
        <v>9.890909090909082</v>
      </c>
      <c r="I46" s="38">
        <f>COUNTIF(Vertices[Out-Degree],"&gt;= "&amp;H46)-COUNTIF(Vertices[Out-Degree],"&gt;="&amp;H47)</f>
        <v>0</v>
      </c>
      <c r="J46" s="37">
        <f t="shared" si="13"/>
        <v>831.1106495999995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0.0438376727272727</v>
      </c>
      <c r="O46" s="38">
        <f>COUNTIF(Vertices[Eigenvector Centrality],"&gt;= "&amp;N46)-COUNTIF(Vertices[Eigenvector Centrality],"&gt;="&amp;N47)</f>
        <v>0</v>
      </c>
      <c r="P46" s="37">
        <f t="shared" si="16"/>
        <v>3.219100400000002</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12.600000000000012</v>
      </c>
      <c r="G47" s="40">
        <f>COUNTIF(Vertices[In-Degree],"&gt;= "&amp;F47)-COUNTIF(Vertices[In-Degree],"&gt;="&amp;F48)</f>
        <v>0</v>
      </c>
      <c r="H47" s="39">
        <f t="shared" si="12"/>
        <v>10.19999999999999</v>
      </c>
      <c r="I47" s="40">
        <f>COUNTIF(Vertices[Out-Degree],"&gt;= "&amp;H47)-COUNTIF(Vertices[Out-Degree],"&gt;="&amp;H48)</f>
        <v>0</v>
      </c>
      <c r="J47" s="39">
        <f t="shared" si="13"/>
        <v>857.0828573999995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0.04520759999999997</v>
      </c>
      <c r="O47" s="40">
        <f>COUNTIF(Vertices[Eigenvector Centrality],"&gt;= "&amp;N47)-COUNTIF(Vertices[Eigenvector Centrality],"&gt;="&amp;N48)</f>
        <v>0</v>
      </c>
      <c r="P47" s="39">
        <f t="shared" si="16"/>
        <v>3.3096486000000023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12.981818181818195</v>
      </c>
      <c r="G48" s="38">
        <f>COUNTIF(Vertices[In-Degree],"&gt;= "&amp;F48)-COUNTIF(Vertices[In-Degree],"&gt;="&amp;F49)</f>
        <v>0</v>
      </c>
      <c r="H48" s="37">
        <f t="shared" si="12"/>
        <v>10.509090909090899</v>
      </c>
      <c r="I48" s="38">
        <f>COUNTIF(Vertices[Out-Degree],"&gt;= "&amp;H48)-COUNTIF(Vertices[Out-Degree],"&gt;="&amp;H49)</f>
        <v>0</v>
      </c>
      <c r="J48" s="37">
        <f t="shared" si="13"/>
        <v>883.0550651999995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0.046577527272727244</v>
      </c>
      <c r="O48" s="38">
        <f>COUNTIF(Vertices[Eigenvector Centrality],"&gt;= "&amp;N48)-COUNTIF(Vertices[Eigenvector Centrality],"&gt;="&amp;N49)</f>
        <v>0</v>
      </c>
      <c r="P48" s="37">
        <f t="shared" si="16"/>
        <v>3.4001968000000025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13.363636363636378</v>
      </c>
      <c r="G49" s="40">
        <f>COUNTIF(Vertices[In-Degree],"&gt;= "&amp;F49)-COUNTIF(Vertices[In-Degree],"&gt;="&amp;F50)</f>
        <v>0</v>
      </c>
      <c r="H49" s="39">
        <f t="shared" si="12"/>
        <v>10.818181818181808</v>
      </c>
      <c r="I49" s="40">
        <f>COUNTIF(Vertices[Out-Degree],"&gt;= "&amp;H49)-COUNTIF(Vertices[Out-Degree],"&gt;="&amp;H50)</f>
        <v>2</v>
      </c>
      <c r="J49" s="39">
        <f t="shared" si="13"/>
        <v>909.0272729999995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0.047947454545454515</v>
      </c>
      <c r="O49" s="40">
        <f>COUNTIF(Vertices[Eigenvector Centrality],"&gt;= "&amp;N49)-COUNTIF(Vertices[Eigenvector Centrality],"&gt;="&amp;N50)</f>
        <v>1</v>
      </c>
      <c r="P49" s="39">
        <f t="shared" si="16"/>
        <v>3.4907450000000027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13.74545454545456</v>
      </c>
      <c r="G50" s="38">
        <f>COUNTIF(Vertices[In-Degree],"&gt;= "&amp;F50)-COUNTIF(Vertices[In-Degree],"&gt;="&amp;F51)</f>
        <v>0</v>
      </c>
      <c r="H50" s="37">
        <f t="shared" si="12"/>
        <v>11.127272727272716</v>
      </c>
      <c r="I50" s="38">
        <f>COUNTIF(Vertices[Out-Degree],"&gt;= "&amp;H50)-COUNTIF(Vertices[Out-Degree],"&gt;="&amp;H51)</f>
        <v>0</v>
      </c>
      <c r="J50" s="37">
        <f t="shared" si="13"/>
        <v>934.9994807999994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0.04931738181818179</v>
      </c>
      <c r="O50" s="38">
        <f>COUNTIF(Vertices[Eigenvector Centrality],"&gt;= "&amp;N50)-COUNTIF(Vertices[Eigenvector Centrality],"&gt;="&amp;N51)</f>
        <v>0</v>
      </c>
      <c r="P50" s="37">
        <f t="shared" si="16"/>
        <v>3.581293200000003</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14.127272727272743</v>
      </c>
      <c r="G51" s="40">
        <f>COUNTIF(Vertices[In-Degree],"&gt;= "&amp;F51)-COUNTIF(Vertices[In-Degree],"&gt;="&amp;F52)</f>
        <v>0</v>
      </c>
      <c r="H51" s="39">
        <f t="shared" si="12"/>
        <v>11.436363636363625</v>
      </c>
      <c r="I51" s="40">
        <f>COUNTIF(Vertices[Out-Degree],"&gt;= "&amp;H51)-COUNTIF(Vertices[Out-Degree],"&gt;="&amp;H52)</f>
        <v>0</v>
      </c>
      <c r="J51" s="39">
        <f t="shared" si="13"/>
        <v>960.9716885999994</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0.05068730909090906</v>
      </c>
      <c r="O51" s="40">
        <f>COUNTIF(Vertices[Eigenvector Centrality],"&gt;= "&amp;N51)-COUNTIF(Vertices[Eigenvector Centrality],"&gt;="&amp;N52)</f>
        <v>0</v>
      </c>
      <c r="P51" s="39">
        <f t="shared" si="16"/>
        <v>3.671841400000003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14.509090909090926</v>
      </c>
      <c r="G52" s="38">
        <f>COUNTIF(Vertices[In-Degree],"&gt;= "&amp;F52)-COUNTIF(Vertices[In-Degree],"&gt;="&amp;F53)</f>
        <v>0</v>
      </c>
      <c r="H52" s="37">
        <f t="shared" si="12"/>
        <v>11.745454545454534</v>
      </c>
      <c r="I52" s="38">
        <f>COUNTIF(Vertices[Out-Degree],"&gt;= "&amp;H52)-COUNTIF(Vertices[Out-Degree],"&gt;="&amp;H53)</f>
        <v>2</v>
      </c>
      <c r="J52" s="37">
        <f t="shared" si="13"/>
        <v>986.9438963999994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0.05205723636363633</v>
      </c>
      <c r="O52" s="38">
        <f>COUNTIF(Vertices[Eigenvector Centrality],"&gt;= "&amp;N52)-COUNTIF(Vertices[Eigenvector Centrality],"&gt;="&amp;N53)</f>
        <v>0</v>
      </c>
      <c r="P52" s="37">
        <f t="shared" si="16"/>
        <v>3.762389600000003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14.890909090909108</v>
      </c>
      <c r="G53" s="40">
        <f>COUNTIF(Vertices[In-Degree],"&gt;= "&amp;F53)-COUNTIF(Vertices[In-Degree],"&gt;="&amp;F54)</f>
        <v>1</v>
      </c>
      <c r="H53" s="39">
        <f t="shared" si="12"/>
        <v>12.054545454545442</v>
      </c>
      <c r="I53" s="40">
        <f>COUNTIF(Vertices[Out-Degree],"&gt;= "&amp;H53)-COUNTIF(Vertices[Out-Degree],"&gt;="&amp;H54)</f>
        <v>0</v>
      </c>
      <c r="J53" s="39">
        <f t="shared" si="13"/>
        <v>1012.9161041999994</v>
      </c>
      <c r="K53" s="40">
        <f>COUNTIF(Vertices[Betweenness Centrality],"&gt;= "&amp;J53)-COUNTIF(Vertices[Betweenness Centrality],"&gt;="&amp;J54)</f>
        <v>1</v>
      </c>
      <c r="L53" s="39">
        <f t="shared" si="14"/>
        <v>0.7090909090909092</v>
      </c>
      <c r="M53" s="40">
        <f>COUNTIF(Vertices[Closeness Centrality],"&gt;= "&amp;L53)-COUNTIF(Vertices[Closeness Centrality],"&gt;="&amp;L54)</f>
        <v>0</v>
      </c>
      <c r="N53" s="39">
        <f t="shared" si="15"/>
        <v>0.0534271636363636</v>
      </c>
      <c r="O53" s="40">
        <f>COUNTIF(Vertices[Eigenvector Centrality],"&gt;= "&amp;N53)-COUNTIF(Vertices[Eigenvector Centrality],"&gt;="&amp;N54)</f>
        <v>0</v>
      </c>
      <c r="P53" s="39">
        <f t="shared" si="16"/>
        <v>3.8529378000000034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15.272727272727291</v>
      </c>
      <c r="G54" s="38">
        <f>COUNTIF(Vertices[In-Degree],"&gt;= "&amp;F54)-COUNTIF(Vertices[In-Degree],"&gt;="&amp;F55)</f>
        <v>0</v>
      </c>
      <c r="H54" s="37">
        <f t="shared" si="12"/>
        <v>12.36363636363635</v>
      </c>
      <c r="I54" s="38">
        <f>COUNTIF(Vertices[Out-Degree],"&gt;= "&amp;H54)-COUNTIF(Vertices[Out-Degree],"&gt;="&amp;H55)</f>
        <v>0</v>
      </c>
      <c r="J54" s="37">
        <f t="shared" si="13"/>
        <v>1038.8883119999994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0.05479709090909087</v>
      </c>
      <c r="O54" s="38">
        <f>COUNTIF(Vertices[Eigenvector Centrality],"&gt;= "&amp;N54)-COUNTIF(Vertices[Eigenvector Centrality],"&gt;="&amp;N55)</f>
        <v>0</v>
      </c>
      <c r="P54" s="37">
        <f t="shared" si="16"/>
        <v>3.9434860000000036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15.654545454545474</v>
      </c>
      <c r="G55" s="40">
        <f>COUNTIF(Vertices[In-Degree],"&gt;= "&amp;F55)-COUNTIF(Vertices[In-Degree],"&gt;="&amp;F56)</f>
        <v>0</v>
      </c>
      <c r="H55" s="39">
        <f t="shared" si="12"/>
        <v>12.67272727272726</v>
      </c>
      <c r="I55" s="40">
        <f>COUNTIF(Vertices[Out-Degree],"&gt;= "&amp;H55)-COUNTIF(Vertices[Out-Degree],"&gt;="&amp;H56)</f>
        <v>0</v>
      </c>
      <c r="J55" s="39">
        <f t="shared" si="13"/>
        <v>1064.8605197999993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0.05616701818181814</v>
      </c>
      <c r="O55" s="40">
        <f>COUNTIF(Vertices[Eigenvector Centrality],"&gt;= "&amp;N55)-COUNTIF(Vertices[Eigenvector Centrality],"&gt;="&amp;N56)</f>
        <v>0</v>
      </c>
      <c r="P55" s="39">
        <f t="shared" si="16"/>
        <v>4.034034200000003</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16.036363636363657</v>
      </c>
      <c r="G56" s="38">
        <f>COUNTIF(Vertices[In-Degree],"&gt;= "&amp;F56)-COUNTIF(Vertices[In-Degree],"&gt;="&amp;F57)</f>
        <v>0</v>
      </c>
      <c r="H56" s="37">
        <f t="shared" si="12"/>
        <v>12.981818181818168</v>
      </c>
      <c r="I56" s="38">
        <f>COUNTIF(Vertices[Out-Degree],"&gt;= "&amp;H56)-COUNTIF(Vertices[Out-Degree],"&gt;="&amp;H57)</f>
        <v>0</v>
      </c>
      <c r="J56" s="37">
        <f t="shared" si="13"/>
        <v>1090.8327275999993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0.057536945454545414</v>
      </c>
      <c r="O56" s="38">
        <f>COUNTIF(Vertices[Eigenvector Centrality],"&gt;= "&amp;N56)-COUNTIF(Vertices[Eigenvector Centrality],"&gt;="&amp;N57)</f>
        <v>3</v>
      </c>
      <c r="P56" s="37">
        <f t="shared" si="16"/>
        <v>4.124582400000003</v>
      </c>
      <c r="Q56" s="38">
        <f>COUNTIF(Vertices[PageRank],"&gt;= "&amp;P56)-COUNTIF(Vertices[PageRank],"&gt;="&amp;P57)</f>
        <v>2</v>
      </c>
      <c r="R56" s="37">
        <f t="shared" si="17"/>
        <v>0.7636363636363638</v>
      </c>
      <c r="S56" s="43">
        <f>COUNTIF(Vertices[Clustering Coefficient],"&gt;= "&amp;R56)-COUNTIF(Vertices[Clustering Coefficient],"&gt;="&amp;R57)</f>
        <v>6</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21</v>
      </c>
      <c r="G57" s="42">
        <f>COUNTIF(Vertices[In-Degree],"&gt;= "&amp;F57)-COUNTIF(Vertices[In-Degree],"&gt;="&amp;F58)</f>
        <v>1</v>
      </c>
      <c r="H57" s="41">
        <f>MAX(Vertices[Out-Degree])</f>
        <v>17</v>
      </c>
      <c r="I57" s="42">
        <f>COUNTIF(Vertices[Out-Degree],"&gt;= "&amp;H57)-COUNTIF(Vertices[Out-Degree],"&gt;="&amp;H58)</f>
        <v>1</v>
      </c>
      <c r="J57" s="41">
        <f>MAX(Vertices[Betweenness Centrality])</f>
        <v>1428.471429</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0.075346</v>
      </c>
      <c r="O57" s="42">
        <f>COUNTIF(Vertices[Eigenvector Centrality],"&gt;= "&amp;N57)-COUNTIF(Vertices[Eigenvector Centrality],"&gt;="&amp;N58)</f>
        <v>1</v>
      </c>
      <c r="P57" s="41">
        <f>MAX(Vertices[PageRank])</f>
        <v>5.301709</v>
      </c>
      <c r="Q57" s="42">
        <f>COUNTIF(Vertices[PageRank],"&gt;= "&amp;P57)-COUNTIF(Vertices[PageRank],"&gt;="&amp;P58)</f>
        <v>1</v>
      </c>
      <c r="R57" s="41">
        <f>MAX(Vertices[Clustering Coefficient])</f>
        <v>1</v>
      </c>
      <c r="S57" s="45">
        <f>COUNTIF(Vertices[Clustering Coefficient],"&gt;= "&amp;R57)-COUNTIF(Vertices[Clustering Coefficient],"&gt;="&amp;R58)</f>
        <v>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21</v>
      </c>
    </row>
    <row r="71" spans="1:2" ht="15">
      <c r="A71" s="33" t="s">
        <v>90</v>
      </c>
      <c r="B71" s="47">
        <f>_xlfn.IFERROR(AVERAGE(Vertices[In-Degree]),NoMetricMessage)</f>
        <v>2.046511627906977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17</v>
      </c>
    </row>
    <row r="85" spans="1:2" ht="15">
      <c r="A85" s="33" t="s">
        <v>96</v>
      </c>
      <c r="B85" s="47">
        <f>_xlfn.IFERROR(AVERAGE(Vertices[Out-Degree]),NoMetricMessage)</f>
        <v>2.046511627906977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1428.471429</v>
      </c>
    </row>
    <row r="99" spans="1:2" ht="15">
      <c r="A99" s="33" t="s">
        <v>102</v>
      </c>
      <c r="B99" s="47">
        <f>_xlfn.IFERROR(AVERAGE(Vertices[Betweenness Centrality]),NoMetricMessage)</f>
        <v>90.90697677906977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0.08587548837209301</v>
      </c>
    </row>
    <row r="114" spans="1:2" ht="15">
      <c r="A114" s="33" t="s">
        <v>109</v>
      </c>
      <c r="B114" s="47">
        <f>_xlfn.IFERROR(MEDIAN(Vertices[Closeness Centrality]),NoMetricMessage)</f>
        <v>0.005830999999999999</v>
      </c>
    </row>
    <row r="125" spans="1:2" ht="15">
      <c r="A125" s="33" t="s">
        <v>112</v>
      </c>
      <c r="B125" s="47">
        <f>IF(COUNT(Vertices[Eigenvector Centrality])&gt;0,N2,NoMetricMessage)</f>
        <v>0</v>
      </c>
    </row>
    <row r="126" spans="1:2" ht="15">
      <c r="A126" s="33" t="s">
        <v>113</v>
      </c>
      <c r="B126" s="47">
        <f>IF(COUNT(Vertices[Eigenvector Centrality])&gt;0,N57,NoMetricMessage)</f>
        <v>0.075346</v>
      </c>
    </row>
    <row r="127" spans="1:2" ht="15">
      <c r="A127" s="33" t="s">
        <v>114</v>
      </c>
      <c r="B127" s="47">
        <f>_xlfn.IFERROR(AVERAGE(Vertices[Eigenvector Centrality]),NoMetricMessage)</f>
        <v>0.011627848837209303</v>
      </c>
    </row>
    <row r="128" spans="1:2" ht="15">
      <c r="A128" s="33" t="s">
        <v>115</v>
      </c>
      <c r="B128" s="47">
        <f>_xlfn.IFERROR(MEDIAN(Vertices[Eigenvector Centrality]),NoMetricMessage)</f>
        <v>0.007475</v>
      </c>
    </row>
    <row r="139" spans="1:2" ht="15">
      <c r="A139" s="33" t="s">
        <v>140</v>
      </c>
      <c r="B139" s="47">
        <f>IF(COUNT(Vertices[PageRank])&gt;0,P2,NoMetricMessage)</f>
        <v>0.321558</v>
      </c>
    </row>
    <row r="140" spans="1:2" ht="15">
      <c r="A140" s="33" t="s">
        <v>141</v>
      </c>
      <c r="B140" s="47">
        <f>IF(COUNT(Vertices[PageRank])&gt;0,P57,NoMetricMessage)</f>
        <v>5.301709</v>
      </c>
    </row>
    <row r="141" spans="1:2" ht="15">
      <c r="A141" s="33" t="s">
        <v>142</v>
      </c>
      <c r="B141" s="47">
        <f>_xlfn.IFERROR(AVERAGE(Vertices[PageRank]),NoMetricMessage)</f>
        <v>0.9999940232558143</v>
      </c>
    </row>
    <row r="142" spans="1:2" ht="15">
      <c r="A142" s="33" t="s">
        <v>143</v>
      </c>
      <c r="B142" s="47">
        <f>_xlfn.IFERROR(MEDIAN(Vertices[PageRank]),NoMetricMessage)</f>
        <v>0.8064665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0.30323026796405006</v>
      </c>
    </row>
    <row r="156" spans="1:2" ht="15">
      <c r="A156" s="33" t="s">
        <v>121</v>
      </c>
      <c r="B156" s="47">
        <f>_xlfn.IFERROR(MEDIAN(Vertices[Clustering Coefficient]),NoMetricMessage)</f>
        <v>0.2839285714285714</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65" t="s">
        <v>180</v>
      </c>
    </row>
    <row r="10" spans="1:11" ht="409.5">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13" t="s">
        <v>1435</v>
      </c>
    </row>
    <row r="22" spans="4:11" ht="409.5">
      <c r="D22">
        <v>10</v>
      </c>
      <c r="J22" t="s">
        <v>204</v>
      </c>
      <c r="K22" s="13" t="s">
        <v>2129</v>
      </c>
    </row>
    <row r="23" spans="4:11" ht="409.5">
      <c r="D23">
        <v>11</v>
      </c>
      <c r="J23" t="s">
        <v>205</v>
      </c>
      <c r="K23" s="13" t="s">
        <v>2130</v>
      </c>
    </row>
    <row r="24" spans="10:11" ht="15">
      <c r="J24" t="s">
        <v>206</v>
      </c>
      <c r="K24" t="s">
        <v>2126</v>
      </c>
    </row>
    <row r="25" spans="10:11" ht="409.5">
      <c r="J25" t="s">
        <v>207</v>
      </c>
      <c r="K25" s="13" t="s">
        <v>2128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1463</v>
      </c>
      <c r="B1" s="13" t="s">
        <v>1464</v>
      </c>
      <c r="C1" s="13" t="s">
        <v>1465</v>
      </c>
      <c r="D1" s="13" t="s">
        <v>1467</v>
      </c>
      <c r="E1" s="13" t="s">
        <v>1466</v>
      </c>
      <c r="F1" s="13" t="s">
        <v>1469</v>
      </c>
      <c r="G1" s="13" t="s">
        <v>1468</v>
      </c>
      <c r="H1" s="13" t="s">
        <v>1471</v>
      </c>
      <c r="I1" s="13" t="s">
        <v>1470</v>
      </c>
      <c r="J1" s="13" t="s">
        <v>1473</v>
      </c>
      <c r="K1" s="13" t="s">
        <v>1472</v>
      </c>
      <c r="L1" s="13" t="s">
        <v>1475</v>
      </c>
      <c r="M1" s="80" t="s">
        <v>1474</v>
      </c>
      <c r="N1" s="80" t="s">
        <v>1477</v>
      </c>
      <c r="O1" s="13" t="s">
        <v>1476</v>
      </c>
      <c r="P1" s="13" t="s">
        <v>1479</v>
      </c>
      <c r="Q1" s="13" t="s">
        <v>1478</v>
      </c>
      <c r="R1" s="13" t="s">
        <v>1487</v>
      </c>
      <c r="S1" s="13" t="s">
        <v>1486</v>
      </c>
      <c r="T1" s="13" t="s">
        <v>1489</v>
      </c>
      <c r="U1" s="80" t="s">
        <v>1488</v>
      </c>
      <c r="V1" s="80" t="s">
        <v>1490</v>
      </c>
    </row>
    <row r="2" spans="1:22" ht="15">
      <c r="A2" s="85" t="s">
        <v>386</v>
      </c>
      <c r="B2" s="80">
        <v>5</v>
      </c>
      <c r="C2" s="85" t="s">
        <v>385</v>
      </c>
      <c r="D2" s="80">
        <v>2</v>
      </c>
      <c r="E2" s="85" t="s">
        <v>390</v>
      </c>
      <c r="F2" s="80">
        <v>4</v>
      </c>
      <c r="G2" s="85" t="s">
        <v>386</v>
      </c>
      <c r="H2" s="80">
        <v>4</v>
      </c>
      <c r="I2" s="85" t="s">
        <v>396</v>
      </c>
      <c r="J2" s="80">
        <v>1</v>
      </c>
      <c r="K2" s="85" t="s">
        <v>384</v>
      </c>
      <c r="L2" s="80">
        <v>1</v>
      </c>
      <c r="M2" s="80"/>
      <c r="N2" s="80"/>
      <c r="O2" s="85" t="s">
        <v>378</v>
      </c>
      <c r="P2" s="80">
        <v>1</v>
      </c>
      <c r="Q2" s="85" t="s">
        <v>1480</v>
      </c>
      <c r="R2" s="80">
        <v>1</v>
      </c>
      <c r="S2" s="85" t="s">
        <v>379</v>
      </c>
      <c r="T2" s="80">
        <v>1</v>
      </c>
      <c r="U2" s="80"/>
      <c r="V2" s="80"/>
    </row>
    <row r="3" spans="1:22" ht="15">
      <c r="A3" s="85" t="s">
        <v>390</v>
      </c>
      <c r="B3" s="80">
        <v>4</v>
      </c>
      <c r="C3" s="85" t="s">
        <v>393</v>
      </c>
      <c r="D3" s="80">
        <v>1</v>
      </c>
      <c r="E3" s="85" t="s">
        <v>389</v>
      </c>
      <c r="F3" s="80">
        <v>2</v>
      </c>
      <c r="G3" s="85" t="s">
        <v>396</v>
      </c>
      <c r="H3" s="80">
        <v>1</v>
      </c>
      <c r="I3" s="85" t="s">
        <v>392</v>
      </c>
      <c r="J3" s="80">
        <v>1</v>
      </c>
      <c r="K3" s="85" t="s">
        <v>391</v>
      </c>
      <c r="L3" s="80">
        <v>1</v>
      </c>
      <c r="M3" s="80"/>
      <c r="N3" s="80"/>
      <c r="O3" s="80"/>
      <c r="P3" s="80"/>
      <c r="Q3" s="85" t="s">
        <v>1481</v>
      </c>
      <c r="R3" s="80">
        <v>1</v>
      </c>
      <c r="S3" s="80"/>
      <c r="T3" s="80"/>
      <c r="U3" s="80"/>
      <c r="V3" s="80"/>
    </row>
    <row r="4" spans="1:22" ht="15">
      <c r="A4" s="85" t="s">
        <v>385</v>
      </c>
      <c r="B4" s="80">
        <v>3</v>
      </c>
      <c r="C4" s="85" t="s">
        <v>395</v>
      </c>
      <c r="D4" s="80">
        <v>1</v>
      </c>
      <c r="E4" s="85" t="s">
        <v>386</v>
      </c>
      <c r="F4" s="80">
        <v>1</v>
      </c>
      <c r="G4" s="85" t="s">
        <v>385</v>
      </c>
      <c r="H4" s="80">
        <v>1</v>
      </c>
      <c r="I4" s="85" t="s">
        <v>387</v>
      </c>
      <c r="J4" s="80">
        <v>1</v>
      </c>
      <c r="K4" s="80"/>
      <c r="L4" s="80"/>
      <c r="M4" s="80"/>
      <c r="N4" s="80"/>
      <c r="O4" s="80"/>
      <c r="P4" s="80"/>
      <c r="Q4" s="85" t="s">
        <v>1482</v>
      </c>
      <c r="R4" s="80">
        <v>1</v>
      </c>
      <c r="S4" s="80"/>
      <c r="T4" s="80"/>
      <c r="U4" s="80"/>
      <c r="V4" s="80"/>
    </row>
    <row r="5" spans="1:22" ht="15">
      <c r="A5" s="85" t="s">
        <v>396</v>
      </c>
      <c r="B5" s="80">
        <v>2</v>
      </c>
      <c r="C5" s="80"/>
      <c r="D5" s="80"/>
      <c r="E5" s="80"/>
      <c r="F5" s="80"/>
      <c r="G5" s="85" t="s">
        <v>388</v>
      </c>
      <c r="H5" s="80">
        <v>1</v>
      </c>
      <c r="I5" s="80"/>
      <c r="J5" s="80"/>
      <c r="K5" s="80"/>
      <c r="L5" s="80"/>
      <c r="M5" s="80"/>
      <c r="N5" s="80"/>
      <c r="O5" s="80"/>
      <c r="P5" s="80"/>
      <c r="Q5" s="85" t="s">
        <v>1483</v>
      </c>
      <c r="R5" s="80">
        <v>1</v>
      </c>
      <c r="S5" s="80"/>
      <c r="T5" s="80"/>
      <c r="U5" s="80"/>
      <c r="V5" s="80"/>
    </row>
    <row r="6" spans="1:22" ht="15">
      <c r="A6" s="85" t="s">
        <v>389</v>
      </c>
      <c r="B6" s="80">
        <v>2</v>
      </c>
      <c r="C6" s="80"/>
      <c r="D6" s="80"/>
      <c r="E6" s="80"/>
      <c r="F6" s="80"/>
      <c r="G6" s="80"/>
      <c r="H6" s="80"/>
      <c r="I6" s="80"/>
      <c r="J6" s="80"/>
      <c r="K6" s="80"/>
      <c r="L6" s="80"/>
      <c r="M6" s="80"/>
      <c r="N6" s="80"/>
      <c r="O6" s="80"/>
      <c r="P6" s="80"/>
      <c r="Q6" s="85" t="s">
        <v>381</v>
      </c>
      <c r="R6" s="80">
        <v>1</v>
      </c>
      <c r="S6" s="80"/>
      <c r="T6" s="80"/>
      <c r="U6" s="80"/>
      <c r="V6" s="80"/>
    </row>
    <row r="7" spans="1:22" ht="15">
      <c r="A7" s="85" t="s">
        <v>394</v>
      </c>
      <c r="B7" s="80">
        <v>1</v>
      </c>
      <c r="C7" s="80"/>
      <c r="D7" s="80"/>
      <c r="E7" s="80"/>
      <c r="F7" s="80"/>
      <c r="G7" s="80"/>
      <c r="H7" s="80"/>
      <c r="I7" s="80"/>
      <c r="J7" s="80"/>
      <c r="K7" s="80"/>
      <c r="L7" s="80"/>
      <c r="M7" s="80"/>
      <c r="N7" s="80"/>
      <c r="O7" s="80"/>
      <c r="P7" s="80"/>
      <c r="Q7" s="85" t="s">
        <v>1484</v>
      </c>
      <c r="R7" s="80">
        <v>1</v>
      </c>
      <c r="S7" s="80"/>
      <c r="T7" s="80"/>
      <c r="U7" s="80"/>
      <c r="V7" s="80"/>
    </row>
    <row r="8" spans="1:22" ht="15">
      <c r="A8" s="85" t="s">
        <v>387</v>
      </c>
      <c r="B8" s="80">
        <v>1</v>
      </c>
      <c r="C8" s="80"/>
      <c r="D8" s="80"/>
      <c r="E8" s="80"/>
      <c r="F8" s="80"/>
      <c r="G8" s="80"/>
      <c r="H8" s="80"/>
      <c r="I8" s="80"/>
      <c r="J8" s="80"/>
      <c r="K8" s="80"/>
      <c r="L8" s="80"/>
      <c r="M8" s="80"/>
      <c r="N8" s="80"/>
      <c r="O8" s="80"/>
      <c r="P8" s="80"/>
      <c r="Q8" s="85" t="s">
        <v>1485</v>
      </c>
      <c r="R8" s="80">
        <v>1</v>
      </c>
      <c r="S8" s="80"/>
      <c r="T8" s="80"/>
      <c r="U8" s="80"/>
      <c r="V8" s="80"/>
    </row>
    <row r="9" spans="1:22" ht="15">
      <c r="A9" s="85" t="s">
        <v>391</v>
      </c>
      <c r="B9" s="80">
        <v>1</v>
      </c>
      <c r="C9" s="80"/>
      <c r="D9" s="80"/>
      <c r="E9" s="80"/>
      <c r="F9" s="80"/>
      <c r="G9" s="80"/>
      <c r="H9" s="80"/>
      <c r="I9" s="80"/>
      <c r="J9" s="80"/>
      <c r="K9" s="80"/>
      <c r="L9" s="80"/>
      <c r="M9" s="80"/>
      <c r="N9" s="80"/>
      <c r="O9" s="80"/>
      <c r="P9" s="80"/>
      <c r="Q9" s="80"/>
      <c r="R9" s="80"/>
      <c r="S9" s="80"/>
      <c r="T9" s="80"/>
      <c r="U9" s="80"/>
      <c r="V9" s="80"/>
    </row>
    <row r="10" spans="1:22" ht="15">
      <c r="A10" s="85" t="s">
        <v>395</v>
      </c>
      <c r="B10" s="80">
        <v>1</v>
      </c>
      <c r="C10" s="80"/>
      <c r="D10" s="80"/>
      <c r="E10" s="80"/>
      <c r="F10" s="80"/>
      <c r="G10" s="80"/>
      <c r="H10" s="80"/>
      <c r="I10" s="80"/>
      <c r="J10" s="80"/>
      <c r="K10" s="80"/>
      <c r="L10" s="80"/>
      <c r="M10" s="80"/>
      <c r="N10" s="80"/>
      <c r="O10" s="80"/>
      <c r="P10" s="80"/>
      <c r="Q10" s="80"/>
      <c r="R10" s="80"/>
      <c r="S10" s="80"/>
      <c r="T10" s="80"/>
      <c r="U10" s="80"/>
      <c r="V10" s="80"/>
    </row>
    <row r="11" spans="1:22" ht="15">
      <c r="A11" s="85" t="s">
        <v>392</v>
      </c>
      <c r="B11" s="80">
        <v>1</v>
      </c>
      <c r="C11" s="80"/>
      <c r="D11" s="80"/>
      <c r="E11" s="80"/>
      <c r="F11" s="80"/>
      <c r="G11" s="80"/>
      <c r="H11" s="80"/>
      <c r="I11" s="80"/>
      <c r="J11" s="80"/>
      <c r="K11" s="80"/>
      <c r="L11" s="80"/>
      <c r="M11" s="80"/>
      <c r="N11" s="80"/>
      <c r="O11" s="80"/>
      <c r="P11" s="80"/>
      <c r="Q11" s="80"/>
      <c r="R11" s="80"/>
      <c r="S11" s="80"/>
      <c r="T11" s="80"/>
      <c r="U11" s="80"/>
      <c r="V11" s="80"/>
    </row>
    <row r="14" spans="1:22" ht="15" customHeight="1">
      <c r="A14" s="13" t="s">
        <v>1498</v>
      </c>
      <c r="B14" s="13" t="s">
        <v>1464</v>
      </c>
      <c r="C14" s="13" t="s">
        <v>1500</v>
      </c>
      <c r="D14" s="13" t="s">
        <v>1467</v>
      </c>
      <c r="E14" s="13" t="s">
        <v>1501</v>
      </c>
      <c r="F14" s="13" t="s">
        <v>1469</v>
      </c>
      <c r="G14" s="13" t="s">
        <v>1502</v>
      </c>
      <c r="H14" s="13" t="s">
        <v>1471</v>
      </c>
      <c r="I14" s="13" t="s">
        <v>1503</v>
      </c>
      <c r="J14" s="13" t="s">
        <v>1473</v>
      </c>
      <c r="K14" s="13" t="s">
        <v>1504</v>
      </c>
      <c r="L14" s="13" t="s">
        <v>1475</v>
      </c>
      <c r="M14" s="80" t="s">
        <v>1505</v>
      </c>
      <c r="N14" s="80" t="s">
        <v>1477</v>
      </c>
      <c r="O14" s="13" t="s">
        <v>1506</v>
      </c>
      <c r="P14" s="13" t="s">
        <v>1479</v>
      </c>
      <c r="Q14" s="13" t="s">
        <v>1507</v>
      </c>
      <c r="R14" s="13" t="s">
        <v>1487</v>
      </c>
      <c r="S14" s="13" t="s">
        <v>1508</v>
      </c>
      <c r="T14" s="13" t="s">
        <v>1489</v>
      </c>
      <c r="U14" s="80" t="s">
        <v>1509</v>
      </c>
      <c r="V14" s="80" t="s">
        <v>1490</v>
      </c>
    </row>
    <row r="15" spans="1:22" ht="15">
      <c r="A15" s="80" t="s">
        <v>403</v>
      </c>
      <c r="B15" s="80">
        <v>19</v>
      </c>
      <c r="C15" s="80" t="s">
        <v>403</v>
      </c>
      <c r="D15" s="80">
        <v>4</v>
      </c>
      <c r="E15" s="80" t="s">
        <v>403</v>
      </c>
      <c r="F15" s="80">
        <v>7</v>
      </c>
      <c r="G15" s="80" t="s">
        <v>403</v>
      </c>
      <c r="H15" s="80">
        <v>5</v>
      </c>
      <c r="I15" s="80" t="s">
        <v>402</v>
      </c>
      <c r="J15" s="80">
        <v>3</v>
      </c>
      <c r="K15" s="80" t="s">
        <v>402</v>
      </c>
      <c r="L15" s="80">
        <v>2</v>
      </c>
      <c r="M15" s="80"/>
      <c r="N15" s="80"/>
      <c r="O15" s="80" t="s">
        <v>397</v>
      </c>
      <c r="P15" s="80">
        <v>1</v>
      </c>
      <c r="Q15" s="80" t="s">
        <v>400</v>
      </c>
      <c r="R15" s="80">
        <v>4</v>
      </c>
      <c r="S15" s="80" t="s">
        <v>398</v>
      </c>
      <c r="T15" s="80">
        <v>1</v>
      </c>
      <c r="U15" s="80"/>
      <c r="V15" s="80"/>
    </row>
    <row r="16" spans="1:22" ht="15">
      <c r="A16" s="80" t="s">
        <v>402</v>
      </c>
      <c r="B16" s="80">
        <v>7</v>
      </c>
      <c r="C16" s="80"/>
      <c r="D16" s="80"/>
      <c r="E16" s="80"/>
      <c r="F16" s="80"/>
      <c r="G16" s="80" t="s">
        <v>402</v>
      </c>
      <c r="H16" s="80">
        <v>2</v>
      </c>
      <c r="I16" s="80"/>
      <c r="J16" s="80"/>
      <c r="K16" s="80"/>
      <c r="L16" s="80"/>
      <c r="M16" s="80"/>
      <c r="N16" s="80"/>
      <c r="O16" s="80"/>
      <c r="P16" s="80"/>
      <c r="Q16" s="80" t="s">
        <v>403</v>
      </c>
      <c r="R16" s="80">
        <v>2</v>
      </c>
      <c r="S16" s="80"/>
      <c r="T16" s="80"/>
      <c r="U16" s="80"/>
      <c r="V16" s="80"/>
    </row>
    <row r="17" spans="1:22" ht="15">
      <c r="A17" s="80" t="s">
        <v>400</v>
      </c>
      <c r="B17" s="80">
        <v>4</v>
      </c>
      <c r="C17" s="80"/>
      <c r="D17" s="80"/>
      <c r="E17" s="80"/>
      <c r="F17" s="80"/>
      <c r="G17" s="80"/>
      <c r="H17" s="80"/>
      <c r="I17" s="80"/>
      <c r="J17" s="80"/>
      <c r="K17" s="80"/>
      <c r="L17" s="80"/>
      <c r="M17" s="80"/>
      <c r="N17" s="80"/>
      <c r="O17" s="80"/>
      <c r="P17" s="80"/>
      <c r="Q17" s="80" t="s">
        <v>1499</v>
      </c>
      <c r="R17" s="80">
        <v>1</v>
      </c>
      <c r="S17" s="80"/>
      <c r="T17" s="80"/>
      <c r="U17" s="80"/>
      <c r="V17" s="80"/>
    </row>
    <row r="18" spans="1:22" ht="15">
      <c r="A18" s="80" t="s">
        <v>1499</v>
      </c>
      <c r="B18" s="80">
        <v>1</v>
      </c>
      <c r="C18" s="80"/>
      <c r="D18" s="80"/>
      <c r="E18" s="80"/>
      <c r="F18" s="80"/>
      <c r="G18" s="80"/>
      <c r="H18" s="80"/>
      <c r="I18" s="80"/>
      <c r="J18" s="80"/>
      <c r="K18" s="80"/>
      <c r="L18" s="80"/>
      <c r="M18" s="80"/>
      <c r="N18" s="80"/>
      <c r="O18" s="80"/>
      <c r="P18" s="80"/>
      <c r="Q18" s="80"/>
      <c r="R18" s="80"/>
      <c r="S18" s="80"/>
      <c r="T18" s="80"/>
      <c r="U18" s="80"/>
      <c r="V18" s="80"/>
    </row>
    <row r="19" spans="1:22" ht="15">
      <c r="A19" s="80" t="s">
        <v>398</v>
      </c>
      <c r="B19" s="80">
        <v>1</v>
      </c>
      <c r="C19" s="80"/>
      <c r="D19" s="80"/>
      <c r="E19" s="80"/>
      <c r="F19" s="80"/>
      <c r="G19" s="80"/>
      <c r="H19" s="80"/>
      <c r="I19" s="80"/>
      <c r="J19" s="80"/>
      <c r="K19" s="80"/>
      <c r="L19" s="80"/>
      <c r="M19" s="80"/>
      <c r="N19" s="80"/>
      <c r="O19" s="80"/>
      <c r="P19" s="80"/>
      <c r="Q19" s="80"/>
      <c r="R19" s="80"/>
      <c r="S19" s="80"/>
      <c r="T19" s="80"/>
      <c r="U19" s="80"/>
      <c r="V19" s="80"/>
    </row>
    <row r="20" spans="1:22" ht="15">
      <c r="A20" s="80" t="s">
        <v>397</v>
      </c>
      <c r="B20" s="80">
        <v>1</v>
      </c>
      <c r="C20" s="80"/>
      <c r="D20" s="80"/>
      <c r="E20" s="80"/>
      <c r="F20" s="80"/>
      <c r="G20" s="80"/>
      <c r="H20" s="80"/>
      <c r="I20" s="80"/>
      <c r="J20" s="80"/>
      <c r="K20" s="80"/>
      <c r="L20" s="80"/>
      <c r="M20" s="80"/>
      <c r="N20" s="80"/>
      <c r="O20" s="80"/>
      <c r="P20" s="80"/>
      <c r="Q20" s="80"/>
      <c r="R20" s="80"/>
      <c r="S20" s="80"/>
      <c r="T20" s="80"/>
      <c r="U20" s="80"/>
      <c r="V20" s="80"/>
    </row>
    <row r="23" spans="1:22" ht="15" customHeight="1">
      <c r="A23" s="13" t="s">
        <v>1513</v>
      </c>
      <c r="B23" s="13" t="s">
        <v>1464</v>
      </c>
      <c r="C23" s="13" t="s">
        <v>1520</v>
      </c>
      <c r="D23" s="13" t="s">
        <v>1467</v>
      </c>
      <c r="E23" s="13" t="s">
        <v>1527</v>
      </c>
      <c r="F23" s="13" t="s">
        <v>1469</v>
      </c>
      <c r="G23" s="13" t="s">
        <v>1530</v>
      </c>
      <c r="H23" s="13" t="s">
        <v>1471</v>
      </c>
      <c r="I23" s="13" t="s">
        <v>1532</v>
      </c>
      <c r="J23" s="13" t="s">
        <v>1473</v>
      </c>
      <c r="K23" s="13" t="s">
        <v>1537</v>
      </c>
      <c r="L23" s="13" t="s">
        <v>1475</v>
      </c>
      <c r="M23" s="13" t="s">
        <v>1541</v>
      </c>
      <c r="N23" s="13" t="s">
        <v>1477</v>
      </c>
      <c r="O23" s="13" t="s">
        <v>1543</v>
      </c>
      <c r="P23" s="13" t="s">
        <v>1479</v>
      </c>
      <c r="Q23" s="13" t="s">
        <v>1545</v>
      </c>
      <c r="R23" s="13" t="s">
        <v>1487</v>
      </c>
      <c r="S23" s="13" t="s">
        <v>1551</v>
      </c>
      <c r="T23" s="13" t="s">
        <v>1489</v>
      </c>
      <c r="U23" s="13" t="s">
        <v>1556</v>
      </c>
      <c r="V23" s="13" t="s">
        <v>1490</v>
      </c>
    </row>
    <row r="24" spans="1:22" ht="15">
      <c r="A24" s="80" t="s">
        <v>413</v>
      </c>
      <c r="B24" s="80">
        <v>59</v>
      </c>
      <c r="C24" s="80" t="s">
        <v>440</v>
      </c>
      <c r="D24" s="80">
        <v>6</v>
      </c>
      <c r="E24" s="80" t="s">
        <v>413</v>
      </c>
      <c r="F24" s="80">
        <v>12</v>
      </c>
      <c r="G24" s="80" t="s">
        <v>413</v>
      </c>
      <c r="H24" s="80">
        <v>12</v>
      </c>
      <c r="I24" s="80" t="s">
        <v>413</v>
      </c>
      <c r="J24" s="80">
        <v>7</v>
      </c>
      <c r="K24" s="80" t="s">
        <v>413</v>
      </c>
      <c r="L24" s="80">
        <v>8</v>
      </c>
      <c r="M24" s="80" t="s">
        <v>1516</v>
      </c>
      <c r="N24" s="80">
        <v>1</v>
      </c>
      <c r="O24" s="80" t="s">
        <v>313</v>
      </c>
      <c r="P24" s="80">
        <v>2</v>
      </c>
      <c r="Q24" s="80" t="s">
        <v>413</v>
      </c>
      <c r="R24" s="80">
        <v>8</v>
      </c>
      <c r="S24" s="80" t="s">
        <v>1552</v>
      </c>
      <c r="T24" s="80">
        <v>4</v>
      </c>
      <c r="U24" s="80" t="s">
        <v>1557</v>
      </c>
      <c r="V24" s="80">
        <v>2</v>
      </c>
    </row>
    <row r="25" spans="1:22" ht="15">
      <c r="A25" s="80" t="s">
        <v>407</v>
      </c>
      <c r="B25" s="80">
        <v>29</v>
      </c>
      <c r="C25" s="80" t="s">
        <v>413</v>
      </c>
      <c r="D25" s="80">
        <v>5</v>
      </c>
      <c r="E25" s="80" t="s">
        <v>407</v>
      </c>
      <c r="F25" s="80">
        <v>12</v>
      </c>
      <c r="G25" s="80" t="s">
        <v>1515</v>
      </c>
      <c r="H25" s="80">
        <v>9</v>
      </c>
      <c r="I25" s="80" t="s">
        <v>318</v>
      </c>
      <c r="J25" s="80">
        <v>4</v>
      </c>
      <c r="K25" s="80" t="s">
        <v>1519</v>
      </c>
      <c r="L25" s="80">
        <v>6</v>
      </c>
      <c r="M25" s="80" t="s">
        <v>413</v>
      </c>
      <c r="N25" s="80">
        <v>1</v>
      </c>
      <c r="O25" s="80" t="s">
        <v>413</v>
      </c>
      <c r="P25" s="80">
        <v>2</v>
      </c>
      <c r="Q25" s="80" t="s">
        <v>407</v>
      </c>
      <c r="R25" s="80">
        <v>3</v>
      </c>
      <c r="S25" s="80" t="s">
        <v>1553</v>
      </c>
      <c r="T25" s="80">
        <v>4</v>
      </c>
      <c r="U25" s="80" t="s">
        <v>413</v>
      </c>
      <c r="V25" s="80">
        <v>2</v>
      </c>
    </row>
    <row r="26" spans="1:22" ht="15">
      <c r="A26" s="80" t="s">
        <v>1514</v>
      </c>
      <c r="B26" s="80">
        <v>21</v>
      </c>
      <c r="C26" s="80" t="s">
        <v>1514</v>
      </c>
      <c r="D26" s="80">
        <v>2</v>
      </c>
      <c r="E26" s="80" t="s">
        <v>1514</v>
      </c>
      <c r="F26" s="80">
        <v>10</v>
      </c>
      <c r="G26" s="80" t="s">
        <v>407</v>
      </c>
      <c r="H26" s="80">
        <v>9</v>
      </c>
      <c r="I26" s="80" t="s">
        <v>315</v>
      </c>
      <c r="J26" s="80">
        <v>2</v>
      </c>
      <c r="K26" s="80" t="s">
        <v>1517</v>
      </c>
      <c r="L26" s="80">
        <v>5</v>
      </c>
      <c r="M26" s="80" t="s">
        <v>1542</v>
      </c>
      <c r="N26" s="80">
        <v>1</v>
      </c>
      <c r="O26" s="80" t="s">
        <v>1544</v>
      </c>
      <c r="P26" s="80">
        <v>1</v>
      </c>
      <c r="Q26" s="80" t="s">
        <v>1516</v>
      </c>
      <c r="R26" s="80">
        <v>2</v>
      </c>
      <c r="S26" s="80" t="s">
        <v>1554</v>
      </c>
      <c r="T26" s="80">
        <v>4</v>
      </c>
      <c r="U26" s="80"/>
      <c r="V26" s="80"/>
    </row>
    <row r="27" spans="1:22" ht="15">
      <c r="A27" s="80" t="s">
        <v>1515</v>
      </c>
      <c r="B27" s="80">
        <v>12</v>
      </c>
      <c r="C27" s="80" t="s">
        <v>1521</v>
      </c>
      <c r="D27" s="80">
        <v>2</v>
      </c>
      <c r="E27" s="80" t="s">
        <v>1515</v>
      </c>
      <c r="F27" s="80">
        <v>3</v>
      </c>
      <c r="G27" s="80" t="s">
        <v>1514</v>
      </c>
      <c r="H27" s="80">
        <v>8</v>
      </c>
      <c r="I27" s="80" t="s">
        <v>1533</v>
      </c>
      <c r="J27" s="80">
        <v>1</v>
      </c>
      <c r="K27" s="80" t="s">
        <v>407</v>
      </c>
      <c r="L27" s="80">
        <v>4</v>
      </c>
      <c r="M27" s="80" t="s">
        <v>1518</v>
      </c>
      <c r="N27" s="80">
        <v>1</v>
      </c>
      <c r="O27" s="80"/>
      <c r="P27" s="80"/>
      <c r="Q27" s="80" t="s">
        <v>315</v>
      </c>
      <c r="R27" s="80">
        <v>2</v>
      </c>
      <c r="S27" s="80" t="s">
        <v>1555</v>
      </c>
      <c r="T27" s="80">
        <v>4</v>
      </c>
      <c r="U27" s="80"/>
      <c r="V27" s="80"/>
    </row>
    <row r="28" spans="1:22" ht="15">
      <c r="A28" s="80" t="s">
        <v>1516</v>
      </c>
      <c r="B28" s="80">
        <v>9</v>
      </c>
      <c r="C28" s="80" t="s">
        <v>1522</v>
      </c>
      <c r="D28" s="80">
        <v>2</v>
      </c>
      <c r="E28" s="80" t="s">
        <v>1521</v>
      </c>
      <c r="F28" s="80">
        <v>3</v>
      </c>
      <c r="G28" s="80" t="s">
        <v>1528</v>
      </c>
      <c r="H28" s="80">
        <v>4</v>
      </c>
      <c r="I28" s="80" t="s">
        <v>1534</v>
      </c>
      <c r="J28" s="80">
        <v>1</v>
      </c>
      <c r="K28" s="80" t="s">
        <v>1516</v>
      </c>
      <c r="L28" s="80">
        <v>4</v>
      </c>
      <c r="M28" s="80" t="s">
        <v>1517</v>
      </c>
      <c r="N28" s="80">
        <v>1</v>
      </c>
      <c r="O28" s="80"/>
      <c r="P28" s="80"/>
      <c r="Q28" s="80" t="s">
        <v>1546</v>
      </c>
      <c r="R28" s="80">
        <v>1</v>
      </c>
      <c r="S28" s="80" t="s">
        <v>413</v>
      </c>
      <c r="T28" s="80">
        <v>1</v>
      </c>
      <c r="U28" s="80"/>
      <c r="V28" s="80"/>
    </row>
    <row r="29" spans="1:22" ht="15">
      <c r="A29" s="80" t="s">
        <v>318</v>
      </c>
      <c r="B29" s="80">
        <v>7</v>
      </c>
      <c r="C29" s="80" t="s">
        <v>1523</v>
      </c>
      <c r="D29" s="80">
        <v>2</v>
      </c>
      <c r="E29" s="80" t="s">
        <v>1522</v>
      </c>
      <c r="F29" s="80">
        <v>3</v>
      </c>
      <c r="G29" s="80" t="s">
        <v>1518</v>
      </c>
      <c r="H29" s="80">
        <v>2</v>
      </c>
      <c r="I29" s="80" t="s">
        <v>1535</v>
      </c>
      <c r="J29" s="80">
        <v>1</v>
      </c>
      <c r="K29" s="80" t="s">
        <v>1538</v>
      </c>
      <c r="L29" s="80">
        <v>3</v>
      </c>
      <c r="M29" s="80"/>
      <c r="N29" s="80"/>
      <c r="O29" s="80"/>
      <c r="P29" s="80"/>
      <c r="Q29" s="80" t="s">
        <v>1547</v>
      </c>
      <c r="R29" s="80">
        <v>1</v>
      </c>
      <c r="S29" s="80"/>
      <c r="T29" s="80"/>
      <c r="U29" s="80"/>
      <c r="V29" s="80"/>
    </row>
    <row r="30" spans="1:22" ht="15">
      <c r="A30" s="80" t="s">
        <v>1517</v>
      </c>
      <c r="B30" s="80">
        <v>7</v>
      </c>
      <c r="C30" s="80" t="s">
        <v>1518</v>
      </c>
      <c r="D30" s="80">
        <v>2</v>
      </c>
      <c r="E30" s="80" t="s">
        <v>1523</v>
      </c>
      <c r="F30" s="80">
        <v>3</v>
      </c>
      <c r="G30" s="80" t="s">
        <v>1524</v>
      </c>
      <c r="H30" s="80">
        <v>1</v>
      </c>
      <c r="I30" s="80" t="s">
        <v>1516</v>
      </c>
      <c r="J30" s="80">
        <v>1</v>
      </c>
      <c r="K30" s="80" t="s">
        <v>318</v>
      </c>
      <c r="L30" s="80">
        <v>2</v>
      </c>
      <c r="M30" s="80"/>
      <c r="N30" s="80"/>
      <c r="O30" s="80"/>
      <c r="P30" s="80"/>
      <c r="Q30" s="80" t="s">
        <v>1517</v>
      </c>
      <c r="R30" s="80">
        <v>1</v>
      </c>
      <c r="S30" s="80"/>
      <c r="T30" s="80"/>
      <c r="U30" s="80"/>
      <c r="V30" s="80"/>
    </row>
    <row r="31" spans="1:22" ht="15">
      <c r="A31" s="80" t="s">
        <v>1518</v>
      </c>
      <c r="B31" s="80">
        <v>7</v>
      </c>
      <c r="C31" s="80" t="s">
        <v>1524</v>
      </c>
      <c r="D31" s="80">
        <v>2</v>
      </c>
      <c r="E31" s="80" t="s">
        <v>1528</v>
      </c>
      <c r="F31" s="80">
        <v>1</v>
      </c>
      <c r="G31" s="80" t="s">
        <v>313</v>
      </c>
      <c r="H31" s="80">
        <v>1</v>
      </c>
      <c r="I31" s="80" t="s">
        <v>1536</v>
      </c>
      <c r="J31" s="80">
        <v>1</v>
      </c>
      <c r="K31" s="80" t="s">
        <v>1518</v>
      </c>
      <c r="L31" s="80">
        <v>2</v>
      </c>
      <c r="M31" s="80"/>
      <c r="N31" s="80"/>
      <c r="O31" s="80"/>
      <c r="P31" s="80"/>
      <c r="Q31" s="80" t="s">
        <v>1548</v>
      </c>
      <c r="R31" s="80">
        <v>1</v>
      </c>
      <c r="S31" s="80"/>
      <c r="T31" s="80"/>
      <c r="U31" s="80"/>
      <c r="V31" s="80"/>
    </row>
    <row r="32" spans="1:22" ht="15">
      <c r="A32" s="80" t="s">
        <v>440</v>
      </c>
      <c r="B32" s="80">
        <v>6</v>
      </c>
      <c r="C32" s="80" t="s">
        <v>1525</v>
      </c>
      <c r="D32" s="80">
        <v>1</v>
      </c>
      <c r="E32" s="80" t="s">
        <v>1524</v>
      </c>
      <c r="F32" s="80">
        <v>1</v>
      </c>
      <c r="G32" s="80" t="s">
        <v>1531</v>
      </c>
      <c r="H32" s="80">
        <v>1</v>
      </c>
      <c r="I32" s="80"/>
      <c r="J32" s="80"/>
      <c r="K32" s="80" t="s">
        <v>1539</v>
      </c>
      <c r="L32" s="80">
        <v>1</v>
      </c>
      <c r="M32" s="80"/>
      <c r="N32" s="80"/>
      <c r="O32" s="80"/>
      <c r="P32" s="80"/>
      <c r="Q32" s="80" t="s">
        <v>1549</v>
      </c>
      <c r="R32" s="80">
        <v>1</v>
      </c>
      <c r="S32" s="80"/>
      <c r="T32" s="80"/>
      <c r="U32" s="80"/>
      <c r="V32" s="80"/>
    </row>
    <row r="33" spans="1:22" ht="15">
      <c r="A33" s="80" t="s">
        <v>1519</v>
      </c>
      <c r="B33" s="80">
        <v>6</v>
      </c>
      <c r="C33" s="80" t="s">
        <v>1526</v>
      </c>
      <c r="D33" s="80">
        <v>1</v>
      </c>
      <c r="E33" s="80" t="s">
        <v>1529</v>
      </c>
      <c r="F33" s="80">
        <v>1</v>
      </c>
      <c r="G33" s="80"/>
      <c r="H33" s="80"/>
      <c r="I33" s="80"/>
      <c r="J33" s="80"/>
      <c r="K33" s="80" t="s">
        <v>1540</v>
      </c>
      <c r="L33" s="80">
        <v>1</v>
      </c>
      <c r="M33" s="80"/>
      <c r="N33" s="80"/>
      <c r="O33" s="80"/>
      <c r="P33" s="80"/>
      <c r="Q33" s="80" t="s">
        <v>1550</v>
      </c>
      <c r="R33" s="80">
        <v>1</v>
      </c>
      <c r="S33" s="80"/>
      <c r="T33" s="80"/>
      <c r="U33" s="80"/>
      <c r="V33" s="80"/>
    </row>
    <row r="36" spans="1:22" ht="15" customHeight="1">
      <c r="A36" s="13" t="s">
        <v>1565</v>
      </c>
      <c r="B36" s="13" t="s">
        <v>1464</v>
      </c>
      <c r="C36" s="13" t="s">
        <v>1575</v>
      </c>
      <c r="D36" s="13" t="s">
        <v>1467</v>
      </c>
      <c r="E36" s="13" t="s">
        <v>1580</v>
      </c>
      <c r="F36" s="13" t="s">
        <v>1469</v>
      </c>
      <c r="G36" s="13" t="s">
        <v>1585</v>
      </c>
      <c r="H36" s="13" t="s">
        <v>1471</v>
      </c>
      <c r="I36" s="13" t="s">
        <v>1590</v>
      </c>
      <c r="J36" s="13" t="s">
        <v>1473</v>
      </c>
      <c r="K36" s="13" t="s">
        <v>1597</v>
      </c>
      <c r="L36" s="13" t="s">
        <v>1475</v>
      </c>
      <c r="M36" s="13" t="s">
        <v>1605</v>
      </c>
      <c r="N36" s="13" t="s">
        <v>1477</v>
      </c>
      <c r="O36" s="13" t="s">
        <v>1614</v>
      </c>
      <c r="P36" s="13" t="s">
        <v>1479</v>
      </c>
      <c r="Q36" s="13" t="s">
        <v>1624</v>
      </c>
      <c r="R36" s="13" t="s">
        <v>1487</v>
      </c>
      <c r="S36" s="13" t="s">
        <v>1628</v>
      </c>
      <c r="T36" s="13" t="s">
        <v>1489</v>
      </c>
      <c r="U36" s="13" t="s">
        <v>1639</v>
      </c>
      <c r="V36" s="13" t="s">
        <v>1490</v>
      </c>
    </row>
    <row r="37" spans="1:22" ht="15">
      <c r="A37" s="88" t="s">
        <v>1566</v>
      </c>
      <c r="B37" s="88">
        <v>107</v>
      </c>
      <c r="C37" s="88" t="s">
        <v>1571</v>
      </c>
      <c r="D37" s="88">
        <v>16</v>
      </c>
      <c r="E37" s="88" t="s">
        <v>1572</v>
      </c>
      <c r="F37" s="88">
        <v>21</v>
      </c>
      <c r="G37" s="88" t="s">
        <v>1572</v>
      </c>
      <c r="H37" s="88">
        <v>15</v>
      </c>
      <c r="I37" s="88" t="s">
        <v>1571</v>
      </c>
      <c r="J37" s="88">
        <v>7</v>
      </c>
      <c r="K37" s="88" t="s">
        <v>1571</v>
      </c>
      <c r="L37" s="88">
        <v>7</v>
      </c>
      <c r="M37" s="88" t="s">
        <v>1606</v>
      </c>
      <c r="N37" s="88">
        <v>6</v>
      </c>
      <c r="O37" s="88" t="s">
        <v>1615</v>
      </c>
      <c r="P37" s="88">
        <v>4</v>
      </c>
      <c r="Q37" s="88" t="s">
        <v>1571</v>
      </c>
      <c r="R37" s="88">
        <v>8</v>
      </c>
      <c r="S37" s="88" t="s">
        <v>1629</v>
      </c>
      <c r="T37" s="88">
        <v>4</v>
      </c>
      <c r="U37" s="88" t="s">
        <v>1640</v>
      </c>
      <c r="V37" s="88">
        <v>2</v>
      </c>
    </row>
    <row r="38" spans="1:22" ht="15">
      <c r="A38" s="88" t="s">
        <v>1567</v>
      </c>
      <c r="B38" s="88">
        <v>28</v>
      </c>
      <c r="C38" s="88" t="s">
        <v>1572</v>
      </c>
      <c r="D38" s="88">
        <v>10</v>
      </c>
      <c r="E38" s="88" t="s">
        <v>1571</v>
      </c>
      <c r="F38" s="88">
        <v>20</v>
      </c>
      <c r="G38" s="88" t="s">
        <v>1571</v>
      </c>
      <c r="H38" s="88">
        <v>12</v>
      </c>
      <c r="I38" s="88" t="s">
        <v>1591</v>
      </c>
      <c r="J38" s="88">
        <v>4</v>
      </c>
      <c r="K38" s="88" t="s">
        <v>1573</v>
      </c>
      <c r="L38" s="88">
        <v>6</v>
      </c>
      <c r="M38" s="88" t="s">
        <v>1574</v>
      </c>
      <c r="N38" s="88">
        <v>3</v>
      </c>
      <c r="O38" s="88" t="s">
        <v>1571</v>
      </c>
      <c r="P38" s="88">
        <v>4</v>
      </c>
      <c r="Q38" s="88" t="s">
        <v>1573</v>
      </c>
      <c r="R38" s="88">
        <v>3</v>
      </c>
      <c r="S38" s="88" t="s">
        <v>1630</v>
      </c>
      <c r="T38" s="88">
        <v>4</v>
      </c>
      <c r="U38" s="88" t="s">
        <v>1641</v>
      </c>
      <c r="V38" s="88">
        <v>2</v>
      </c>
    </row>
    <row r="39" spans="1:22" ht="15">
      <c r="A39" s="88" t="s">
        <v>1568</v>
      </c>
      <c r="B39" s="88">
        <v>0</v>
      </c>
      <c r="C39" s="88" t="s">
        <v>1576</v>
      </c>
      <c r="D39" s="88">
        <v>8</v>
      </c>
      <c r="E39" s="88" t="s">
        <v>1573</v>
      </c>
      <c r="F39" s="88">
        <v>14</v>
      </c>
      <c r="G39" s="88" t="s">
        <v>1586</v>
      </c>
      <c r="H39" s="88">
        <v>9</v>
      </c>
      <c r="I39" s="88" t="s">
        <v>1574</v>
      </c>
      <c r="J39" s="88">
        <v>3</v>
      </c>
      <c r="K39" s="88" t="s">
        <v>1598</v>
      </c>
      <c r="L39" s="88">
        <v>6</v>
      </c>
      <c r="M39" s="88" t="s">
        <v>1607</v>
      </c>
      <c r="N39" s="88">
        <v>3</v>
      </c>
      <c r="O39" s="88" t="s">
        <v>1616</v>
      </c>
      <c r="P39" s="88">
        <v>3</v>
      </c>
      <c r="Q39" s="88" t="s">
        <v>1625</v>
      </c>
      <c r="R39" s="88">
        <v>2</v>
      </c>
      <c r="S39" s="88" t="s">
        <v>1631</v>
      </c>
      <c r="T39" s="88">
        <v>4</v>
      </c>
      <c r="U39" s="88" t="s">
        <v>1642</v>
      </c>
      <c r="V39" s="88">
        <v>2</v>
      </c>
    </row>
    <row r="40" spans="1:22" ht="15">
      <c r="A40" s="88" t="s">
        <v>1569</v>
      </c>
      <c r="B40" s="88">
        <v>1966</v>
      </c>
      <c r="C40" s="88" t="s">
        <v>315</v>
      </c>
      <c r="D40" s="88">
        <v>8</v>
      </c>
      <c r="E40" s="88" t="s">
        <v>282</v>
      </c>
      <c r="F40" s="88">
        <v>11</v>
      </c>
      <c r="G40" s="88" t="s">
        <v>1573</v>
      </c>
      <c r="H40" s="88">
        <v>9</v>
      </c>
      <c r="I40" s="88" t="s">
        <v>1542</v>
      </c>
      <c r="J40" s="88">
        <v>3</v>
      </c>
      <c r="K40" s="88" t="s">
        <v>1599</v>
      </c>
      <c r="L40" s="88">
        <v>6</v>
      </c>
      <c r="M40" s="88" t="s">
        <v>1608</v>
      </c>
      <c r="N40" s="88">
        <v>3</v>
      </c>
      <c r="O40" s="88" t="s">
        <v>1617</v>
      </c>
      <c r="P40" s="88">
        <v>3</v>
      </c>
      <c r="Q40" s="88" t="s">
        <v>1602</v>
      </c>
      <c r="R40" s="88">
        <v>2</v>
      </c>
      <c r="S40" s="88" t="s">
        <v>1632</v>
      </c>
      <c r="T40" s="88">
        <v>4</v>
      </c>
      <c r="U40" s="88" t="s">
        <v>1643</v>
      </c>
      <c r="V40" s="88">
        <v>2</v>
      </c>
    </row>
    <row r="41" spans="1:22" ht="15">
      <c r="A41" s="88" t="s">
        <v>1570</v>
      </c>
      <c r="B41" s="88">
        <v>2101</v>
      </c>
      <c r="C41" s="88" t="s">
        <v>1577</v>
      </c>
      <c r="D41" s="88">
        <v>7</v>
      </c>
      <c r="E41" s="88" t="s">
        <v>1581</v>
      </c>
      <c r="F41" s="88">
        <v>8</v>
      </c>
      <c r="G41" s="88" t="s">
        <v>282</v>
      </c>
      <c r="H41" s="88">
        <v>7</v>
      </c>
      <c r="I41" s="88" t="s">
        <v>1592</v>
      </c>
      <c r="J41" s="88">
        <v>3</v>
      </c>
      <c r="K41" s="88" t="s">
        <v>1600</v>
      </c>
      <c r="L41" s="88">
        <v>5</v>
      </c>
      <c r="M41" s="88" t="s">
        <v>1609</v>
      </c>
      <c r="N41" s="88">
        <v>3</v>
      </c>
      <c r="O41" s="88" t="s">
        <v>1618</v>
      </c>
      <c r="P41" s="88">
        <v>3</v>
      </c>
      <c r="Q41" s="88" t="s">
        <v>1626</v>
      </c>
      <c r="R41" s="88">
        <v>2</v>
      </c>
      <c r="S41" s="88" t="s">
        <v>1633</v>
      </c>
      <c r="T41" s="88">
        <v>4</v>
      </c>
      <c r="U41" s="88" t="s">
        <v>1571</v>
      </c>
      <c r="V41" s="88">
        <v>2</v>
      </c>
    </row>
    <row r="42" spans="1:22" ht="15">
      <c r="A42" s="88" t="s">
        <v>1571</v>
      </c>
      <c r="B42" s="88">
        <v>85</v>
      </c>
      <c r="C42" s="88" t="s">
        <v>1578</v>
      </c>
      <c r="D42" s="88">
        <v>7</v>
      </c>
      <c r="E42" s="88" t="s">
        <v>1582</v>
      </c>
      <c r="F42" s="88">
        <v>8</v>
      </c>
      <c r="G42" s="88" t="s">
        <v>1587</v>
      </c>
      <c r="H42" s="88">
        <v>6</v>
      </c>
      <c r="I42" s="88" t="s">
        <v>1593</v>
      </c>
      <c r="J42" s="88">
        <v>2</v>
      </c>
      <c r="K42" s="88" t="s">
        <v>1601</v>
      </c>
      <c r="L42" s="88">
        <v>5</v>
      </c>
      <c r="M42" s="88" t="s">
        <v>308</v>
      </c>
      <c r="N42" s="88">
        <v>3</v>
      </c>
      <c r="O42" s="88" t="s">
        <v>1619</v>
      </c>
      <c r="P42" s="88">
        <v>3</v>
      </c>
      <c r="Q42" s="88" t="s">
        <v>1593</v>
      </c>
      <c r="R42" s="88">
        <v>2</v>
      </c>
      <c r="S42" s="88" t="s">
        <v>1634</v>
      </c>
      <c r="T42" s="88">
        <v>4</v>
      </c>
      <c r="U42" s="88"/>
      <c r="V42" s="88"/>
    </row>
    <row r="43" spans="1:22" ht="15">
      <c r="A43" s="88" t="s">
        <v>1572</v>
      </c>
      <c r="B43" s="88">
        <v>48</v>
      </c>
      <c r="C43" s="88" t="s">
        <v>296</v>
      </c>
      <c r="D43" s="88">
        <v>6</v>
      </c>
      <c r="E43" s="88" t="s">
        <v>1521</v>
      </c>
      <c r="F43" s="88">
        <v>8</v>
      </c>
      <c r="G43" s="88" t="s">
        <v>271</v>
      </c>
      <c r="H43" s="88">
        <v>6</v>
      </c>
      <c r="I43" s="88" t="s">
        <v>1594</v>
      </c>
      <c r="J43" s="88">
        <v>2</v>
      </c>
      <c r="K43" s="88" t="s">
        <v>1602</v>
      </c>
      <c r="L43" s="88">
        <v>4</v>
      </c>
      <c r="M43" s="88" t="s">
        <v>1610</v>
      </c>
      <c r="N43" s="88">
        <v>3</v>
      </c>
      <c r="O43" s="88" t="s">
        <v>1620</v>
      </c>
      <c r="P43" s="88">
        <v>3</v>
      </c>
      <c r="Q43" s="88" t="s">
        <v>1627</v>
      </c>
      <c r="R43" s="88">
        <v>2</v>
      </c>
      <c r="S43" s="88" t="s">
        <v>1635</v>
      </c>
      <c r="T43" s="88">
        <v>4</v>
      </c>
      <c r="U43" s="88"/>
      <c r="V43" s="88"/>
    </row>
    <row r="44" spans="1:22" ht="15">
      <c r="A44" s="88" t="s">
        <v>1573</v>
      </c>
      <c r="B44" s="88">
        <v>37</v>
      </c>
      <c r="C44" s="88" t="s">
        <v>1579</v>
      </c>
      <c r="D44" s="88">
        <v>6</v>
      </c>
      <c r="E44" s="88" t="s">
        <v>1583</v>
      </c>
      <c r="F44" s="88">
        <v>8</v>
      </c>
      <c r="G44" s="88" t="s">
        <v>1588</v>
      </c>
      <c r="H44" s="88">
        <v>5</v>
      </c>
      <c r="I44" s="88" t="s">
        <v>321</v>
      </c>
      <c r="J44" s="88">
        <v>2</v>
      </c>
      <c r="K44" s="88" t="s">
        <v>1603</v>
      </c>
      <c r="L44" s="88">
        <v>3</v>
      </c>
      <c r="M44" s="88" t="s">
        <v>1611</v>
      </c>
      <c r="N44" s="88">
        <v>3</v>
      </c>
      <c r="O44" s="88" t="s">
        <v>1621</v>
      </c>
      <c r="P44" s="88">
        <v>3</v>
      </c>
      <c r="Q44" s="88"/>
      <c r="R44" s="88"/>
      <c r="S44" s="88" t="s">
        <v>1636</v>
      </c>
      <c r="T44" s="88">
        <v>4</v>
      </c>
      <c r="U44" s="88"/>
      <c r="V44" s="88"/>
    </row>
    <row r="45" spans="1:22" ht="15">
      <c r="A45" s="88" t="s">
        <v>282</v>
      </c>
      <c r="B45" s="88">
        <v>24</v>
      </c>
      <c r="C45" s="88" t="s">
        <v>282</v>
      </c>
      <c r="D45" s="88">
        <v>6</v>
      </c>
      <c r="E45" s="88" t="s">
        <v>1584</v>
      </c>
      <c r="F45" s="88">
        <v>6</v>
      </c>
      <c r="G45" s="88" t="s">
        <v>1584</v>
      </c>
      <c r="H45" s="88">
        <v>5</v>
      </c>
      <c r="I45" s="88" t="s">
        <v>1595</v>
      </c>
      <c r="J45" s="88">
        <v>2</v>
      </c>
      <c r="K45" s="88" t="s">
        <v>268</v>
      </c>
      <c r="L45" s="88">
        <v>3</v>
      </c>
      <c r="M45" s="88" t="s">
        <v>1612</v>
      </c>
      <c r="N45" s="88">
        <v>3</v>
      </c>
      <c r="O45" s="88" t="s">
        <v>1622</v>
      </c>
      <c r="P45" s="88">
        <v>3</v>
      </c>
      <c r="Q45" s="88"/>
      <c r="R45" s="88"/>
      <c r="S45" s="88" t="s">
        <v>1637</v>
      </c>
      <c r="T45" s="88">
        <v>4</v>
      </c>
      <c r="U45" s="88"/>
      <c r="V45" s="88"/>
    </row>
    <row r="46" spans="1:22" ht="15">
      <c r="A46" s="88" t="s">
        <v>1574</v>
      </c>
      <c r="B46" s="88">
        <v>13</v>
      </c>
      <c r="C46" s="88" t="s">
        <v>1573</v>
      </c>
      <c r="D46" s="88">
        <v>5</v>
      </c>
      <c r="E46" s="88" t="s">
        <v>322</v>
      </c>
      <c r="F46" s="88">
        <v>5</v>
      </c>
      <c r="G46" s="88" t="s">
        <v>1589</v>
      </c>
      <c r="H46" s="88">
        <v>5</v>
      </c>
      <c r="I46" s="88" t="s">
        <v>1596</v>
      </c>
      <c r="J46" s="88">
        <v>2</v>
      </c>
      <c r="K46" s="88" t="s">
        <v>1604</v>
      </c>
      <c r="L46" s="88">
        <v>3</v>
      </c>
      <c r="M46" s="88" t="s">
        <v>1613</v>
      </c>
      <c r="N46" s="88">
        <v>3</v>
      </c>
      <c r="O46" s="88" t="s">
        <v>1623</v>
      </c>
      <c r="P46" s="88">
        <v>3</v>
      </c>
      <c r="Q46" s="88"/>
      <c r="R46" s="88"/>
      <c r="S46" s="88" t="s">
        <v>1638</v>
      </c>
      <c r="T46" s="88">
        <v>4</v>
      </c>
      <c r="U46" s="88"/>
      <c r="V46" s="88"/>
    </row>
    <row r="49" spans="1:22" ht="15" customHeight="1">
      <c r="A49" s="13" t="s">
        <v>1656</v>
      </c>
      <c r="B49" s="13" t="s">
        <v>1464</v>
      </c>
      <c r="C49" s="13" t="s">
        <v>1667</v>
      </c>
      <c r="D49" s="13" t="s">
        <v>1467</v>
      </c>
      <c r="E49" s="13" t="s">
        <v>1678</v>
      </c>
      <c r="F49" s="13" t="s">
        <v>1469</v>
      </c>
      <c r="G49" s="13" t="s">
        <v>1685</v>
      </c>
      <c r="H49" s="13" t="s">
        <v>1471</v>
      </c>
      <c r="I49" s="13" t="s">
        <v>1690</v>
      </c>
      <c r="J49" s="13" t="s">
        <v>1473</v>
      </c>
      <c r="K49" s="13" t="s">
        <v>1693</v>
      </c>
      <c r="L49" s="13" t="s">
        <v>1475</v>
      </c>
      <c r="M49" s="13" t="s">
        <v>1704</v>
      </c>
      <c r="N49" s="13" t="s">
        <v>1477</v>
      </c>
      <c r="O49" s="13" t="s">
        <v>1715</v>
      </c>
      <c r="P49" s="13" t="s">
        <v>1479</v>
      </c>
      <c r="Q49" s="13" t="s">
        <v>1726</v>
      </c>
      <c r="R49" s="13" t="s">
        <v>1487</v>
      </c>
      <c r="S49" s="13" t="s">
        <v>1727</v>
      </c>
      <c r="T49" s="13" t="s">
        <v>1489</v>
      </c>
      <c r="U49" s="13" t="s">
        <v>1738</v>
      </c>
      <c r="V49" s="13" t="s">
        <v>1490</v>
      </c>
    </row>
    <row r="50" spans="1:22" ht="15">
      <c r="A50" s="88" t="s">
        <v>1657</v>
      </c>
      <c r="B50" s="88">
        <v>12</v>
      </c>
      <c r="C50" s="88" t="s">
        <v>1668</v>
      </c>
      <c r="D50" s="88">
        <v>4</v>
      </c>
      <c r="E50" s="88" t="s">
        <v>1662</v>
      </c>
      <c r="F50" s="88">
        <v>8</v>
      </c>
      <c r="G50" s="88" t="s">
        <v>1657</v>
      </c>
      <c r="H50" s="88">
        <v>9</v>
      </c>
      <c r="I50" s="88" t="s">
        <v>1691</v>
      </c>
      <c r="J50" s="88">
        <v>2</v>
      </c>
      <c r="K50" s="88" t="s">
        <v>1694</v>
      </c>
      <c r="L50" s="88">
        <v>6</v>
      </c>
      <c r="M50" s="88" t="s">
        <v>1705</v>
      </c>
      <c r="N50" s="88">
        <v>3</v>
      </c>
      <c r="O50" s="88" t="s">
        <v>1716</v>
      </c>
      <c r="P50" s="88">
        <v>4</v>
      </c>
      <c r="Q50" s="88" t="s">
        <v>1661</v>
      </c>
      <c r="R50" s="88">
        <v>2</v>
      </c>
      <c r="S50" s="88" t="s">
        <v>1728</v>
      </c>
      <c r="T50" s="88">
        <v>4</v>
      </c>
      <c r="U50" s="88" t="s">
        <v>1739</v>
      </c>
      <c r="V50" s="88">
        <v>2</v>
      </c>
    </row>
    <row r="51" spans="1:22" ht="15">
      <c r="A51" s="88" t="s">
        <v>1658</v>
      </c>
      <c r="B51" s="88">
        <v>12</v>
      </c>
      <c r="C51" s="88" t="s">
        <v>1669</v>
      </c>
      <c r="D51" s="88">
        <v>4</v>
      </c>
      <c r="E51" s="88" t="s">
        <v>1663</v>
      </c>
      <c r="F51" s="88">
        <v>8</v>
      </c>
      <c r="G51" s="88" t="s">
        <v>1658</v>
      </c>
      <c r="H51" s="88">
        <v>9</v>
      </c>
      <c r="I51" s="88" t="s">
        <v>1692</v>
      </c>
      <c r="J51" s="88">
        <v>2</v>
      </c>
      <c r="K51" s="88" t="s">
        <v>1695</v>
      </c>
      <c r="L51" s="88">
        <v>3</v>
      </c>
      <c r="M51" s="88" t="s">
        <v>1706</v>
      </c>
      <c r="N51" s="88">
        <v>3</v>
      </c>
      <c r="O51" s="88" t="s">
        <v>1717</v>
      </c>
      <c r="P51" s="88">
        <v>3</v>
      </c>
      <c r="Q51" s="88"/>
      <c r="R51" s="88"/>
      <c r="S51" s="88" t="s">
        <v>1729</v>
      </c>
      <c r="T51" s="88">
        <v>4</v>
      </c>
      <c r="U51" s="88" t="s">
        <v>1740</v>
      </c>
      <c r="V51" s="88">
        <v>2</v>
      </c>
    </row>
    <row r="52" spans="1:22" ht="15">
      <c r="A52" s="88" t="s">
        <v>1659</v>
      </c>
      <c r="B52" s="88">
        <v>11</v>
      </c>
      <c r="C52" s="88" t="s">
        <v>1670</v>
      </c>
      <c r="D52" s="88">
        <v>4</v>
      </c>
      <c r="E52" s="88" t="s">
        <v>1659</v>
      </c>
      <c r="F52" s="88">
        <v>6</v>
      </c>
      <c r="G52" s="88" t="s">
        <v>1664</v>
      </c>
      <c r="H52" s="88">
        <v>5</v>
      </c>
      <c r="I52" s="88"/>
      <c r="J52" s="88"/>
      <c r="K52" s="88" t="s">
        <v>1696</v>
      </c>
      <c r="L52" s="88">
        <v>3</v>
      </c>
      <c r="M52" s="88" t="s">
        <v>1707</v>
      </c>
      <c r="N52" s="88">
        <v>3</v>
      </c>
      <c r="O52" s="88" t="s">
        <v>1718</v>
      </c>
      <c r="P52" s="88">
        <v>3</v>
      </c>
      <c r="Q52" s="88"/>
      <c r="R52" s="88"/>
      <c r="S52" s="88" t="s">
        <v>1730</v>
      </c>
      <c r="T52" s="88">
        <v>4</v>
      </c>
      <c r="U52" s="88" t="s">
        <v>1741</v>
      </c>
      <c r="V52" s="88">
        <v>2</v>
      </c>
    </row>
    <row r="53" spans="1:22" ht="15">
      <c r="A53" s="88" t="s">
        <v>1660</v>
      </c>
      <c r="B53" s="88">
        <v>8</v>
      </c>
      <c r="C53" s="88" t="s">
        <v>1671</v>
      </c>
      <c r="D53" s="88">
        <v>4</v>
      </c>
      <c r="E53" s="88" t="s">
        <v>1660</v>
      </c>
      <c r="F53" s="88">
        <v>5</v>
      </c>
      <c r="G53" s="88" t="s">
        <v>1665</v>
      </c>
      <c r="H53" s="88">
        <v>5</v>
      </c>
      <c r="I53" s="88"/>
      <c r="J53" s="88"/>
      <c r="K53" s="88" t="s">
        <v>1697</v>
      </c>
      <c r="L53" s="88">
        <v>3</v>
      </c>
      <c r="M53" s="88" t="s">
        <v>1708</v>
      </c>
      <c r="N53" s="88">
        <v>3</v>
      </c>
      <c r="O53" s="88" t="s">
        <v>1719</v>
      </c>
      <c r="P53" s="88">
        <v>3</v>
      </c>
      <c r="Q53" s="88"/>
      <c r="R53" s="88"/>
      <c r="S53" s="88" t="s">
        <v>1731</v>
      </c>
      <c r="T53" s="88">
        <v>4</v>
      </c>
      <c r="U53" s="88" t="s">
        <v>1742</v>
      </c>
      <c r="V53" s="88">
        <v>2</v>
      </c>
    </row>
    <row r="54" spans="1:22" ht="15">
      <c r="A54" s="88" t="s">
        <v>1661</v>
      </c>
      <c r="B54" s="88">
        <v>8</v>
      </c>
      <c r="C54" s="88" t="s">
        <v>1672</v>
      </c>
      <c r="D54" s="88">
        <v>4</v>
      </c>
      <c r="E54" s="88" t="s">
        <v>1679</v>
      </c>
      <c r="F54" s="88">
        <v>4</v>
      </c>
      <c r="G54" s="88" t="s">
        <v>1659</v>
      </c>
      <c r="H54" s="88">
        <v>5</v>
      </c>
      <c r="I54" s="88"/>
      <c r="J54" s="88"/>
      <c r="K54" s="88" t="s">
        <v>1698</v>
      </c>
      <c r="L54" s="88">
        <v>3</v>
      </c>
      <c r="M54" s="88" t="s">
        <v>1709</v>
      </c>
      <c r="N54" s="88">
        <v>3</v>
      </c>
      <c r="O54" s="88" t="s">
        <v>1720</v>
      </c>
      <c r="P54" s="88">
        <v>3</v>
      </c>
      <c r="Q54" s="88"/>
      <c r="R54" s="88"/>
      <c r="S54" s="88" t="s">
        <v>1732</v>
      </c>
      <c r="T54" s="88">
        <v>4</v>
      </c>
      <c r="U54" s="88"/>
      <c r="V54" s="88"/>
    </row>
    <row r="55" spans="1:22" ht="15">
      <c r="A55" s="88" t="s">
        <v>1662</v>
      </c>
      <c r="B55" s="88">
        <v>8</v>
      </c>
      <c r="C55" s="88" t="s">
        <v>1673</v>
      </c>
      <c r="D55" s="88">
        <v>4</v>
      </c>
      <c r="E55" s="88" t="s">
        <v>1680</v>
      </c>
      <c r="F55" s="88">
        <v>4</v>
      </c>
      <c r="G55" s="88" t="s">
        <v>1666</v>
      </c>
      <c r="H55" s="88">
        <v>5</v>
      </c>
      <c r="I55" s="88"/>
      <c r="J55" s="88"/>
      <c r="K55" s="88" t="s">
        <v>1699</v>
      </c>
      <c r="L55" s="88">
        <v>3</v>
      </c>
      <c r="M55" s="88" t="s">
        <v>1710</v>
      </c>
      <c r="N55" s="88">
        <v>3</v>
      </c>
      <c r="O55" s="88" t="s">
        <v>1721</v>
      </c>
      <c r="P55" s="88">
        <v>3</v>
      </c>
      <c r="Q55" s="88"/>
      <c r="R55" s="88"/>
      <c r="S55" s="88" t="s">
        <v>1733</v>
      </c>
      <c r="T55" s="88">
        <v>4</v>
      </c>
      <c r="U55" s="88"/>
      <c r="V55" s="88"/>
    </row>
    <row r="56" spans="1:22" ht="15">
      <c r="A56" s="88" t="s">
        <v>1663</v>
      </c>
      <c r="B56" s="88">
        <v>8</v>
      </c>
      <c r="C56" s="88" t="s">
        <v>1674</v>
      </c>
      <c r="D56" s="88">
        <v>4</v>
      </c>
      <c r="E56" s="88" t="s">
        <v>1681</v>
      </c>
      <c r="F56" s="88">
        <v>4</v>
      </c>
      <c r="G56" s="88" t="s">
        <v>1686</v>
      </c>
      <c r="H56" s="88">
        <v>5</v>
      </c>
      <c r="I56" s="88"/>
      <c r="J56" s="88"/>
      <c r="K56" s="88" t="s">
        <v>1700</v>
      </c>
      <c r="L56" s="88">
        <v>3</v>
      </c>
      <c r="M56" s="88" t="s">
        <v>1711</v>
      </c>
      <c r="N56" s="88">
        <v>3</v>
      </c>
      <c r="O56" s="88" t="s">
        <v>1722</v>
      </c>
      <c r="P56" s="88">
        <v>3</v>
      </c>
      <c r="Q56" s="88"/>
      <c r="R56" s="88"/>
      <c r="S56" s="88" t="s">
        <v>1734</v>
      </c>
      <c r="T56" s="88">
        <v>4</v>
      </c>
      <c r="U56" s="88"/>
      <c r="V56" s="88"/>
    </row>
    <row r="57" spans="1:22" ht="15">
      <c r="A57" s="88" t="s">
        <v>1664</v>
      </c>
      <c r="B57" s="88">
        <v>7</v>
      </c>
      <c r="C57" s="88" t="s">
        <v>1675</v>
      </c>
      <c r="D57" s="88">
        <v>4</v>
      </c>
      <c r="E57" s="88" t="s">
        <v>1682</v>
      </c>
      <c r="F57" s="88">
        <v>4</v>
      </c>
      <c r="G57" s="88" t="s">
        <v>1687</v>
      </c>
      <c r="H57" s="88">
        <v>5</v>
      </c>
      <c r="I57" s="88"/>
      <c r="J57" s="88"/>
      <c r="K57" s="88" t="s">
        <v>1701</v>
      </c>
      <c r="L57" s="88">
        <v>3</v>
      </c>
      <c r="M57" s="88" t="s">
        <v>1712</v>
      </c>
      <c r="N57" s="88">
        <v>3</v>
      </c>
      <c r="O57" s="88" t="s">
        <v>1723</v>
      </c>
      <c r="P57" s="88">
        <v>3</v>
      </c>
      <c r="Q57" s="88"/>
      <c r="R57" s="88"/>
      <c r="S57" s="88" t="s">
        <v>1735</v>
      </c>
      <c r="T57" s="88">
        <v>4</v>
      </c>
      <c r="U57" s="88"/>
      <c r="V57" s="88"/>
    </row>
    <row r="58" spans="1:22" ht="15">
      <c r="A58" s="88" t="s">
        <v>1665</v>
      </c>
      <c r="B58" s="88">
        <v>7</v>
      </c>
      <c r="C58" s="88" t="s">
        <v>1676</v>
      </c>
      <c r="D58" s="88">
        <v>4</v>
      </c>
      <c r="E58" s="88" t="s">
        <v>1683</v>
      </c>
      <c r="F58" s="88">
        <v>4</v>
      </c>
      <c r="G58" s="88" t="s">
        <v>1688</v>
      </c>
      <c r="H58" s="88">
        <v>5</v>
      </c>
      <c r="I58" s="88"/>
      <c r="J58" s="88"/>
      <c r="K58" s="88" t="s">
        <v>1702</v>
      </c>
      <c r="L58" s="88">
        <v>3</v>
      </c>
      <c r="M58" s="88" t="s">
        <v>1713</v>
      </c>
      <c r="N58" s="88">
        <v>3</v>
      </c>
      <c r="O58" s="88" t="s">
        <v>1724</v>
      </c>
      <c r="P58" s="88">
        <v>3</v>
      </c>
      <c r="Q58" s="88"/>
      <c r="R58" s="88"/>
      <c r="S58" s="88" t="s">
        <v>1736</v>
      </c>
      <c r="T58" s="88">
        <v>4</v>
      </c>
      <c r="U58" s="88"/>
      <c r="V58" s="88"/>
    </row>
    <row r="59" spans="1:22" ht="15">
      <c r="A59" s="88" t="s">
        <v>1666</v>
      </c>
      <c r="B59" s="88">
        <v>7</v>
      </c>
      <c r="C59" s="88" t="s">
        <v>1677</v>
      </c>
      <c r="D59" s="88">
        <v>4</v>
      </c>
      <c r="E59" s="88" t="s">
        <v>1684</v>
      </c>
      <c r="F59" s="88">
        <v>4</v>
      </c>
      <c r="G59" s="88" t="s">
        <v>1689</v>
      </c>
      <c r="H59" s="88">
        <v>5</v>
      </c>
      <c r="I59" s="88"/>
      <c r="J59" s="88"/>
      <c r="K59" s="88" t="s">
        <v>1703</v>
      </c>
      <c r="L59" s="88">
        <v>3</v>
      </c>
      <c r="M59" s="88" t="s">
        <v>1714</v>
      </c>
      <c r="N59" s="88">
        <v>3</v>
      </c>
      <c r="O59" s="88" t="s">
        <v>1725</v>
      </c>
      <c r="P59" s="88">
        <v>3</v>
      </c>
      <c r="Q59" s="88"/>
      <c r="R59" s="88"/>
      <c r="S59" s="88" t="s">
        <v>1737</v>
      </c>
      <c r="T59" s="88">
        <v>4</v>
      </c>
      <c r="U59" s="88"/>
      <c r="V59" s="88"/>
    </row>
    <row r="62" spans="1:22" ht="15" customHeight="1">
      <c r="A62" s="13" t="s">
        <v>1754</v>
      </c>
      <c r="B62" s="13" t="s">
        <v>1464</v>
      </c>
      <c r="C62" s="13" t="s">
        <v>1756</v>
      </c>
      <c r="D62" s="13" t="s">
        <v>1467</v>
      </c>
      <c r="E62" s="13" t="s">
        <v>1757</v>
      </c>
      <c r="F62" s="13" t="s">
        <v>1469</v>
      </c>
      <c r="G62" s="13" t="s">
        <v>1760</v>
      </c>
      <c r="H62" s="13" t="s">
        <v>1471</v>
      </c>
      <c r="I62" s="13" t="s">
        <v>1762</v>
      </c>
      <c r="J62" s="13" t="s">
        <v>1473</v>
      </c>
      <c r="K62" s="13" t="s">
        <v>1764</v>
      </c>
      <c r="L62" s="13" t="s">
        <v>1475</v>
      </c>
      <c r="M62" s="80" t="s">
        <v>1766</v>
      </c>
      <c r="N62" s="80" t="s">
        <v>1477</v>
      </c>
      <c r="O62" s="80" t="s">
        <v>1768</v>
      </c>
      <c r="P62" s="80" t="s">
        <v>1479</v>
      </c>
      <c r="Q62" s="80" t="s">
        <v>1770</v>
      </c>
      <c r="R62" s="80" t="s">
        <v>1487</v>
      </c>
      <c r="S62" s="80" t="s">
        <v>1772</v>
      </c>
      <c r="T62" s="80" t="s">
        <v>1489</v>
      </c>
      <c r="U62" s="80" t="s">
        <v>1774</v>
      </c>
      <c r="V62" s="80" t="s">
        <v>1490</v>
      </c>
    </row>
    <row r="63" spans="1:22" ht="15">
      <c r="A63" s="80" t="s">
        <v>296</v>
      </c>
      <c r="B63" s="80">
        <v>4</v>
      </c>
      <c r="C63" s="80" t="s">
        <v>296</v>
      </c>
      <c r="D63" s="80">
        <v>4</v>
      </c>
      <c r="E63" s="80" t="s">
        <v>322</v>
      </c>
      <c r="F63" s="80">
        <v>4</v>
      </c>
      <c r="G63" s="80" t="s">
        <v>282</v>
      </c>
      <c r="H63" s="80">
        <v>1</v>
      </c>
      <c r="I63" s="80" t="s">
        <v>284</v>
      </c>
      <c r="J63" s="80">
        <v>1</v>
      </c>
      <c r="K63" s="80" t="s">
        <v>311</v>
      </c>
      <c r="L63" s="80">
        <v>1</v>
      </c>
      <c r="M63" s="80"/>
      <c r="N63" s="80"/>
      <c r="O63" s="80"/>
      <c r="P63" s="80"/>
      <c r="Q63" s="80"/>
      <c r="R63" s="80"/>
      <c r="S63" s="80"/>
      <c r="T63" s="80"/>
      <c r="U63" s="80"/>
      <c r="V63" s="80"/>
    </row>
    <row r="64" spans="1:22" ht="15">
      <c r="A64" s="80" t="s">
        <v>322</v>
      </c>
      <c r="B64" s="80">
        <v>4</v>
      </c>
      <c r="C64" s="80" t="s">
        <v>282</v>
      </c>
      <c r="D64" s="80">
        <v>2</v>
      </c>
      <c r="E64" s="80" t="s">
        <v>283</v>
      </c>
      <c r="F64" s="80">
        <v>1</v>
      </c>
      <c r="G64" s="80" t="s">
        <v>283</v>
      </c>
      <c r="H64" s="80">
        <v>1</v>
      </c>
      <c r="I64" s="80" t="s">
        <v>309</v>
      </c>
      <c r="J64" s="80">
        <v>1</v>
      </c>
      <c r="K64" s="80"/>
      <c r="L64" s="80"/>
      <c r="M64" s="80"/>
      <c r="N64" s="80"/>
      <c r="O64" s="80"/>
      <c r="P64" s="80"/>
      <c r="Q64" s="80"/>
      <c r="R64" s="80"/>
      <c r="S64" s="80"/>
      <c r="T64" s="80"/>
      <c r="U64" s="80"/>
      <c r="V64" s="80"/>
    </row>
    <row r="65" spans="1:22" ht="15">
      <c r="A65" s="80" t="s">
        <v>282</v>
      </c>
      <c r="B65" s="80">
        <v>3</v>
      </c>
      <c r="C65" s="80" t="s">
        <v>331</v>
      </c>
      <c r="D65" s="80">
        <v>1</v>
      </c>
      <c r="E65" s="80"/>
      <c r="F65" s="80"/>
      <c r="G65" s="80"/>
      <c r="H65" s="80"/>
      <c r="I65" s="80" t="s">
        <v>320</v>
      </c>
      <c r="J65" s="80">
        <v>1</v>
      </c>
      <c r="K65" s="80"/>
      <c r="L65" s="80"/>
      <c r="M65" s="80"/>
      <c r="N65" s="80"/>
      <c r="O65" s="80"/>
      <c r="P65" s="80"/>
      <c r="Q65" s="80"/>
      <c r="R65" s="80"/>
      <c r="S65" s="80"/>
      <c r="T65" s="80"/>
      <c r="U65" s="80"/>
      <c r="V65" s="80"/>
    </row>
    <row r="66" spans="1:22" ht="15">
      <c r="A66" s="80" t="s">
        <v>283</v>
      </c>
      <c r="B66" s="80">
        <v>2</v>
      </c>
      <c r="C66" s="80" t="s">
        <v>310</v>
      </c>
      <c r="D66" s="80">
        <v>1</v>
      </c>
      <c r="E66" s="80"/>
      <c r="F66" s="80"/>
      <c r="G66" s="80"/>
      <c r="H66" s="80"/>
      <c r="I66" s="80"/>
      <c r="J66" s="80"/>
      <c r="K66" s="80"/>
      <c r="L66" s="80"/>
      <c r="M66" s="80"/>
      <c r="N66" s="80"/>
      <c r="O66" s="80"/>
      <c r="P66" s="80"/>
      <c r="Q66" s="80"/>
      <c r="R66" s="80"/>
      <c r="S66" s="80"/>
      <c r="T66" s="80"/>
      <c r="U66" s="80"/>
      <c r="V66" s="80"/>
    </row>
    <row r="67" spans="1:22" ht="15">
      <c r="A67" s="80" t="s">
        <v>284</v>
      </c>
      <c r="B67" s="80">
        <v>1</v>
      </c>
      <c r="C67" s="80"/>
      <c r="D67" s="80"/>
      <c r="E67" s="80"/>
      <c r="F67" s="80"/>
      <c r="G67" s="80"/>
      <c r="H67" s="80"/>
      <c r="I67" s="80"/>
      <c r="J67" s="80"/>
      <c r="K67" s="80"/>
      <c r="L67" s="80"/>
      <c r="M67" s="80"/>
      <c r="N67" s="80"/>
      <c r="O67" s="80"/>
      <c r="P67" s="80"/>
      <c r="Q67" s="80"/>
      <c r="R67" s="80"/>
      <c r="S67" s="80"/>
      <c r="T67" s="80"/>
      <c r="U67" s="80"/>
      <c r="V67" s="80"/>
    </row>
    <row r="68" spans="1:22" ht="15">
      <c r="A68" s="80" t="s">
        <v>331</v>
      </c>
      <c r="B68" s="80">
        <v>1</v>
      </c>
      <c r="C68" s="80"/>
      <c r="D68" s="80"/>
      <c r="E68" s="80"/>
      <c r="F68" s="80"/>
      <c r="G68" s="80"/>
      <c r="H68" s="80"/>
      <c r="I68" s="80"/>
      <c r="J68" s="80"/>
      <c r="K68" s="80"/>
      <c r="L68" s="80"/>
      <c r="M68" s="80"/>
      <c r="N68" s="80"/>
      <c r="O68" s="80"/>
      <c r="P68" s="80"/>
      <c r="Q68" s="80"/>
      <c r="R68" s="80"/>
      <c r="S68" s="80"/>
      <c r="T68" s="80"/>
      <c r="U68" s="80"/>
      <c r="V68" s="80"/>
    </row>
    <row r="69" spans="1:22" ht="15">
      <c r="A69" s="80" t="s">
        <v>310</v>
      </c>
      <c r="B69" s="80">
        <v>1</v>
      </c>
      <c r="C69" s="80"/>
      <c r="D69" s="80"/>
      <c r="E69" s="80"/>
      <c r="F69" s="80"/>
      <c r="G69" s="80"/>
      <c r="H69" s="80"/>
      <c r="I69" s="80"/>
      <c r="J69" s="80"/>
      <c r="K69" s="80"/>
      <c r="L69" s="80"/>
      <c r="M69" s="80"/>
      <c r="N69" s="80"/>
      <c r="O69" s="80"/>
      <c r="P69" s="80"/>
      <c r="Q69" s="80"/>
      <c r="R69" s="80"/>
      <c r="S69" s="80"/>
      <c r="T69" s="80"/>
      <c r="U69" s="80"/>
      <c r="V69" s="80"/>
    </row>
    <row r="70" spans="1:22" ht="15">
      <c r="A70" s="80" t="s">
        <v>320</v>
      </c>
      <c r="B70" s="80">
        <v>1</v>
      </c>
      <c r="C70" s="80"/>
      <c r="D70" s="80"/>
      <c r="E70" s="80"/>
      <c r="F70" s="80"/>
      <c r="G70" s="80"/>
      <c r="H70" s="80"/>
      <c r="I70" s="80"/>
      <c r="J70" s="80"/>
      <c r="K70" s="80"/>
      <c r="L70" s="80"/>
      <c r="M70" s="80"/>
      <c r="N70" s="80"/>
      <c r="O70" s="80"/>
      <c r="P70" s="80"/>
      <c r="Q70" s="80"/>
      <c r="R70" s="80"/>
      <c r="S70" s="80"/>
      <c r="T70" s="80"/>
      <c r="U70" s="80"/>
      <c r="V70" s="80"/>
    </row>
    <row r="71" spans="1:22" ht="15">
      <c r="A71" s="80" t="s">
        <v>309</v>
      </c>
      <c r="B71" s="80">
        <v>1</v>
      </c>
      <c r="C71" s="80"/>
      <c r="D71" s="80"/>
      <c r="E71" s="80"/>
      <c r="F71" s="80"/>
      <c r="G71" s="80"/>
      <c r="H71" s="80"/>
      <c r="I71" s="80"/>
      <c r="J71" s="80"/>
      <c r="K71" s="80"/>
      <c r="L71" s="80"/>
      <c r="M71" s="80"/>
      <c r="N71" s="80"/>
      <c r="O71" s="80"/>
      <c r="P71" s="80"/>
      <c r="Q71" s="80"/>
      <c r="R71" s="80"/>
      <c r="S71" s="80"/>
      <c r="T71" s="80"/>
      <c r="U71" s="80"/>
      <c r="V71" s="80"/>
    </row>
    <row r="72" spans="1:22" ht="15">
      <c r="A72" s="80" t="s">
        <v>311</v>
      </c>
      <c r="B72" s="80">
        <v>1</v>
      </c>
      <c r="C72" s="80"/>
      <c r="D72" s="80"/>
      <c r="E72" s="80"/>
      <c r="F72" s="80"/>
      <c r="G72" s="80"/>
      <c r="H72" s="80"/>
      <c r="I72" s="80"/>
      <c r="J72" s="80"/>
      <c r="K72" s="80"/>
      <c r="L72" s="80"/>
      <c r="M72" s="80"/>
      <c r="N72" s="80"/>
      <c r="O72" s="80"/>
      <c r="P72" s="80"/>
      <c r="Q72" s="80"/>
      <c r="R72" s="80"/>
      <c r="S72" s="80"/>
      <c r="T72" s="80"/>
      <c r="U72" s="80"/>
      <c r="V72" s="80"/>
    </row>
    <row r="75" spans="1:22" ht="15" customHeight="1">
      <c r="A75" s="13" t="s">
        <v>1755</v>
      </c>
      <c r="B75" s="13" t="s">
        <v>1464</v>
      </c>
      <c r="C75" s="13" t="s">
        <v>1758</v>
      </c>
      <c r="D75" s="13" t="s">
        <v>1467</v>
      </c>
      <c r="E75" s="13" t="s">
        <v>1759</v>
      </c>
      <c r="F75" s="13" t="s">
        <v>1469</v>
      </c>
      <c r="G75" s="13" t="s">
        <v>1761</v>
      </c>
      <c r="H75" s="13" t="s">
        <v>1471</v>
      </c>
      <c r="I75" s="13" t="s">
        <v>1763</v>
      </c>
      <c r="J75" s="13" t="s">
        <v>1473</v>
      </c>
      <c r="K75" s="13" t="s">
        <v>1765</v>
      </c>
      <c r="L75" s="13" t="s">
        <v>1475</v>
      </c>
      <c r="M75" s="13" t="s">
        <v>1767</v>
      </c>
      <c r="N75" s="13" t="s">
        <v>1477</v>
      </c>
      <c r="O75" s="13" t="s">
        <v>1769</v>
      </c>
      <c r="P75" s="13" t="s">
        <v>1479</v>
      </c>
      <c r="Q75" s="80" t="s">
        <v>1771</v>
      </c>
      <c r="R75" s="80" t="s">
        <v>1487</v>
      </c>
      <c r="S75" s="80" t="s">
        <v>1773</v>
      </c>
      <c r="T75" s="80" t="s">
        <v>1489</v>
      </c>
      <c r="U75" s="80" t="s">
        <v>1775</v>
      </c>
      <c r="V75" s="80" t="s">
        <v>1490</v>
      </c>
    </row>
    <row r="76" spans="1:22" ht="15">
      <c r="A76" s="80" t="s">
        <v>282</v>
      </c>
      <c r="B76" s="80">
        <v>21</v>
      </c>
      <c r="C76" s="80" t="s">
        <v>282</v>
      </c>
      <c r="D76" s="80">
        <v>4</v>
      </c>
      <c r="E76" s="80" t="s">
        <v>282</v>
      </c>
      <c r="F76" s="80">
        <v>11</v>
      </c>
      <c r="G76" s="80" t="s">
        <v>271</v>
      </c>
      <c r="H76" s="80">
        <v>6</v>
      </c>
      <c r="I76" s="80" t="s">
        <v>321</v>
      </c>
      <c r="J76" s="80">
        <v>2</v>
      </c>
      <c r="K76" s="80" t="s">
        <v>268</v>
      </c>
      <c r="L76" s="80">
        <v>3</v>
      </c>
      <c r="M76" s="80" t="s">
        <v>308</v>
      </c>
      <c r="N76" s="80">
        <v>3</v>
      </c>
      <c r="O76" s="80" t="s">
        <v>306</v>
      </c>
      <c r="P76" s="80">
        <v>3</v>
      </c>
      <c r="Q76" s="80"/>
      <c r="R76" s="80"/>
      <c r="S76" s="80"/>
      <c r="T76" s="80"/>
      <c r="U76" s="80"/>
      <c r="V76" s="80"/>
    </row>
    <row r="77" spans="1:22" ht="15">
      <c r="A77" s="80" t="s">
        <v>271</v>
      </c>
      <c r="B77" s="80">
        <v>10</v>
      </c>
      <c r="C77" s="80" t="s">
        <v>272</v>
      </c>
      <c r="D77" s="80">
        <v>4</v>
      </c>
      <c r="E77" s="80" t="s">
        <v>324</v>
      </c>
      <c r="F77" s="80">
        <v>4</v>
      </c>
      <c r="G77" s="80" t="s">
        <v>282</v>
      </c>
      <c r="H77" s="80">
        <v>6</v>
      </c>
      <c r="I77" s="80" t="s">
        <v>318</v>
      </c>
      <c r="J77" s="80">
        <v>2</v>
      </c>
      <c r="K77" s="80" t="s">
        <v>318</v>
      </c>
      <c r="L77" s="80">
        <v>3</v>
      </c>
      <c r="M77" s="80" t="s">
        <v>307</v>
      </c>
      <c r="N77" s="80">
        <v>3</v>
      </c>
      <c r="O77" s="80" t="s">
        <v>305</v>
      </c>
      <c r="P77" s="80">
        <v>3</v>
      </c>
      <c r="Q77" s="80"/>
      <c r="R77" s="80"/>
      <c r="S77" s="80"/>
      <c r="T77" s="80"/>
      <c r="U77" s="80"/>
      <c r="V77" s="80"/>
    </row>
    <row r="78" spans="1:22" ht="15">
      <c r="A78" s="80" t="s">
        <v>272</v>
      </c>
      <c r="B78" s="80">
        <v>8</v>
      </c>
      <c r="C78" s="80" t="s">
        <v>317</v>
      </c>
      <c r="D78" s="80">
        <v>3</v>
      </c>
      <c r="E78" s="80" t="s">
        <v>286</v>
      </c>
      <c r="F78" s="80">
        <v>4</v>
      </c>
      <c r="G78" s="80" t="s">
        <v>265</v>
      </c>
      <c r="H78" s="80">
        <v>1</v>
      </c>
      <c r="I78" s="80" t="s">
        <v>333</v>
      </c>
      <c r="J78" s="80">
        <v>1</v>
      </c>
      <c r="K78" s="80" t="s">
        <v>312</v>
      </c>
      <c r="L78" s="80">
        <v>2</v>
      </c>
      <c r="M78" s="80"/>
      <c r="N78" s="80"/>
      <c r="O78" s="80"/>
      <c r="P78" s="80"/>
      <c r="Q78" s="80"/>
      <c r="R78" s="80"/>
      <c r="S78" s="80"/>
      <c r="T78" s="80"/>
      <c r="U78" s="80"/>
      <c r="V78" s="80"/>
    </row>
    <row r="79" spans="1:22" ht="15">
      <c r="A79" s="80" t="s">
        <v>315</v>
      </c>
      <c r="B79" s="80">
        <v>5</v>
      </c>
      <c r="C79" s="80" t="s">
        <v>310</v>
      </c>
      <c r="D79" s="80">
        <v>3</v>
      </c>
      <c r="E79" s="80" t="s">
        <v>271</v>
      </c>
      <c r="F79" s="80">
        <v>3</v>
      </c>
      <c r="G79" s="80" t="s">
        <v>317</v>
      </c>
      <c r="H79" s="80">
        <v>1</v>
      </c>
      <c r="I79" s="80" t="s">
        <v>265</v>
      </c>
      <c r="J79" s="80">
        <v>1</v>
      </c>
      <c r="K79" s="80"/>
      <c r="L79" s="80"/>
      <c r="M79" s="80"/>
      <c r="N79" s="80"/>
      <c r="O79" s="80"/>
      <c r="P79" s="80"/>
      <c r="Q79" s="80"/>
      <c r="R79" s="80"/>
      <c r="S79" s="80"/>
      <c r="T79" s="80"/>
      <c r="U79" s="80"/>
      <c r="V79" s="80"/>
    </row>
    <row r="80" spans="1:22" ht="15">
      <c r="A80" s="80" t="s">
        <v>318</v>
      </c>
      <c r="B80" s="80">
        <v>5</v>
      </c>
      <c r="C80" s="80" t="s">
        <v>315</v>
      </c>
      <c r="D80" s="80">
        <v>3</v>
      </c>
      <c r="E80" s="80" t="s">
        <v>272</v>
      </c>
      <c r="F80" s="80">
        <v>3</v>
      </c>
      <c r="G80" s="80" t="s">
        <v>296</v>
      </c>
      <c r="H80" s="80">
        <v>1</v>
      </c>
      <c r="I80" s="80" t="s">
        <v>332</v>
      </c>
      <c r="J80" s="80">
        <v>1</v>
      </c>
      <c r="K80" s="80"/>
      <c r="L80" s="80"/>
      <c r="M80" s="80"/>
      <c r="N80" s="80"/>
      <c r="O80" s="80"/>
      <c r="P80" s="80"/>
      <c r="Q80" s="80"/>
      <c r="R80" s="80"/>
      <c r="S80" s="80"/>
      <c r="T80" s="80"/>
      <c r="U80" s="80"/>
      <c r="V80" s="80"/>
    </row>
    <row r="81" spans="1:22" ht="15">
      <c r="A81" s="80" t="s">
        <v>317</v>
      </c>
      <c r="B81" s="80">
        <v>4</v>
      </c>
      <c r="C81" s="80" t="s">
        <v>323</v>
      </c>
      <c r="D81" s="80">
        <v>2</v>
      </c>
      <c r="E81" s="80" t="s">
        <v>310</v>
      </c>
      <c r="F81" s="80">
        <v>1</v>
      </c>
      <c r="G81" s="80" t="s">
        <v>316</v>
      </c>
      <c r="H81" s="80">
        <v>1</v>
      </c>
      <c r="I81" s="80" t="s">
        <v>315</v>
      </c>
      <c r="J81" s="80">
        <v>1</v>
      </c>
      <c r="K81" s="80"/>
      <c r="L81" s="80"/>
      <c r="M81" s="80"/>
      <c r="N81" s="80"/>
      <c r="O81" s="80"/>
      <c r="P81" s="80"/>
      <c r="Q81" s="80"/>
      <c r="R81" s="80"/>
      <c r="S81" s="80"/>
      <c r="T81" s="80"/>
      <c r="U81" s="80"/>
      <c r="V81" s="80"/>
    </row>
    <row r="82" spans="1:22" ht="15">
      <c r="A82" s="80" t="s">
        <v>324</v>
      </c>
      <c r="B82" s="80">
        <v>4</v>
      </c>
      <c r="C82" s="80" t="s">
        <v>322</v>
      </c>
      <c r="D82" s="80">
        <v>2</v>
      </c>
      <c r="E82" s="80" t="s">
        <v>323</v>
      </c>
      <c r="F82" s="80">
        <v>1</v>
      </c>
      <c r="G82" s="80" t="s">
        <v>272</v>
      </c>
      <c r="H82" s="80">
        <v>1</v>
      </c>
      <c r="I82" s="80" t="s">
        <v>319</v>
      </c>
      <c r="J82" s="80">
        <v>1</v>
      </c>
      <c r="K82" s="80"/>
      <c r="L82" s="80"/>
      <c r="M82" s="80"/>
      <c r="N82" s="80"/>
      <c r="O82" s="80"/>
      <c r="P82" s="80"/>
      <c r="Q82" s="80"/>
      <c r="R82" s="80"/>
      <c r="S82" s="80"/>
      <c r="T82" s="80"/>
      <c r="U82" s="80"/>
      <c r="V82" s="80"/>
    </row>
    <row r="83" spans="1:22" ht="15">
      <c r="A83" s="80" t="s">
        <v>310</v>
      </c>
      <c r="B83" s="80">
        <v>4</v>
      </c>
      <c r="C83" s="80" t="s">
        <v>296</v>
      </c>
      <c r="D83" s="80">
        <v>2</v>
      </c>
      <c r="E83" s="80" t="s">
        <v>322</v>
      </c>
      <c r="F83" s="80">
        <v>1</v>
      </c>
      <c r="G83" s="80" t="s">
        <v>270</v>
      </c>
      <c r="H83" s="80">
        <v>1</v>
      </c>
      <c r="I83" s="80"/>
      <c r="J83" s="80"/>
      <c r="K83" s="80"/>
      <c r="L83" s="80"/>
      <c r="M83" s="80"/>
      <c r="N83" s="80"/>
      <c r="O83" s="80"/>
      <c r="P83" s="80"/>
      <c r="Q83" s="80"/>
      <c r="R83" s="80"/>
      <c r="S83" s="80"/>
      <c r="T83" s="80"/>
      <c r="U83" s="80"/>
      <c r="V83" s="80"/>
    </row>
    <row r="84" spans="1:22" ht="15">
      <c r="A84" s="80" t="s">
        <v>286</v>
      </c>
      <c r="B84" s="80">
        <v>4</v>
      </c>
      <c r="C84" s="80" t="s">
        <v>316</v>
      </c>
      <c r="D84" s="80">
        <v>2</v>
      </c>
      <c r="E84" s="80"/>
      <c r="F84" s="80"/>
      <c r="G84" s="80" t="s">
        <v>314</v>
      </c>
      <c r="H84" s="80">
        <v>1</v>
      </c>
      <c r="I84" s="80"/>
      <c r="J84" s="80"/>
      <c r="K84" s="80"/>
      <c r="L84" s="80"/>
      <c r="M84" s="80"/>
      <c r="N84" s="80"/>
      <c r="O84" s="80"/>
      <c r="P84" s="80"/>
      <c r="Q84" s="80"/>
      <c r="R84" s="80"/>
      <c r="S84" s="80"/>
      <c r="T84" s="80"/>
      <c r="U84" s="80"/>
      <c r="V84" s="80"/>
    </row>
    <row r="85" spans="1:22" ht="15">
      <c r="A85" s="80" t="s">
        <v>308</v>
      </c>
      <c r="B85" s="80">
        <v>3</v>
      </c>
      <c r="C85" s="80" t="s">
        <v>270</v>
      </c>
      <c r="D85" s="80">
        <v>2</v>
      </c>
      <c r="E85" s="80"/>
      <c r="F85" s="80"/>
      <c r="G85" s="80" t="s">
        <v>293</v>
      </c>
      <c r="H85" s="80">
        <v>1</v>
      </c>
      <c r="I85" s="80"/>
      <c r="J85" s="80"/>
      <c r="K85" s="80"/>
      <c r="L85" s="80"/>
      <c r="M85" s="80"/>
      <c r="N85" s="80"/>
      <c r="O85" s="80"/>
      <c r="P85" s="80"/>
      <c r="Q85" s="80"/>
      <c r="R85" s="80"/>
      <c r="S85" s="80"/>
      <c r="T85" s="80"/>
      <c r="U85" s="80"/>
      <c r="V85" s="80"/>
    </row>
    <row r="88" spans="1:22" ht="15" customHeight="1">
      <c r="A88" s="13" t="s">
        <v>1789</v>
      </c>
      <c r="B88" s="13" t="s">
        <v>1464</v>
      </c>
      <c r="C88" s="13" t="s">
        <v>1790</v>
      </c>
      <c r="D88" s="13" t="s">
        <v>1467</v>
      </c>
      <c r="E88" s="13" t="s">
        <v>1791</v>
      </c>
      <c r="F88" s="13" t="s">
        <v>1469</v>
      </c>
      <c r="G88" s="13" t="s">
        <v>1792</v>
      </c>
      <c r="H88" s="13" t="s">
        <v>1471</v>
      </c>
      <c r="I88" s="13" t="s">
        <v>1793</v>
      </c>
      <c r="J88" s="13" t="s">
        <v>1473</v>
      </c>
      <c r="K88" s="13" t="s">
        <v>1794</v>
      </c>
      <c r="L88" s="13" t="s">
        <v>1475</v>
      </c>
      <c r="M88" s="13" t="s">
        <v>1795</v>
      </c>
      <c r="N88" s="13" t="s">
        <v>1477</v>
      </c>
      <c r="O88" s="13" t="s">
        <v>1796</v>
      </c>
      <c r="P88" s="13" t="s">
        <v>1479</v>
      </c>
      <c r="Q88" s="13" t="s">
        <v>1797</v>
      </c>
      <c r="R88" s="13" t="s">
        <v>1487</v>
      </c>
      <c r="S88" s="13" t="s">
        <v>1798</v>
      </c>
      <c r="T88" s="13" t="s">
        <v>1489</v>
      </c>
      <c r="U88" s="13" t="s">
        <v>1799</v>
      </c>
      <c r="V88" s="13" t="s">
        <v>1490</v>
      </c>
    </row>
    <row r="89" spans="1:22" ht="15">
      <c r="A89" s="118" t="s">
        <v>266</v>
      </c>
      <c r="B89" s="80">
        <v>397026</v>
      </c>
      <c r="C89" s="118" t="s">
        <v>266</v>
      </c>
      <c r="D89" s="80">
        <v>397026</v>
      </c>
      <c r="E89" s="118" t="s">
        <v>324</v>
      </c>
      <c r="F89" s="80">
        <v>28322</v>
      </c>
      <c r="G89" s="118" t="s">
        <v>273</v>
      </c>
      <c r="H89" s="80">
        <v>27536</v>
      </c>
      <c r="I89" s="118" t="s">
        <v>333</v>
      </c>
      <c r="J89" s="80">
        <v>29005</v>
      </c>
      <c r="K89" s="118" t="s">
        <v>269</v>
      </c>
      <c r="L89" s="80">
        <v>79520</v>
      </c>
      <c r="M89" s="118" t="s">
        <v>307</v>
      </c>
      <c r="N89" s="80">
        <v>42760</v>
      </c>
      <c r="O89" s="118" t="s">
        <v>251</v>
      </c>
      <c r="P89" s="80">
        <v>47846</v>
      </c>
      <c r="Q89" s="118" t="s">
        <v>267</v>
      </c>
      <c r="R89" s="80">
        <v>2858</v>
      </c>
      <c r="S89" s="118" t="s">
        <v>262</v>
      </c>
      <c r="T89" s="80">
        <v>1307</v>
      </c>
      <c r="U89" s="118" t="s">
        <v>300</v>
      </c>
      <c r="V89" s="80">
        <v>17863</v>
      </c>
    </row>
    <row r="90" spans="1:22" ht="15">
      <c r="A90" s="118" t="s">
        <v>269</v>
      </c>
      <c r="B90" s="80">
        <v>79520</v>
      </c>
      <c r="C90" s="118" t="s">
        <v>276</v>
      </c>
      <c r="D90" s="80">
        <v>32313</v>
      </c>
      <c r="E90" s="118" t="s">
        <v>277</v>
      </c>
      <c r="F90" s="80">
        <v>18914</v>
      </c>
      <c r="G90" s="118" t="s">
        <v>271</v>
      </c>
      <c r="H90" s="80">
        <v>24500</v>
      </c>
      <c r="I90" s="118" t="s">
        <v>320</v>
      </c>
      <c r="J90" s="80">
        <v>7145</v>
      </c>
      <c r="K90" s="118" t="s">
        <v>268</v>
      </c>
      <c r="L90" s="80">
        <v>11508</v>
      </c>
      <c r="M90" s="118" t="s">
        <v>263</v>
      </c>
      <c r="N90" s="80">
        <v>3276</v>
      </c>
      <c r="O90" s="118" t="s">
        <v>305</v>
      </c>
      <c r="P90" s="80">
        <v>2493</v>
      </c>
      <c r="Q90" s="118" t="s">
        <v>257</v>
      </c>
      <c r="R90" s="80">
        <v>1419</v>
      </c>
      <c r="S90" s="118" t="s">
        <v>261</v>
      </c>
      <c r="T90" s="80">
        <v>1104</v>
      </c>
      <c r="U90" s="118" t="s">
        <v>301</v>
      </c>
      <c r="V90" s="80">
        <v>15608</v>
      </c>
    </row>
    <row r="91" spans="1:22" ht="15">
      <c r="A91" s="118" t="s">
        <v>251</v>
      </c>
      <c r="B91" s="80">
        <v>47846</v>
      </c>
      <c r="C91" s="118" t="s">
        <v>328</v>
      </c>
      <c r="D91" s="80">
        <v>21308</v>
      </c>
      <c r="E91" s="118" t="s">
        <v>282</v>
      </c>
      <c r="F91" s="80">
        <v>17317</v>
      </c>
      <c r="G91" s="118" t="s">
        <v>284</v>
      </c>
      <c r="H91" s="80">
        <v>6694</v>
      </c>
      <c r="I91" s="118" t="s">
        <v>265</v>
      </c>
      <c r="J91" s="80">
        <v>3869</v>
      </c>
      <c r="K91" s="118" t="s">
        <v>290</v>
      </c>
      <c r="L91" s="80">
        <v>10230</v>
      </c>
      <c r="M91" s="118" t="s">
        <v>302</v>
      </c>
      <c r="N91" s="80">
        <v>1006</v>
      </c>
      <c r="O91" s="118" t="s">
        <v>253</v>
      </c>
      <c r="P91" s="80">
        <v>1738</v>
      </c>
      <c r="Q91" s="118" t="s">
        <v>299</v>
      </c>
      <c r="R91" s="80">
        <v>1251</v>
      </c>
      <c r="S91" s="118" t="s">
        <v>260</v>
      </c>
      <c r="T91" s="80">
        <v>347</v>
      </c>
      <c r="U91" s="118"/>
      <c r="V91" s="80"/>
    </row>
    <row r="92" spans="1:22" ht="15">
      <c r="A92" s="118" t="s">
        <v>307</v>
      </c>
      <c r="B92" s="80">
        <v>42760</v>
      </c>
      <c r="C92" s="118" t="s">
        <v>315</v>
      </c>
      <c r="D92" s="80">
        <v>16722</v>
      </c>
      <c r="E92" s="118" t="s">
        <v>322</v>
      </c>
      <c r="F92" s="80">
        <v>9919</v>
      </c>
      <c r="G92" s="118" t="s">
        <v>275</v>
      </c>
      <c r="H92" s="80">
        <v>5584</v>
      </c>
      <c r="I92" s="118" t="s">
        <v>279</v>
      </c>
      <c r="J92" s="80">
        <v>3345</v>
      </c>
      <c r="K92" s="118" t="s">
        <v>291</v>
      </c>
      <c r="L92" s="80">
        <v>8899</v>
      </c>
      <c r="M92" s="118" t="s">
        <v>303</v>
      </c>
      <c r="N92" s="80">
        <v>429</v>
      </c>
      <c r="O92" s="118" t="s">
        <v>306</v>
      </c>
      <c r="P92" s="80">
        <v>1037</v>
      </c>
      <c r="Q92" s="118" t="s">
        <v>304</v>
      </c>
      <c r="R92" s="80">
        <v>723</v>
      </c>
      <c r="S92" s="118" t="s">
        <v>259</v>
      </c>
      <c r="T92" s="80">
        <v>64</v>
      </c>
      <c r="U92" s="118"/>
      <c r="V92" s="80"/>
    </row>
    <row r="93" spans="1:22" ht="15">
      <c r="A93" s="118" t="s">
        <v>276</v>
      </c>
      <c r="B93" s="80">
        <v>32313</v>
      </c>
      <c r="C93" s="118" t="s">
        <v>323</v>
      </c>
      <c r="D93" s="80">
        <v>14676</v>
      </c>
      <c r="E93" s="118" t="s">
        <v>264</v>
      </c>
      <c r="F93" s="80">
        <v>8839</v>
      </c>
      <c r="G93" s="118" t="s">
        <v>249</v>
      </c>
      <c r="H93" s="80">
        <v>4562</v>
      </c>
      <c r="I93" s="118" t="s">
        <v>298</v>
      </c>
      <c r="J93" s="80">
        <v>2984</v>
      </c>
      <c r="K93" s="118" t="s">
        <v>311</v>
      </c>
      <c r="L93" s="80">
        <v>5227</v>
      </c>
      <c r="M93" s="118" t="s">
        <v>308</v>
      </c>
      <c r="N93" s="80">
        <v>23</v>
      </c>
      <c r="O93" s="118" t="s">
        <v>252</v>
      </c>
      <c r="P93" s="80">
        <v>61</v>
      </c>
      <c r="Q93" s="118" t="s">
        <v>258</v>
      </c>
      <c r="R93" s="80">
        <v>46</v>
      </c>
      <c r="S93" s="118"/>
      <c r="T93" s="80"/>
      <c r="U93" s="118"/>
      <c r="V93" s="80"/>
    </row>
    <row r="94" spans="1:22" ht="15">
      <c r="A94" s="118" t="s">
        <v>333</v>
      </c>
      <c r="B94" s="80">
        <v>29005</v>
      </c>
      <c r="C94" s="118" t="s">
        <v>270</v>
      </c>
      <c r="D94" s="80">
        <v>12098</v>
      </c>
      <c r="E94" s="118" t="s">
        <v>254</v>
      </c>
      <c r="F94" s="80">
        <v>6745</v>
      </c>
      <c r="G94" s="118" t="s">
        <v>250</v>
      </c>
      <c r="H94" s="80">
        <v>2769</v>
      </c>
      <c r="I94" s="118" t="s">
        <v>309</v>
      </c>
      <c r="J94" s="80">
        <v>687</v>
      </c>
      <c r="K94" s="118" t="s">
        <v>318</v>
      </c>
      <c r="L94" s="80">
        <v>2777</v>
      </c>
      <c r="M94" s="118"/>
      <c r="N94" s="80"/>
      <c r="O94" s="118"/>
      <c r="P94" s="80"/>
      <c r="Q94" s="118"/>
      <c r="R94" s="80"/>
      <c r="S94" s="118"/>
      <c r="T94" s="80"/>
      <c r="U94" s="118"/>
      <c r="V94" s="80"/>
    </row>
    <row r="95" spans="1:22" ht="15">
      <c r="A95" s="118" t="s">
        <v>324</v>
      </c>
      <c r="B95" s="80">
        <v>28322</v>
      </c>
      <c r="C95" s="118" t="s">
        <v>296</v>
      </c>
      <c r="D95" s="80">
        <v>8867</v>
      </c>
      <c r="E95" s="118" t="s">
        <v>286</v>
      </c>
      <c r="F95" s="80">
        <v>4539</v>
      </c>
      <c r="G95" s="118" t="s">
        <v>283</v>
      </c>
      <c r="H95" s="80">
        <v>2564</v>
      </c>
      <c r="I95" s="118" t="s">
        <v>319</v>
      </c>
      <c r="J95" s="80">
        <v>17</v>
      </c>
      <c r="K95" s="118" t="s">
        <v>278</v>
      </c>
      <c r="L95" s="80">
        <v>2571</v>
      </c>
      <c r="M95" s="118"/>
      <c r="N95" s="80"/>
      <c r="O95" s="118"/>
      <c r="P95" s="80"/>
      <c r="Q95" s="118"/>
      <c r="R95" s="80"/>
      <c r="S95" s="118"/>
      <c r="T95" s="80"/>
      <c r="U95" s="118"/>
      <c r="V95" s="80"/>
    </row>
    <row r="96" spans="1:22" ht="15">
      <c r="A96" s="118" t="s">
        <v>273</v>
      </c>
      <c r="B96" s="80">
        <v>27536</v>
      </c>
      <c r="C96" s="118" t="s">
        <v>317</v>
      </c>
      <c r="D96" s="80">
        <v>4603</v>
      </c>
      <c r="E96" s="118" t="s">
        <v>288</v>
      </c>
      <c r="F96" s="80">
        <v>2496</v>
      </c>
      <c r="G96" s="118" t="s">
        <v>274</v>
      </c>
      <c r="H96" s="80">
        <v>248</v>
      </c>
      <c r="I96" s="118" t="s">
        <v>321</v>
      </c>
      <c r="J96" s="80">
        <v>4</v>
      </c>
      <c r="K96" s="118" t="s">
        <v>292</v>
      </c>
      <c r="L96" s="80">
        <v>1363</v>
      </c>
      <c r="M96" s="118"/>
      <c r="N96" s="80"/>
      <c r="O96" s="118"/>
      <c r="P96" s="80"/>
      <c r="Q96" s="118"/>
      <c r="R96" s="80"/>
      <c r="S96" s="118"/>
      <c r="T96" s="80"/>
      <c r="U96" s="118"/>
      <c r="V96" s="80"/>
    </row>
    <row r="97" spans="1:22" ht="15">
      <c r="A97" s="118" t="s">
        <v>271</v>
      </c>
      <c r="B97" s="80">
        <v>24500</v>
      </c>
      <c r="C97" s="118" t="s">
        <v>272</v>
      </c>
      <c r="D97" s="80">
        <v>4295</v>
      </c>
      <c r="E97" s="118" t="s">
        <v>280</v>
      </c>
      <c r="F97" s="80">
        <v>2267</v>
      </c>
      <c r="G97" s="118" t="s">
        <v>248</v>
      </c>
      <c r="H97" s="80">
        <v>185</v>
      </c>
      <c r="I97" s="118" t="s">
        <v>332</v>
      </c>
      <c r="J97" s="80">
        <v>0</v>
      </c>
      <c r="K97" s="118" t="s">
        <v>312</v>
      </c>
      <c r="L97" s="80">
        <v>543</v>
      </c>
      <c r="M97" s="118"/>
      <c r="N97" s="80"/>
      <c r="O97" s="118"/>
      <c r="P97" s="80"/>
      <c r="Q97" s="118"/>
      <c r="R97" s="80"/>
      <c r="S97" s="118"/>
      <c r="T97" s="80"/>
      <c r="U97" s="118"/>
      <c r="V97" s="80"/>
    </row>
    <row r="98" spans="1:22" ht="15">
      <c r="A98" s="118" t="s">
        <v>328</v>
      </c>
      <c r="B98" s="80">
        <v>21308</v>
      </c>
      <c r="C98" s="118" t="s">
        <v>293</v>
      </c>
      <c r="D98" s="80">
        <v>4247</v>
      </c>
      <c r="E98" s="118" t="s">
        <v>255</v>
      </c>
      <c r="F98" s="80">
        <v>2263</v>
      </c>
      <c r="G98" s="118" t="s">
        <v>281</v>
      </c>
      <c r="H98" s="80">
        <v>141</v>
      </c>
      <c r="I98" s="118"/>
      <c r="J98" s="80"/>
      <c r="K98" s="118"/>
      <c r="L98" s="80"/>
      <c r="M98" s="118"/>
      <c r="N98" s="80"/>
      <c r="O98" s="118"/>
      <c r="P98" s="80"/>
      <c r="Q98" s="118"/>
      <c r="R98" s="80"/>
      <c r="S98" s="118"/>
      <c r="T98" s="80"/>
      <c r="U98" s="118"/>
      <c r="V98" s="80"/>
    </row>
  </sheetData>
  <hyperlinks>
    <hyperlink ref="A2" r:id="rId1" display="https://developer.cisco.com/user/settings/?utm_campaign=profile20&amp;utm_source=social&amp;utm_medium=otwitter-se-annika"/>
    <hyperlink ref="A3" r:id="rId2" display="https://developer.cisco.com/codeexchange/github/repo/robertcsapo/cisco-dnacaap-assurance-aws-sns"/>
    <hyperlink ref="A4" r:id="rId3" display="https://developer.cisco.com/user/settings/?utm_campaign=profile20&amp;utm_source=social&amp;utm_medium=otwitter-au-silvia"/>
    <hyperlink ref="A5" r:id="rId4" display="https://twitter.com/WomenOfCisco/status/1163880914700701696"/>
    <hyperlink ref="A6" r:id="rId5" display="https://blogs.cisco.com/developer/diving-deeper-into-wi-fi-6"/>
    <hyperlink ref="A7" r:id="rId6" display="https://blogs.cisco.com/developer/network-configuration-template"/>
    <hyperlink ref="A8" r:id="rId7" display="https://twitter.com/WomenOfCisco/status/1163911109285482496"/>
    <hyperlink ref="A9" r:id="rId8" display="https://twitter.com/WomenOfCisco/status/1163914869667745794"/>
    <hyperlink ref="A10" r:id="rId9" display="https://www.cisco.com/go/engagenz"/>
    <hyperlink ref="A11" r:id="rId10" display="https://twitter.com/gennacaroline27/status/1163880523422474245"/>
    <hyperlink ref="C2" r:id="rId11" display="https://developer.cisco.com/user/settings/?utm_campaign=profile20&amp;utm_source=social&amp;utm_medium=otwitter-au-silvia"/>
    <hyperlink ref="C3" r:id="rId12" display="https://developer.cisco.com/user/settings?utm_campaign=profile&amp;utm_source=email&amp;utm_medium=email01-nz-scott"/>
    <hyperlink ref="C4" r:id="rId13" display="https://www.cisco.com/go/engagenz"/>
    <hyperlink ref="E2" r:id="rId14" display="https://developer.cisco.com/codeexchange/github/repo/robertcsapo/cisco-dnacaap-assurance-aws-sns"/>
    <hyperlink ref="E3" r:id="rId15" display="https://blogs.cisco.com/developer/diving-deeper-into-wi-fi-6"/>
    <hyperlink ref="E4" r:id="rId16" display="https://developer.cisco.com/user/settings/?utm_campaign=profile20&amp;utm_source=social&amp;utm_medium=otwitter-se-annika"/>
    <hyperlink ref="G2" r:id="rId17" display="https://developer.cisco.com/user/settings/?utm_campaign=profile20&amp;utm_source=social&amp;utm_medium=otwitter-se-annika"/>
    <hyperlink ref="G3" r:id="rId18" display="https://twitter.com/WomenOfCisco/status/1163880914700701696"/>
    <hyperlink ref="G4" r:id="rId19" display="https://developer.cisco.com/user/settings/?utm_campaign=profile20&amp;utm_source=social&amp;utm_medium=otwitter-au-silvia"/>
    <hyperlink ref="G5" r:id="rId20" display="https://twitter.com/silviakspiva/status/1162134594411302912"/>
    <hyperlink ref="I2" r:id="rId21" display="https://twitter.com/WomenOfCisco/status/1163880914700701696"/>
    <hyperlink ref="I3" r:id="rId22" display="https://twitter.com/gennacaroline27/status/1163880523422474245"/>
    <hyperlink ref="I4" r:id="rId23" display="https://twitter.com/WomenOfCisco/status/1163911109285482496"/>
    <hyperlink ref="K2" r:id="rId24" display="https://twitter.com/WomenOfCisco/status/1163926206217146370"/>
    <hyperlink ref="K3" r:id="rId25" display="https://twitter.com/WomenOfCisco/status/1163914869667745794"/>
    <hyperlink ref="O2" r:id="rId26" display="https://link.medium.com/nsVI1oIheZ"/>
    <hyperlink ref="Q2" r:id="rId27" display="https://www.cxotoday.com/story/6-key-takeaways-from-cisco-india-summit-2019/"/>
    <hyperlink ref="Q3" r:id="rId28" display="https://www.linkedin.com/slink?code=gF64KCg"/>
    <hyperlink ref="Q4" r:id="rId29" display="https://www.cisco.com/c/en/us/solutions/collateral/data-center-virtualization/applicat/index.html"/>
    <hyperlink ref="Q5" r:id="rId30" display="https://www.linkedin.com/slink?code=geT-_xD"/>
    <hyperlink ref="Q6" r:id="rId31" display="https://www.linkedin.com/slink?code=gVrpEJQ"/>
    <hyperlink ref="Q7" r:id="rId32" display="https://meraki.cisco.com/blog/2019/08/wi-fi-6-adoption/"/>
    <hyperlink ref="Q8" r:id="rId33" display="https://www.linkedin.com/slink?code=gCrY8EN"/>
    <hyperlink ref="S2" r:id="rId34" display="https://github.com/aws/chalice"/>
  </hyperlinks>
  <printOptions/>
  <pageMargins left="0.7" right="0.7" top="0.75" bottom="0.75" header="0.3" footer="0.3"/>
  <pageSetup orientation="portrait" paperSize="9"/>
  <tableParts>
    <tablePart r:id="rId36"/>
    <tablePart r:id="rId40"/>
    <tablePart r:id="rId41"/>
    <tablePart r:id="rId42"/>
    <tablePart r:id="rId37"/>
    <tablePart r:id="rId35"/>
    <tablePart r:id="rId39"/>
    <tablePart r:id="rId3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1918</v>
      </c>
      <c r="B1" s="13" t="s">
        <v>2065</v>
      </c>
      <c r="C1" s="13" t="s">
        <v>2066</v>
      </c>
      <c r="D1" s="13" t="s">
        <v>144</v>
      </c>
      <c r="E1" s="13" t="s">
        <v>2068</v>
      </c>
      <c r="F1" s="13" t="s">
        <v>2069</v>
      </c>
      <c r="G1" s="13" t="s">
        <v>2070</v>
      </c>
    </row>
    <row r="2" spans="1:7" ht="15">
      <c r="A2" s="80" t="s">
        <v>1566</v>
      </c>
      <c r="B2" s="80">
        <v>107</v>
      </c>
      <c r="C2" s="121">
        <v>0.050928129462160875</v>
      </c>
      <c r="D2" s="80" t="s">
        <v>2067</v>
      </c>
      <c r="E2" s="80"/>
      <c r="F2" s="80"/>
      <c r="G2" s="80"/>
    </row>
    <row r="3" spans="1:7" ht="15">
      <c r="A3" s="80" t="s">
        <v>1567</v>
      </c>
      <c r="B3" s="80">
        <v>28</v>
      </c>
      <c r="C3" s="121">
        <v>0.013326987148976677</v>
      </c>
      <c r="D3" s="80" t="s">
        <v>2067</v>
      </c>
      <c r="E3" s="80"/>
      <c r="F3" s="80"/>
      <c r="G3" s="80"/>
    </row>
    <row r="4" spans="1:7" ht="15">
      <c r="A4" s="80" t="s">
        <v>1568</v>
      </c>
      <c r="B4" s="80">
        <v>0</v>
      </c>
      <c r="C4" s="121">
        <v>0</v>
      </c>
      <c r="D4" s="80" t="s">
        <v>2067</v>
      </c>
      <c r="E4" s="80"/>
      <c r="F4" s="80"/>
      <c r="G4" s="80"/>
    </row>
    <row r="5" spans="1:7" ht="15">
      <c r="A5" s="80" t="s">
        <v>1569</v>
      </c>
      <c r="B5" s="80">
        <v>1966</v>
      </c>
      <c r="C5" s="121">
        <v>0.9357448833888624</v>
      </c>
      <c r="D5" s="80" t="s">
        <v>2067</v>
      </c>
      <c r="E5" s="80"/>
      <c r="F5" s="80"/>
      <c r="G5" s="80"/>
    </row>
    <row r="6" spans="1:7" ht="15">
      <c r="A6" s="80" t="s">
        <v>1570</v>
      </c>
      <c r="B6" s="80">
        <v>2101</v>
      </c>
      <c r="C6" s="121">
        <v>1</v>
      </c>
      <c r="D6" s="80" t="s">
        <v>2067</v>
      </c>
      <c r="E6" s="80"/>
      <c r="F6" s="80"/>
      <c r="G6" s="80"/>
    </row>
    <row r="7" spans="1:7" ht="15">
      <c r="A7" s="88" t="s">
        <v>1571</v>
      </c>
      <c r="B7" s="88">
        <v>85</v>
      </c>
      <c r="C7" s="122">
        <v>0.0009498653168022658</v>
      </c>
      <c r="D7" s="88" t="s">
        <v>2067</v>
      </c>
      <c r="E7" s="88" t="b">
        <v>0</v>
      </c>
      <c r="F7" s="88" t="b">
        <v>0</v>
      </c>
      <c r="G7" s="88" t="b">
        <v>0</v>
      </c>
    </row>
    <row r="8" spans="1:7" ht="15">
      <c r="A8" s="88" t="s">
        <v>1572</v>
      </c>
      <c r="B8" s="88">
        <v>48</v>
      </c>
      <c r="C8" s="122">
        <v>0.011811233783872992</v>
      </c>
      <c r="D8" s="88" t="s">
        <v>2067</v>
      </c>
      <c r="E8" s="88" t="b">
        <v>0</v>
      </c>
      <c r="F8" s="88" t="b">
        <v>0</v>
      </c>
      <c r="G8" s="88" t="b">
        <v>0</v>
      </c>
    </row>
    <row r="9" spans="1:7" ht="15">
      <c r="A9" s="88" t="s">
        <v>1573</v>
      </c>
      <c r="B9" s="88">
        <v>37</v>
      </c>
      <c r="C9" s="122">
        <v>0.010328186260443194</v>
      </c>
      <c r="D9" s="88" t="s">
        <v>2067</v>
      </c>
      <c r="E9" s="88" t="b">
        <v>0</v>
      </c>
      <c r="F9" s="88" t="b">
        <v>0</v>
      </c>
      <c r="G9" s="88" t="b">
        <v>0</v>
      </c>
    </row>
    <row r="10" spans="1:7" ht="15">
      <c r="A10" s="88" t="s">
        <v>282</v>
      </c>
      <c r="B10" s="88">
        <v>24</v>
      </c>
      <c r="C10" s="122">
        <v>0.010046375616116841</v>
      </c>
      <c r="D10" s="88" t="s">
        <v>2067</v>
      </c>
      <c r="E10" s="88" t="b">
        <v>0</v>
      </c>
      <c r="F10" s="88" t="b">
        <v>0</v>
      </c>
      <c r="G10" s="88" t="b">
        <v>0</v>
      </c>
    </row>
    <row r="11" spans="1:7" ht="15">
      <c r="A11" s="88" t="s">
        <v>1574</v>
      </c>
      <c r="B11" s="88">
        <v>13</v>
      </c>
      <c r="C11" s="122">
        <v>0.008009652194334803</v>
      </c>
      <c r="D11" s="88" t="s">
        <v>2067</v>
      </c>
      <c r="E11" s="88" t="b">
        <v>1</v>
      </c>
      <c r="F11" s="88" t="b">
        <v>0</v>
      </c>
      <c r="G11" s="88" t="b">
        <v>0</v>
      </c>
    </row>
    <row r="12" spans="1:7" ht="15">
      <c r="A12" s="88" t="s">
        <v>1919</v>
      </c>
      <c r="B12" s="88">
        <v>13</v>
      </c>
      <c r="C12" s="122">
        <v>0.008009652194334803</v>
      </c>
      <c r="D12" s="88" t="s">
        <v>2067</v>
      </c>
      <c r="E12" s="88" t="b">
        <v>0</v>
      </c>
      <c r="F12" s="88" t="b">
        <v>0</v>
      </c>
      <c r="G12" s="88" t="b">
        <v>0</v>
      </c>
    </row>
    <row r="13" spans="1:7" ht="15">
      <c r="A13" s="88" t="s">
        <v>1920</v>
      </c>
      <c r="B13" s="88">
        <v>12</v>
      </c>
      <c r="C13" s="122">
        <v>0.007702980054325316</v>
      </c>
      <c r="D13" s="88" t="s">
        <v>2067</v>
      </c>
      <c r="E13" s="88" t="b">
        <v>1</v>
      </c>
      <c r="F13" s="88" t="b">
        <v>0</v>
      </c>
      <c r="G13" s="88" t="b">
        <v>0</v>
      </c>
    </row>
    <row r="14" spans="1:7" ht="15">
      <c r="A14" s="88" t="s">
        <v>315</v>
      </c>
      <c r="B14" s="88">
        <v>12</v>
      </c>
      <c r="C14" s="122">
        <v>0.007702980054325316</v>
      </c>
      <c r="D14" s="88" t="s">
        <v>2067</v>
      </c>
      <c r="E14" s="88" t="b">
        <v>0</v>
      </c>
      <c r="F14" s="88" t="b">
        <v>0</v>
      </c>
      <c r="G14" s="88" t="b">
        <v>0</v>
      </c>
    </row>
    <row r="15" spans="1:7" ht="15">
      <c r="A15" s="88" t="s">
        <v>1586</v>
      </c>
      <c r="B15" s="88">
        <v>12</v>
      </c>
      <c r="C15" s="122">
        <v>0.007702980054325316</v>
      </c>
      <c r="D15" s="88" t="s">
        <v>2067</v>
      </c>
      <c r="E15" s="88" t="b">
        <v>0</v>
      </c>
      <c r="F15" s="88" t="b">
        <v>0</v>
      </c>
      <c r="G15" s="88" t="b">
        <v>0</v>
      </c>
    </row>
    <row r="16" spans="1:7" ht="15">
      <c r="A16" s="88" t="s">
        <v>1602</v>
      </c>
      <c r="B16" s="88">
        <v>11</v>
      </c>
      <c r="C16" s="122">
        <v>0.0073694286772339615</v>
      </c>
      <c r="D16" s="88" t="s">
        <v>2067</v>
      </c>
      <c r="E16" s="88" t="b">
        <v>0</v>
      </c>
      <c r="F16" s="88" t="b">
        <v>0</v>
      </c>
      <c r="G16" s="88" t="b">
        <v>0</v>
      </c>
    </row>
    <row r="17" spans="1:7" ht="15">
      <c r="A17" s="88" t="s">
        <v>1921</v>
      </c>
      <c r="B17" s="88">
        <v>11</v>
      </c>
      <c r="C17" s="122">
        <v>0.0073694286772339615</v>
      </c>
      <c r="D17" s="88" t="s">
        <v>2067</v>
      </c>
      <c r="E17" s="88" t="b">
        <v>0</v>
      </c>
      <c r="F17" s="88" t="b">
        <v>0</v>
      </c>
      <c r="G17" s="88" t="b">
        <v>0</v>
      </c>
    </row>
    <row r="18" spans="1:7" ht="15">
      <c r="A18" s="88" t="s">
        <v>1584</v>
      </c>
      <c r="B18" s="88">
        <v>11</v>
      </c>
      <c r="C18" s="122">
        <v>0.0073694286772339615</v>
      </c>
      <c r="D18" s="88" t="s">
        <v>2067</v>
      </c>
      <c r="E18" s="88" t="b">
        <v>0</v>
      </c>
      <c r="F18" s="88" t="b">
        <v>0</v>
      </c>
      <c r="G18" s="88" t="b">
        <v>0</v>
      </c>
    </row>
    <row r="19" spans="1:7" ht="15">
      <c r="A19" s="88" t="s">
        <v>1592</v>
      </c>
      <c r="B19" s="88">
        <v>10</v>
      </c>
      <c r="C19" s="122">
        <v>0.007345995272335637</v>
      </c>
      <c r="D19" s="88" t="s">
        <v>2067</v>
      </c>
      <c r="E19" s="88" t="b">
        <v>0</v>
      </c>
      <c r="F19" s="88" t="b">
        <v>0</v>
      </c>
      <c r="G19" s="88" t="b">
        <v>0</v>
      </c>
    </row>
    <row r="20" spans="1:7" ht="15">
      <c r="A20" s="88" t="s">
        <v>271</v>
      </c>
      <c r="B20" s="88">
        <v>10</v>
      </c>
      <c r="C20" s="122">
        <v>0.007006548012983447</v>
      </c>
      <c r="D20" s="88" t="s">
        <v>2067</v>
      </c>
      <c r="E20" s="88" t="b">
        <v>0</v>
      </c>
      <c r="F20" s="88" t="b">
        <v>0</v>
      </c>
      <c r="G20" s="88" t="b">
        <v>0</v>
      </c>
    </row>
    <row r="21" spans="1:7" ht="15">
      <c r="A21" s="88" t="s">
        <v>1601</v>
      </c>
      <c r="B21" s="88">
        <v>9</v>
      </c>
      <c r="C21" s="122">
        <v>0.006611395745102073</v>
      </c>
      <c r="D21" s="88" t="s">
        <v>2067</v>
      </c>
      <c r="E21" s="88" t="b">
        <v>0</v>
      </c>
      <c r="F21" s="88" t="b">
        <v>0</v>
      </c>
      <c r="G21" s="88" t="b">
        <v>0</v>
      </c>
    </row>
    <row r="22" spans="1:7" ht="15">
      <c r="A22" s="88" t="s">
        <v>1922</v>
      </c>
      <c r="B22" s="88">
        <v>9</v>
      </c>
      <c r="C22" s="122">
        <v>0.006611395745102073</v>
      </c>
      <c r="D22" s="88" t="s">
        <v>2067</v>
      </c>
      <c r="E22" s="88" t="b">
        <v>0</v>
      </c>
      <c r="F22" s="88" t="b">
        <v>0</v>
      </c>
      <c r="G22" s="88" t="b">
        <v>0</v>
      </c>
    </row>
    <row r="23" spans="1:7" ht="15">
      <c r="A23" s="88" t="s">
        <v>1576</v>
      </c>
      <c r="B23" s="88">
        <v>9</v>
      </c>
      <c r="C23" s="122">
        <v>0.006611395745102073</v>
      </c>
      <c r="D23" s="88" t="s">
        <v>2067</v>
      </c>
      <c r="E23" s="88" t="b">
        <v>0</v>
      </c>
      <c r="F23" s="88" t="b">
        <v>0</v>
      </c>
      <c r="G23" s="88" t="b">
        <v>0</v>
      </c>
    </row>
    <row r="24" spans="1:7" ht="15">
      <c r="A24" s="88" t="s">
        <v>1577</v>
      </c>
      <c r="B24" s="88">
        <v>8</v>
      </c>
      <c r="C24" s="122">
        <v>0.006180372018743176</v>
      </c>
      <c r="D24" s="88" t="s">
        <v>2067</v>
      </c>
      <c r="E24" s="88" t="b">
        <v>0</v>
      </c>
      <c r="F24" s="88" t="b">
        <v>0</v>
      </c>
      <c r="G24" s="88" t="b">
        <v>0</v>
      </c>
    </row>
    <row r="25" spans="1:7" ht="15">
      <c r="A25" s="88" t="s">
        <v>1578</v>
      </c>
      <c r="B25" s="88">
        <v>8</v>
      </c>
      <c r="C25" s="122">
        <v>0.006180372018743176</v>
      </c>
      <c r="D25" s="88" t="s">
        <v>2067</v>
      </c>
      <c r="E25" s="88" t="b">
        <v>0</v>
      </c>
      <c r="F25" s="88" t="b">
        <v>0</v>
      </c>
      <c r="G25" s="88" t="b">
        <v>0</v>
      </c>
    </row>
    <row r="26" spans="1:7" ht="15">
      <c r="A26" s="88" t="s">
        <v>1636</v>
      </c>
      <c r="B26" s="88">
        <v>8</v>
      </c>
      <c r="C26" s="122">
        <v>0.006180372018743176</v>
      </c>
      <c r="D26" s="88" t="s">
        <v>2067</v>
      </c>
      <c r="E26" s="88" t="b">
        <v>0</v>
      </c>
      <c r="F26" s="88" t="b">
        <v>0</v>
      </c>
      <c r="G26" s="88" t="b">
        <v>0</v>
      </c>
    </row>
    <row r="27" spans="1:7" ht="15">
      <c r="A27" s="88" t="s">
        <v>1587</v>
      </c>
      <c r="B27" s="88">
        <v>8</v>
      </c>
      <c r="C27" s="122">
        <v>0.006180372018743176</v>
      </c>
      <c r="D27" s="88" t="s">
        <v>2067</v>
      </c>
      <c r="E27" s="88" t="b">
        <v>0</v>
      </c>
      <c r="F27" s="88" t="b">
        <v>0</v>
      </c>
      <c r="G27" s="88" t="b">
        <v>0</v>
      </c>
    </row>
    <row r="28" spans="1:7" ht="15">
      <c r="A28" s="88" t="s">
        <v>1923</v>
      </c>
      <c r="B28" s="88">
        <v>8</v>
      </c>
      <c r="C28" s="122">
        <v>0.006180372018743176</v>
      </c>
      <c r="D28" s="88" t="s">
        <v>2067</v>
      </c>
      <c r="E28" s="88" t="b">
        <v>0</v>
      </c>
      <c r="F28" s="88" t="b">
        <v>0</v>
      </c>
      <c r="G28" s="88" t="b">
        <v>0</v>
      </c>
    </row>
    <row r="29" spans="1:7" ht="15">
      <c r="A29" s="88" t="s">
        <v>1924</v>
      </c>
      <c r="B29" s="88">
        <v>8</v>
      </c>
      <c r="C29" s="122">
        <v>0.006180372018743176</v>
      </c>
      <c r="D29" s="88" t="s">
        <v>2067</v>
      </c>
      <c r="E29" s="88" t="b">
        <v>0</v>
      </c>
      <c r="F29" s="88" t="b">
        <v>0</v>
      </c>
      <c r="G29" s="88" t="b">
        <v>0</v>
      </c>
    </row>
    <row r="30" spans="1:7" ht="15">
      <c r="A30" s="88" t="s">
        <v>272</v>
      </c>
      <c r="B30" s="88">
        <v>8</v>
      </c>
      <c r="C30" s="122">
        <v>0.006180372018743176</v>
      </c>
      <c r="D30" s="88" t="s">
        <v>2067</v>
      </c>
      <c r="E30" s="88" t="b">
        <v>0</v>
      </c>
      <c r="F30" s="88" t="b">
        <v>0</v>
      </c>
      <c r="G30" s="88" t="b">
        <v>0</v>
      </c>
    </row>
    <row r="31" spans="1:7" ht="15">
      <c r="A31" s="88" t="s">
        <v>1925</v>
      </c>
      <c r="B31" s="88">
        <v>8</v>
      </c>
      <c r="C31" s="122">
        <v>0.006180372018743176</v>
      </c>
      <c r="D31" s="88" t="s">
        <v>2067</v>
      </c>
      <c r="E31" s="88" t="b">
        <v>0</v>
      </c>
      <c r="F31" s="88" t="b">
        <v>0</v>
      </c>
      <c r="G31" s="88" t="b">
        <v>0</v>
      </c>
    </row>
    <row r="32" spans="1:7" ht="15">
      <c r="A32" s="88" t="s">
        <v>1579</v>
      </c>
      <c r="B32" s="88">
        <v>8</v>
      </c>
      <c r="C32" s="122">
        <v>0.007966900182921104</v>
      </c>
      <c r="D32" s="88" t="s">
        <v>2067</v>
      </c>
      <c r="E32" s="88" t="b">
        <v>0</v>
      </c>
      <c r="F32" s="88" t="b">
        <v>0</v>
      </c>
      <c r="G32" s="88" t="b">
        <v>0</v>
      </c>
    </row>
    <row r="33" spans="1:7" ht="15">
      <c r="A33" s="88" t="s">
        <v>1581</v>
      </c>
      <c r="B33" s="88">
        <v>8</v>
      </c>
      <c r="C33" s="122">
        <v>0.007966900182921104</v>
      </c>
      <c r="D33" s="88" t="s">
        <v>2067</v>
      </c>
      <c r="E33" s="88" t="b">
        <v>0</v>
      </c>
      <c r="F33" s="88" t="b">
        <v>0</v>
      </c>
      <c r="G33" s="88" t="b">
        <v>0</v>
      </c>
    </row>
    <row r="34" spans="1:7" ht="15">
      <c r="A34" s="88" t="s">
        <v>1582</v>
      </c>
      <c r="B34" s="88">
        <v>8</v>
      </c>
      <c r="C34" s="122">
        <v>0.007966900182921104</v>
      </c>
      <c r="D34" s="88" t="s">
        <v>2067</v>
      </c>
      <c r="E34" s="88" t="b">
        <v>0</v>
      </c>
      <c r="F34" s="88" t="b">
        <v>0</v>
      </c>
      <c r="G34" s="88" t="b">
        <v>0</v>
      </c>
    </row>
    <row r="35" spans="1:7" ht="15">
      <c r="A35" s="88" t="s">
        <v>1521</v>
      </c>
      <c r="B35" s="88">
        <v>8</v>
      </c>
      <c r="C35" s="122">
        <v>0.007966900182921104</v>
      </c>
      <c r="D35" s="88" t="s">
        <v>2067</v>
      </c>
      <c r="E35" s="88" t="b">
        <v>0</v>
      </c>
      <c r="F35" s="88" t="b">
        <v>0</v>
      </c>
      <c r="G35" s="88" t="b">
        <v>0</v>
      </c>
    </row>
    <row r="36" spans="1:7" ht="15">
      <c r="A36" s="88" t="s">
        <v>1583</v>
      </c>
      <c r="B36" s="88">
        <v>8</v>
      </c>
      <c r="C36" s="122">
        <v>0.007966900182921104</v>
      </c>
      <c r="D36" s="88" t="s">
        <v>2067</v>
      </c>
      <c r="E36" s="88" t="b">
        <v>0</v>
      </c>
      <c r="F36" s="88" t="b">
        <v>0</v>
      </c>
      <c r="G36" s="88" t="b">
        <v>0</v>
      </c>
    </row>
    <row r="37" spans="1:7" ht="15">
      <c r="A37" s="88" t="s">
        <v>1591</v>
      </c>
      <c r="B37" s="88">
        <v>7</v>
      </c>
      <c r="C37" s="122">
        <v>0.005708970641655328</v>
      </c>
      <c r="D37" s="88" t="s">
        <v>2067</v>
      </c>
      <c r="E37" s="88" t="b">
        <v>0</v>
      </c>
      <c r="F37" s="88" t="b">
        <v>0</v>
      </c>
      <c r="G37" s="88" t="b">
        <v>0</v>
      </c>
    </row>
    <row r="38" spans="1:7" ht="15">
      <c r="A38" s="88" t="s">
        <v>296</v>
      </c>
      <c r="B38" s="88">
        <v>7</v>
      </c>
      <c r="C38" s="122">
        <v>0.005708970641655328</v>
      </c>
      <c r="D38" s="88" t="s">
        <v>2067</v>
      </c>
      <c r="E38" s="88" t="b">
        <v>0</v>
      </c>
      <c r="F38" s="88" t="b">
        <v>0</v>
      </c>
      <c r="G38" s="88" t="b">
        <v>0</v>
      </c>
    </row>
    <row r="39" spans="1:7" ht="15">
      <c r="A39" s="88" t="s">
        <v>1926</v>
      </c>
      <c r="B39" s="88">
        <v>7</v>
      </c>
      <c r="C39" s="122">
        <v>0.005708970641655328</v>
      </c>
      <c r="D39" s="88" t="s">
        <v>2067</v>
      </c>
      <c r="E39" s="88" t="b">
        <v>0</v>
      </c>
      <c r="F39" s="88" t="b">
        <v>0</v>
      </c>
      <c r="G39" s="88" t="b">
        <v>0</v>
      </c>
    </row>
    <row r="40" spans="1:7" ht="15">
      <c r="A40" s="88" t="s">
        <v>1927</v>
      </c>
      <c r="B40" s="88">
        <v>7</v>
      </c>
      <c r="C40" s="122">
        <v>0.005708970641655328</v>
      </c>
      <c r="D40" s="88" t="s">
        <v>2067</v>
      </c>
      <c r="E40" s="88" t="b">
        <v>0</v>
      </c>
      <c r="F40" s="88" t="b">
        <v>0</v>
      </c>
      <c r="G40" s="88" t="b">
        <v>0</v>
      </c>
    </row>
    <row r="41" spans="1:7" ht="15">
      <c r="A41" s="88" t="s">
        <v>322</v>
      </c>
      <c r="B41" s="88">
        <v>7</v>
      </c>
      <c r="C41" s="122">
        <v>0.005708970641655328</v>
      </c>
      <c r="D41" s="88" t="s">
        <v>2067</v>
      </c>
      <c r="E41" s="88" t="b">
        <v>0</v>
      </c>
      <c r="F41" s="88" t="b">
        <v>0</v>
      </c>
      <c r="G41" s="88" t="b">
        <v>0</v>
      </c>
    </row>
    <row r="42" spans="1:7" ht="15">
      <c r="A42" s="88" t="s">
        <v>1588</v>
      </c>
      <c r="B42" s="88">
        <v>7</v>
      </c>
      <c r="C42" s="122">
        <v>0.005708970641655328</v>
      </c>
      <c r="D42" s="88" t="s">
        <v>2067</v>
      </c>
      <c r="E42" s="88" t="b">
        <v>0</v>
      </c>
      <c r="F42" s="88" t="b">
        <v>0</v>
      </c>
      <c r="G42" s="88" t="b">
        <v>0</v>
      </c>
    </row>
    <row r="43" spans="1:7" ht="15">
      <c r="A43" s="88" t="s">
        <v>1589</v>
      </c>
      <c r="B43" s="88">
        <v>7</v>
      </c>
      <c r="C43" s="122">
        <v>0.005708970641655328</v>
      </c>
      <c r="D43" s="88" t="s">
        <v>2067</v>
      </c>
      <c r="E43" s="88" t="b">
        <v>0</v>
      </c>
      <c r="F43" s="88" t="b">
        <v>0</v>
      </c>
      <c r="G43" s="88" t="b">
        <v>0</v>
      </c>
    </row>
    <row r="44" spans="1:7" ht="15">
      <c r="A44" s="88" t="s">
        <v>1928</v>
      </c>
      <c r="B44" s="88">
        <v>7</v>
      </c>
      <c r="C44" s="122">
        <v>0.005708970641655328</v>
      </c>
      <c r="D44" s="88" t="s">
        <v>2067</v>
      </c>
      <c r="E44" s="88" t="b">
        <v>0</v>
      </c>
      <c r="F44" s="88" t="b">
        <v>1</v>
      </c>
      <c r="G44" s="88" t="b">
        <v>0</v>
      </c>
    </row>
    <row r="45" spans="1:7" ht="15">
      <c r="A45" s="88" t="s">
        <v>1929</v>
      </c>
      <c r="B45" s="88">
        <v>7</v>
      </c>
      <c r="C45" s="122">
        <v>0.005708970641655328</v>
      </c>
      <c r="D45" s="88" t="s">
        <v>2067</v>
      </c>
      <c r="E45" s="88" t="b">
        <v>0</v>
      </c>
      <c r="F45" s="88" t="b">
        <v>0</v>
      </c>
      <c r="G45" s="88" t="b">
        <v>0</v>
      </c>
    </row>
    <row r="46" spans="1:7" ht="15">
      <c r="A46" s="88" t="s">
        <v>1930</v>
      </c>
      <c r="B46" s="88">
        <v>7</v>
      </c>
      <c r="C46" s="122">
        <v>0.005708970641655328</v>
      </c>
      <c r="D46" s="88" t="s">
        <v>2067</v>
      </c>
      <c r="E46" s="88" t="b">
        <v>0</v>
      </c>
      <c r="F46" s="88" t="b">
        <v>0</v>
      </c>
      <c r="G46" s="88" t="b">
        <v>0</v>
      </c>
    </row>
    <row r="47" spans="1:7" ht="15">
      <c r="A47" s="88" t="s">
        <v>1931</v>
      </c>
      <c r="B47" s="88">
        <v>7</v>
      </c>
      <c r="C47" s="122">
        <v>0.005708970641655328</v>
      </c>
      <c r="D47" s="88" t="s">
        <v>2067</v>
      </c>
      <c r="E47" s="88" t="b">
        <v>1</v>
      </c>
      <c r="F47" s="88" t="b">
        <v>0</v>
      </c>
      <c r="G47" s="88" t="b">
        <v>0</v>
      </c>
    </row>
    <row r="48" spans="1:7" ht="15">
      <c r="A48" s="88" t="s">
        <v>1615</v>
      </c>
      <c r="B48" s="88">
        <v>7</v>
      </c>
      <c r="C48" s="122">
        <v>0.005708970641655328</v>
      </c>
      <c r="D48" s="88" t="s">
        <v>2067</v>
      </c>
      <c r="E48" s="88" t="b">
        <v>0</v>
      </c>
      <c r="F48" s="88" t="b">
        <v>0</v>
      </c>
      <c r="G48" s="88" t="b">
        <v>0</v>
      </c>
    </row>
    <row r="49" spans="1:7" ht="15">
      <c r="A49" s="88" t="s">
        <v>1932</v>
      </c>
      <c r="B49" s="88">
        <v>6</v>
      </c>
      <c r="C49" s="122">
        <v>0.0051913861502961055</v>
      </c>
      <c r="D49" s="88" t="s">
        <v>2067</v>
      </c>
      <c r="E49" s="88" t="b">
        <v>0</v>
      </c>
      <c r="F49" s="88" t="b">
        <v>0</v>
      </c>
      <c r="G49" s="88" t="b">
        <v>0</v>
      </c>
    </row>
    <row r="50" spans="1:7" ht="15">
      <c r="A50" s="88" t="s">
        <v>1606</v>
      </c>
      <c r="B50" s="88">
        <v>6</v>
      </c>
      <c r="C50" s="122">
        <v>0.006531282273429553</v>
      </c>
      <c r="D50" s="88" t="s">
        <v>2067</v>
      </c>
      <c r="E50" s="88" t="b">
        <v>0</v>
      </c>
      <c r="F50" s="88" t="b">
        <v>0</v>
      </c>
      <c r="G50" s="88" t="b">
        <v>0</v>
      </c>
    </row>
    <row r="51" spans="1:7" ht="15">
      <c r="A51" s="88" t="s">
        <v>1632</v>
      </c>
      <c r="B51" s="88">
        <v>6</v>
      </c>
      <c r="C51" s="122">
        <v>0.0051913861502961055</v>
      </c>
      <c r="D51" s="88" t="s">
        <v>2067</v>
      </c>
      <c r="E51" s="88" t="b">
        <v>0</v>
      </c>
      <c r="F51" s="88" t="b">
        <v>0</v>
      </c>
      <c r="G51" s="88" t="b">
        <v>0</v>
      </c>
    </row>
    <row r="52" spans="1:7" ht="15">
      <c r="A52" s="88" t="s">
        <v>1933</v>
      </c>
      <c r="B52" s="88">
        <v>6</v>
      </c>
      <c r="C52" s="122">
        <v>0.0051913861502961055</v>
      </c>
      <c r="D52" s="88" t="s">
        <v>2067</v>
      </c>
      <c r="E52" s="88" t="b">
        <v>0</v>
      </c>
      <c r="F52" s="88" t="b">
        <v>0</v>
      </c>
      <c r="G52" s="88" t="b">
        <v>0</v>
      </c>
    </row>
    <row r="53" spans="1:7" ht="15">
      <c r="A53" s="88" t="s">
        <v>1637</v>
      </c>
      <c r="B53" s="88">
        <v>6</v>
      </c>
      <c r="C53" s="122">
        <v>0.0051913861502961055</v>
      </c>
      <c r="D53" s="88" t="s">
        <v>2067</v>
      </c>
      <c r="E53" s="88" t="b">
        <v>1</v>
      </c>
      <c r="F53" s="88" t="b">
        <v>0</v>
      </c>
      <c r="G53" s="88" t="b">
        <v>0</v>
      </c>
    </row>
    <row r="54" spans="1:7" ht="15">
      <c r="A54" s="88" t="s">
        <v>1598</v>
      </c>
      <c r="B54" s="88">
        <v>6</v>
      </c>
      <c r="C54" s="122">
        <v>0.006531282273429553</v>
      </c>
      <c r="D54" s="88" t="s">
        <v>2067</v>
      </c>
      <c r="E54" s="88" t="b">
        <v>0</v>
      </c>
      <c r="F54" s="88" t="b">
        <v>0</v>
      </c>
      <c r="G54" s="88" t="b">
        <v>0</v>
      </c>
    </row>
    <row r="55" spans="1:7" ht="15">
      <c r="A55" s="88" t="s">
        <v>1599</v>
      </c>
      <c r="B55" s="88">
        <v>6</v>
      </c>
      <c r="C55" s="122">
        <v>0.006531282273429553</v>
      </c>
      <c r="D55" s="88" t="s">
        <v>2067</v>
      </c>
      <c r="E55" s="88" t="b">
        <v>0</v>
      </c>
      <c r="F55" s="88" t="b">
        <v>0</v>
      </c>
      <c r="G55" s="88" t="b">
        <v>0</v>
      </c>
    </row>
    <row r="56" spans="1:7" ht="15">
      <c r="A56" s="88" t="s">
        <v>1934</v>
      </c>
      <c r="B56" s="88">
        <v>6</v>
      </c>
      <c r="C56" s="122">
        <v>0.0051913861502961055</v>
      </c>
      <c r="D56" s="88" t="s">
        <v>2067</v>
      </c>
      <c r="E56" s="88" t="b">
        <v>0</v>
      </c>
      <c r="F56" s="88" t="b">
        <v>0</v>
      </c>
      <c r="G56" s="88" t="b">
        <v>0</v>
      </c>
    </row>
    <row r="57" spans="1:7" ht="15">
      <c r="A57" s="88" t="s">
        <v>1596</v>
      </c>
      <c r="B57" s="88">
        <v>6</v>
      </c>
      <c r="C57" s="122">
        <v>0.0051913861502961055</v>
      </c>
      <c r="D57" s="88" t="s">
        <v>2067</v>
      </c>
      <c r="E57" s="88" t="b">
        <v>1</v>
      </c>
      <c r="F57" s="88" t="b">
        <v>0</v>
      </c>
      <c r="G57" s="88" t="b">
        <v>0</v>
      </c>
    </row>
    <row r="58" spans="1:7" ht="15">
      <c r="A58" s="88" t="s">
        <v>1935</v>
      </c>
      <c r="B58" s="88">
        <v>5</v>
      </c>
      <c r="C58" s="122">
        <v>0.00461985410910293</v>
      </c>
      <c r="D58" s="88" t="s">
        <v>2067</v>
      </c>
      <c r="E58" s="88" t="b">
        <v>0</v>
      </c>
      <c r="F58" s="88" t="b">
        <v>0</v>
      </c>
      <c r="G58" s="88" t="b">
        <v>0</v>
      </c>
    </row>
    <row r="59" spans="1:7" ht="15">
      <c r="A59" s="88" t="s">
        <v>1625</v>
      </c>
      <c r="B59" s="88">
        <v>5</v>
      </c>
      <c r="C59" s="122">
        <v>0.00461985410910293</v>
      </c>
      <c r="D59" s="88" t="s">
        <v>2067</v>
      </c>
      <c r="E59" s="88" t="b">
        <v>0</v>
      </c>
      <c r="F59" s="88" t="b">
        <v>0</v>
      </c>
      <c r="G59" s="88" t="b">
        <v>0</v>
      </c>
    </row>
    <row r="60" spans="1:7" ht="15">
      <c r="A60" s="88" t="s">
        <v>1936</v>
      </c>
      <c r="B60" s="88">
        <v>5</v>
      </c>
      <c r="C60" s="122">
        <v>0.00461985410910293</v>
      </c>
      <c r="D60" s="88" t="s">
        <v>2067</v>
      </c>
      <c r="E60" s="88" t="b">
        <v>0</v>
      </c>
      <c r="F60" s="88" t="b">
        <v>0</v>
      </c>
      <c r="G60" s="88" t="b">
        <v>0</v>
      </c>
    </row>
    <row r="61" spans="1:7" ht="15">
      <c r="A61" s="88" t="s">
        <v>1937</v>
      </c>
      <c r="B61" s="88">
        <v>5</v>
      </c>
      <c r="C61" s="122">
        <v>0.00461985410910293</v>
      </c>
      <c r="D61" s="88" t="s">
        <v>2067</v>
      </c>
      <c r="E61" s="88" t="b">
        <v>0</v>
      </c>
      <c r="F61" s="88" t="b">
        <v>0</v>
      </c>
      <c r="G61" s="88" t="b">
        <v>0</v>
      </c>
    </row>
    <row r="62" spans="1:7" ht="15">
      <c r="A62" s="88" t="s">
        <v>310</v>
      </c>
      <c r="B62" s="88">
        <v>5</v>
      </c>
      <c r="C62" s="122">
        <v>0.00461985410910293</v>
      </c>
      <c r="D62" s="88" t="s">
        <v>2067</v>
      </c>
      <c r="E62" s="88" t="b">
        <v>0</v>
      </c>
      <c r="F62" s="88" t="b">
        <v>0</v>
      </c>
      <c r="G62" s="88" t="b">
        <v>0</v>
      </c>
    </row>
    <row r="63" spans="1:7" ht="15">
      <c r="A63" s="88" t="s">
        <v>1938</v>
      </c>
      <c r="B63" s="88">
        <v>5</v>
      </c>
      <c r="C63" s="122">
        <v>0.00461985410910293</v>
      </c>
      <c r="D63" s="88" t="s">
        <v>2067</v>
      </c>
      <c r="E63" s="88" t="b">
        <v>0</v>
      </c>
      <c r="F63" s="88" t="b">
        <v>0</v>
      </c>
      <c r="G63" s="88" t="b">
        <v>0</v>
      </c>
    </row>
    <row r="64" spans="1:7" ht="15">
      <c r="A64" s="88" t="s">
        <v>1600</v>
      </c>
      <c r="B64" s="88">
        <v>5</v>
      </c>
      <c r="C64" s="122">
        <v>0.00461985410910293</v>
      </c>
      <c r="D64" s="88" t="s">
        <v>2067</v>
      </c>
      <c r="E64" s="88" t="b">
        <v>0</v>
      </c>
      <c r="F64" s="88" t="b">
        <v>0</v>
      </c>
      <c r="G64" s="88" t="b">
        <v>0</v>
      </c>
    </row>
    <row r="65" spans="1:7" ht="15">
      <c r="A65" s="88" t="s">
        <v>318</v>
      </c>
      <c r="B65" s="88">
        <v>5</v>
      </c>
      <c r="C65" s="122">
        <v>0.00461985410910293</v>
      </c>
      <c r="D65" s="88" t="s">
        <v>2067</v>
      </c>
      <c r="E65" s="88" t="b">
        <v>0</v>
      </c>
      <c r="F65" s="88" t="b">
        <v>0</v>
      </c>
      <c r="G65" s="88" t="b">
        <v>0</v>
      </c>
    </row>
    <row r="66" spans="1:7" ht="15">
      <c r="A66" s="88" t="s">
        <v>1939</v>
      </c>
      <c r="B66" s="88">
        <v>5</v>
      </c>
      <c r="C66" s="122">
        <v>0.00461985410910293</v>
      </c>
      <c r="D66" s="88" t="s">
        <v>2067</v>
      </c>
      <c r="E66" s="88" t="b">
        <v>0</v>
      </c>
      <c r="F66" s="88" t="b">
        <v>0</v>
      </c>
      <c r="G66" s="88" t="b">
        <v>0</v>
      </c>
    </row>
    <row r="67" spans="1:7" ht="15">
      <c r="A67" s="88" t="s">
        <v>1940</v>
      </c>
      <c r="B67" s="88">
        <v>5</v>
      </c>
      <c r="C67" s="122">
        <v>0.00461985410910293</v>
      </c>
      <c r="D67" s="88" t="s">
        <v>2067</v>
      </c>
      <c r="E67" s="88" t="b">
        <v>0</v>
      </c>
      <c r="F67" s="88" t="b">
        <v>0</v>
      </c>
      <c r="G67" s="88" t="b">
        <v>0</v>
      </c>
    </row>
    <row r="68" spans="1:7" ht="15">
      <c r="A68" s="88" t="s">
        <v>1941</v>
      </c>
      <c r="B68" s="88">
        <v>5</v>
      </c>
      <c r="C68" s="122">
        <v>0.00461985410910293</v>
      </c>
      <c r="D68" s="88" t="s">
        <v>2067</v>
      </c>
      <c r="E68" s="88" t="b">
        <v>0</v>
      </c>
      <c r="F68" s="88" t="b">
        <v>0</v>
      </c>
      <c r="G68" s="88" t="b">
        <v>0</v>
      </c>
    </row>
    <row r="69" spans="1:7" ht="15">
      <c r="A69" s="88" t="s">
        <v>1942</v>
      </c>
      <c r="B69" s="88">
        <v>5</v>
      </c>
      <c r="C69" s="122">
        <v>0.00461985410910293</v>
      </c>
      <c r="D69" s="88" t="s">
        <v>2067</v>
      </c>
      <c r="E69" s="88" t="b">
        <v>0</v>
      </c>
      <c r="F69" s="88" t="b">
        <v>0</v>
      </c>
      <c r="G69" s="88" t="b">
        <v>0</v>
      </c>
    </row>
    <row r="70" spans="1:7" ht="15">
      <c r="A70" s="88" t="s">
        <v>1943</v>
      </c>
      <c r="B70" s="88">
        <v>5</v>
      </c>
      <c r="C70" s="122">
        <v>0.00461985410910293</v>
      </c>
      <c r="D70" s="88" t="s">
        <v>2067</v>
      </c>
      <c r="E70" s="88" t="b">
        <v>0</v>
      </c>
      <c r="F70" s="88" t="b">
        <v>0</v>
      </c>
      <c r="G70" s="88" t="b">
        <v>0</v>
      </c>
    </row>
    <row r="71" spans="1:7" ht="15">
      <c r="A71" s="88" t="s">
        <v>1944</v>
      </c>
      <c r="B71" s="88">
        <v>5</v>
      </c>
      <c r="C71" s="122">
        <v>0.00461985410910293</v>
      </c>
      <c r="D71" s="88" t="s">
        <v>2067</v>
      </c>
      <c r="E71" s="88" t="b">
        <v>0</v>
      </c>
      <c r="F71" s="88" t="b">
        <v>0</v>
      </c>
      <c r="G71" s="88" t="b">
        <v>0</v>
      </c>
    </row>
    <row r="72" spans="1:7" ht="15">
      <c r="A72" s="88" t="s">
        <v>1945</v>
      </c>
      <c r="B72" s="88">
        <v>5</v>
      </c>
      <c r="C72" s="122">
        <v>0.00461985410910293</v>
      </c>
      <c r="D72" s="88" t="s">
        <v>2067</v>
      </c>
      <c r="E72" s="88" t="b">
        <v>0</v>
      </c>
      <c r="F72" s="88" t="b">
        <v>0</v>
      </c>
      <c r="G72" s="88" t="b">
        <v>0</v>
      </c>
    </row>
    <row r="73" spans="1:7" ht="15">
      <c r="A73" s="88" t="s">
        <v>1946</v>
      </c>
      <c r="B73" s="88">
        <v>5</v>
      </c>
      <c r="C73" s="122">
        <v>0.00461985410910293</v>
      </c>
      <c r="D73" s="88" t="s">
        <v>2067</v>
      </c>
      <c r="E73" s="88" t="b">
        <v>0</v>
      </c>
      <c r="F73" s="88" t="b">
        <v>0</v>
      </c>
      <c r="G73" s="88" t="b">
        <v>0</v>
      </c>
    </row>
    <row r="74" spans="1:7" ht="15">
      <c r="A74" s="88" t="s">
        <v>1947</v>
      </c>
      <c r="B74" s="88">
        <v>5</v>
      </c>
      <c r="C74" s="122">
        <v>0.00461985410910293</v>
      </c>
      <c r="D74" s="88" t="s">
        <v>2067</v>
      </c>
      <c r="E74" s="88" t="b">
        <v>0</v>
      </c>
      <c r="F74" s="88" t="b">
        <v>0</v>
      </c>
      <c r="G74" s="88" t="b">
        <v>0</v>
      </c>
    </row>
    <row r="75" spans="1:7" ht="15">
      <c r="A75" s="88" t="s">
        <v>1948</v>
      </c>
      <c r="B75" s="88">
        <v>5</v>
      </c>
      <c r="C75" s="122">
        <v>0.00461985410910293</v>
      </c>
      <c r="D75" s="88" t="s">
        <v>2067</v>
      </c>
      <c r="E75" s="88" t="b">
        <v>1</v>
      </c>
      <c r="F75" s="88" t="b">
        <v>0</v>
      </c>
      <c r="G75" s="88" t="b">
        <v>0</v>
      </c>
    </row>
    <row r="76" spans="1:7" ht="15">
      <c r="A76" s="88" t="s">
        <v>1949</v>
      </c>
      <c r="B76" s="88">
        <v>5</v>
      </c>
      <c r="C76" s="122">
        <v>0.00461985410910293</v>
      </c>
      <c r="D76" s="88" t="s">
        <v>2067</v>
      </c>
      <c r="E76" s="88" t="b">
        <v>0</v>
      </c>
      <c r="F76" s="88" t="b">
        <v>0</v>
      </c>
      <c r="G76" s="88" t="b">
        <v>0</v>
      </c>
    </row>
    <row r="77" spans="1:7" ht="15">
      <c r="A77" s="88" t="s">
        <v>1950</v>
      </c>
      <c r="B77" s="88">
        <v>5</v>
      </c>
      <c r="C77" s="122">
        <v>0.00461985410910293</v>
      </c>
      <c r="D77" s="88" t="s">
        <v>2067</v>
      </c>
      <c r="E77" s="88" t="b">
        <v>0</v>
      </c>
      <c r="F77" s="88" t="b">
        <v>0</v>
      </c>
      <c r="G77" s="88" t="b">
        <v>0</v>
      </c>
    </row>
    <row r="78" spans="1:7" ht="15">
      <c r="A78" s="88" t="s">
        <v>1951</v>
      </c>
      <c r="B78" s="88">
        <v>5</v>
      </c>
      <c r="C78" s="122">
        <v>0.00461985410910293</v>
      </c>
      <c r="D78" s="88" t="s">
        <v>2067</v>
      </c>
      <c r="E78" s="88" t="b">
        <v>0</v>
      </c>
      <c r="F78" s="88" t="b">
        <v>0</v>
      </c>
      <c r="G78" s="88" t="b">
        <v>0</v>
      </c>
    </row>
    <row r="79" spans="1:7" ht="15">
      <c r="A79" s="88" t="s">
        <v>1952</v>
      </c>
      <c r="B79" s="88">
        <v>5</v>
      </c>
      <c r="C79" s="122">
        <v>0.00461985410910293</v>
      </c>
      <c r="D79" s="88" t="s">
        <v>2067</v>
      </c>
      <c r="E79" s="88" t="b">
        <v>0</v>
      </c>
      <c r="F79" s="88" t="b">
        <v>0</v>
      </c>
      <c r="G79" s="88" t="b">
        <v>0</v>
      </c>
    </row>
    <row r="80" spans="1:7" ht="15">
      <c r="A80" s="88" t="s">
        <v>1604</v>
      </c>
      <c r="B80" s="88">
        <v>4</v>
      </c>
      <c r="C80" s="122">
        <v>0.003983450091460552</v>
      </c>
      <c r="D80" s="88" t="s">
        <v>2067</v>
      </c>
      <c r="E80" s="88" t="b">
        <v>0</v>
      </c>
      <c r="F80" s="88" t="b">
        <v>0</v>
      </c>
      <c r="G80" s="88" t="b">
        <v>0</v>
      </c>
    </row>
    <row r="81" spans="1:7" ht="15">
      <c r="A81" s="88" t="s">
        <v>1593</v>
      </c>
      <c r="B81" s="88">
        <v>4</v>
      </c>
      <c r="C81" s="122">
        <v>0.003983450091460552</v>
      </c>
      <c r="D81" s="88" t="s">
        <v>2067</v>
      </c>
      <c r="E81" s="88" t="b">
        <v>0</v>
      </c>
      <c r="F81" s="88" t="b">
        <v>0</v>
      </c>
      <c r="G81" s="88" t="b">
        <v>0</v>
      </c>
    </row>
    <row r="82" spans="1:7" ht="15">
      <c r="A82" s="88" t="s">
        <v>1542</v>
      </c>
      <c r="B82" s="88">
        <v>4</v>
      </c>
      <c r="C82" s="122">
        <v>0.0043541881822863684</v>
      </c>
      <c r="D82" s="88" t="s">
        <v>2067</v>
      </c>
      <c r="E82" s="88" t="b">
        <v>0</v>
      </c>
      <c r="F82" s="88" t="b">
        <v>0</v>
      </c>
      <c r="G82" s="88" t="b">
        <v>0</v>
      </c>
    </row>
    <row r="83" spans="1:7" ht="15">
      <c r="A83" s="88" t="s">
        <v>1953</v>
      </c>
      <c r="B83" s="88">
        <v>4</v>
      </c>
      <c r="C83" s="122">
        <v>0.003983450091460552</v>
      </c>
      <c r="D83" s="88" t="s">
        <v>2067</v>
      </c>
      <c r="E83" s="88" t="b">
        <v>0</v>
      </c>
      <c r="F83" s="88" t="b">
        <v>0</v>
      </c>
      <c r="G83" s="88" t="b">
        <v>0</v>
      </c>
    </row>
    <row r="84" spans="1:7" ht="15">
      <c r="A84" s="88" t="s">
        <v>1954</v>
      </c>
      <c r="B84" s="88">
        <v>4</v>
      </c>
      <c r="C84" s="122">
        <v>0.003983450091460552</v>
      </c>
      <c r="D84" s="88" t="s">
        <v>2067</v>
      </c>
      <c r="E84" s="88" t="b">
        <v>0</v>
      </c>
      <c r="F84" s="88" t="b">
        <v>0</v>
      </c>
      <c r="G84" s="88" t="b">
        <v>0</v>
      </c>
    </row>
    <row r="85" spans="1:7" ht="15">
      <c r="A85" s="88" t="s">
        <v>1955</v>
      </c>
      <c r="B85" s="88">
        <v>4</v>
      </c>
      <c r="C85" s="122">
        <v>0.003983450091460552</v>
      </c>
      <c r="D85" s="88" t="s">
        <v>2067</v>
      </c>
      <c r="E85" s="88" t="b">
        <v>0</v>
      </c>
      <c r="F85" s="88" t="b">
        <v>0</v>
      </c>
      <c r="G85" s="88" t="b">
        <v>0</v>
      </c>
    </row>
    <row r="86" spans="1:7" ht="15">
      <c r="A86" s="88" t="s">
        <v>1956</v>
      </c>
      <c r="B86" s="88">
        <v>4</v>
      </c>
      <c r="C86" s="122">
        <v>0.003983450091460552</v>
      </c>
      <c r="D86" s="88" t="s">
        <v>2067</v>
      </c>
      <c r="E86" s="88" t="b">
        <v>0</v>
      </c>
      <c r="F86" s="88" t="b">
        <v>0</v>
      </c>
      <c r="G86" s="88" t="b">
        <v>0</v>
      </c>
    </row>
    <row r="87" spans="1:7" ht="15">
      <c r="A87" s="88" t="s">
        <v>1957</v>
      </c>
      <c r="B87" s="88">
        <v>4</v>
      </c>
      <c r="C87" s="122">
        <v>0.003983450091460552</v>
      </c>
      <c r="D87" s="88" t="s">
        <v>2067</v>
      </c>
      <c r="E87" s="88" t="b">
        <v>0</v>
      </c>
      <c r="F87" s="88" t="b">
        <v>1</v>
      </c>
      <c r="G87" s="88" t="b">
        <v>0</v>
      </c>
    </row>
    <row r="88" spans="1:7" ht="15">
      <c r="A88" s="88" t="s">
        <v>1958</v>
      </c>
      <c r="B88" s="88">
        <v>4</v>
      </c>
      <c r="C88" s="122">
        <v>0.003983450091460552</v>
      </c>
      <c r="D88" s="88" t="s">
        <v>2067</v>
      </c>
      <c r="E88" s="88" t="b">
        <v>0</v>
      </c>
      <c r="F88" s="88" t="b">
        <v>0</v>
      </c>
      <c r="G88" s="88" t="b">
        <v>0</v>
      </c>
    </row>
    <row r="89" spans="1:7" ht="15">
      <c r="A89" s="88" t="s">
        <v>1959</v>
      </c>
      <c r="B89" s="88">
        <v>4</v>
      </c>
      <c r="C89" s="122">
        <v>0.003983450091460552</v>
      </c>
      <c r="D89" s="88" t="s">
        <v>2067</v>
      </c>
      <c r="E89" s="88" t="b">
        <v>0</v>
      </c>
      <c r="F89" s="88" t="b">
        <v>0</v>
      </c>
      <c r="G89" s="88" t="b">
        <v>0</v>
      </c>
    </row>
    <row r="90" spans="1:7" ht="15">
      <c r="A90" s="88" t="s">
        <v>1960</v>
      </c>
      <c r="B90" s="88">
        <v>4</v>
      </c>
      <c r="C90" s="122">
        <v>0.003983450091460552</v>
      </c>
      <c r="D90" s="88" t="s">
        <v>2067</v>
      </c>
      <c r="E90" s="88" t="b">
        <v>1</v>
      </c>
      <c r="F90" s="88" t="b">
        <v>0</v>
      </c>
      <c r="G90" s="88" t="b">
        <v>0</v>
      </c>
    </row>
    <row r="91" spans="1:7" ht="15">
      <c r="A91" s="88" t="s">
        <v>1961</v>
      </c>
      <c r="B91" s="88">
        <v>4</v>
      </c>
      <c r="C91" s="122">
        <v>0.003983450091460552</v>
      </c>
      <c r="D91" s="88" t="s">
        <v>2067</v>
      </c>
      <c r="E91" s="88" t="b">
        <v>0</v>
      </c>
      <c r="F91" s="88" t="b">
        <v>0</v>
      </c>
      <c r="G91" s="88" t="b">
        <v>0</v>
      </c>
    </row>
    <row r="92" spans="1:7" ht="15">
      <c r="A92" s="88" t="s">
        <v>1962</v>
      </c>
      <c r="B92" s="88">
        <v>4</v>
      </c>
      <c r="C92" s="122">
        <v>0.003983450091460552</v>
      </c>
      <c r="D92" s="88" t="s">
        <v>2067</v>
      </c>
      <c r="E92" s="88" t="b">
        <v>0</v>
      </c>
      <c r="F92" s="88" t="b">
        <v>0</v>
      </c>
      <c r="G92" s="88" t="b">
        <v>0</v>
      </c>
    </row>
    <row r="93" spans="1:7" ht="15">
      <c r="A93" s="88" t="s">
        <v>1963</v>
      </c>
      <c r="B93" s="88">
        <v>4</v>
      </c>
      <c r="C93" s="122">
        <v>0.003983450091460552</v>
      </c>
      <c r="D93" s="88" t="s">
        <v>2067</v>
      </c>
      <c r="E93" s="88" t="b">
        <v>0</v>
      </c>
      <c r="F93" s="88" t="b">
        <v>0</v>
      </c>
      <c r="G93" s="88" t="b">
        <v>0</v>
      </c>
    </row>
    <row r="94" spans="1:7" ht="15">
      <c r="A94" s="88" t="s">
        <v>1964</v>
      </c>
      <c r="B94" s="88">
        <v>4</v>
      </c>
      <c r="C94" s="122">
        <v>0.003983450091460552</v>
      </c>
      <c r="D94" s="88" t="s">
        <v>2067</v>
      </c>
      <c r="E94" s="88" t="b">
        <v>0</v>
      </c>
      <c r="F94" s="88" t="b">
        <v>0</v>
      </c>
      <c r="G94" s="88" t="b">
        <v>0</v>
      </c>
    </row>
    <row r="95" spans="1:7" ht="15">
      <c r="A95" s="88" t="s">
        <v>1965</v>
      </c>
      <c r="B95" s="88">
        <v>4</v>
      </c>
      <c r="C95" s="122">
        <v>0.003983450091460552</v>
      </c>
      <c r="D95" s="88" t="s">
        <v>2067</v>
      </c>
      <c r="E95" s="88" t="b">
        <v>0</v>
      </c>
      <c r="F95" s="88" t="b">
        <v>0</v>
      </c>
      <c r="G95" s="88" t="b">
        <v>0</v>
      </c>
    </row>
    <row r="96" spans="1:7" ht="15">
      <c r="A96" s="88" t="s">
        <v>1966</v>
      </c>
      <c r="B96" s="88">
        <v>4</v>
      </c>
      <c r="C96" s="122">
        <v>0.003983450091460552</v>
      </c>
      <c r="D96" s="88" t="s">
        <v>2067</v>
      </c>
      <c r="E96" s="88" t="b">
        <v>0</v>
      </c>
      <c r="F96" s="88" t="b">
        <v>0</v>
      </c>
      <c r="G96" s="88" t="b">
        <v>0</v>
      </c>
    </row>
    <row r="97" spans="1:7" ht="15">
      <c r="A97" s="88" t="s">
        <v>317</v>
      </c>
      <c r="B97" s="88">
        <v>4</v>
      </c>
      <c r="C97" s="122">
        <v>0.003983450091460552</v>
      </c>
      <c r="D97" s="88" t="s">
        <v>2067</v>
      </c>
      <c r="E97" s="88" t="b">
        <v>0</v>
      </c>
      <c r="F97" s="88" t="b">
        <v>0</v>
      </c>
      <c r="G97" s="88" t="b">
        <v>0</v>
      </c>
    </row>
    <row r="98" spans="1:7" ht="15">
      <c r="A98" s="88" t="s">
        <v>1967</v>
      </c>
      <c r="B98" s="88">
        <v>4</v>
      </c>
      <c r="C98" s="122">
        <v>0.003983450091460552</v>
      </c>
      <c r="D98" s="88" t="s">
        <v>2067</v>
      </c>
      <c r="E98" s="88" t="b">
        <v>0</v>
      </c>
      <c r="F98" s="88" t="b">
        <v>0</v>
      </c>
      <c r="G98" s="88" t="b">
        <v>0</v>
      </c>
    </row>
    <row r="99" spans="1:7" ht="15">
      <c r="A99" s="88" t="s">
        <v>324</v>
      </c>
      <c r="B99" s="88">
        <v>4</v>
      </c>
      <c r="C99" s="122">
        <v>0.003983450091460552</v>
      </c>
      <c r="D99" s="88" t="s">
        <v>2067</v>
      </c>
      <c r="E99" s="88" t="b">
        <v>0</v>
      </c>
      <c r="F99" s="88" t="b">
        <v>0</v>
      </c>
      <c r="G99" s="88" t="b">
        <v>0</v>
      </c>
    </row>
    <row r="100" spans="1:7" ht="15">
      <c r="A100" s="88" t="s">
        <v>1968</v>
      </c>
      <c r="B100" s="88">
        <v>4</v>
      </c>
      <c r="C100" s="122">
        <v>0.003983450091460552</v>
      </c>
      <c r="D100" s="88" t="s">
        <v>2067</v>
      </c>
      <c r="E100" s="88" t="b">
        <v>1</v>
      </c>
      <c r="F100" s="88" t="b">
        <v>0</v>
      </c>
      <c r="G100" s="88" t="b">
        <v>0</v>
      </c>
    </row>
    <row r="101" spans="1:7" ht="15">
      <c r="A101" s="88" t="s">
        <v>1969</v>
      </c>
      <c r="B101" s="88">
        <v>4</v>
      </c>
      <c r="C101" s="122">
        <v>0.003983450091460552</v>
      </c>
      <c r="D101" s="88" t="s">
        <v>2067</v>
      </c>
      <c r="E101" s="88" t="b">
        <v>0</v>
      </c>
      <c r="F101" s="88" t="b">
        <v>0</v>
      </c>
      <c r="G101" s="88" t="b">
        <v>0</v>
      </c>
    </row>
    <row r="102" spans="1:7" ht="15">
      <c r="A102" s="88" t="s">
        <v>1970</v>
      </c>
      <c r="B102" s="88">
        <v>4</v>
      </c>
      <c r="C102" s="122">
        <v>0.003983450091460552</v>
      </c>
      <c r="D102" s="88" t="s">
        <v>2067</v>
      </c>
      <c r="E102" s="88" t="b">
        <v>0</v>
      </c>
      <c r="F102" s="88" t="b">
        <v>0</v>
      </c>
      <c r="G102" s="88" t="b">
        <v>0</v>
      </c>
    </row>
    <row r="103" spans="1:7" ht="15">
      <c r="A103" s="88" t="s">
        <v>1971</v>
      </c>
      <c r="B103" s="88">
        <v>4</v>
      </c>
      <c r="C103" s="122">
        <v>0.003983450091460552</v>
      </c>
      <c r="D103" s="88" t="s">
        <v>2067</v>
      </c>
      <c r="E103" s="88" t="b">
        <v>0</v>
      </c>
      <c r="F103" s="88" t="b">
        <v>0</v>
      </c>
      <c r="G103" s="88" t="b">
        <v>0</v>
      </c>
    </row>
    <row r="104" spans="1:7" ht="15">
      <c r="A104" s="88" t="s">
        <v>1972</v>
      </c>
      <c r="B104" s="88">
        <v>4</v>
      </c>
      <c r="C104" s="122">
        <v>0.003983450091460552</v>
      </c>
      <c r="D104" s="88" t="s">
        <v>2067</v>
      </c>
      <c r="E104" s="88" t="b">
        <v>0</v>
      </c>
      <c r="F104" s="88" t="b">
        <v>0</v>
      </c>
      <c r="G104" s="88" t="b">
        <v>0</v>
      </c>
    </row>
    <row r="105" spans="1:7" ht="15">
      <c r="A105" s="88" t="s">
        <v>1973</v>
      </c>
      <c r="B105" s="88">
        <v>4</v>
      </c>
      <c r="C105" s="122">
        <v>0.003983450091460552</v>
      </c>
      <c r="D105" s="88" t="s">
        <v>2067</v>
      </c>
      <c r="E105" s="88" t="b">
        <v>0</v>
      </c>
      <c r="F105" s="88" t="b">
        <v>0</v>
      </c>
      <c r="G105" s="88" t="b">
        <v>0</v>
      </c>
    </row>
    <row r="106" spans="1:7" ht="15">
      <c r="A106" s="88" t="s">
        <v>1974</v>
      </c>
      <c r="B106" s="88">
        <v>4</v>
      </c>
      <c r="C106" s="122">
        <v>0.003983450091460552</v>
      </c>
      <c r="D106" s="88" t="s">
        <v>2067</v>
      </c>
      <c r="E106" s="88" t="b">
        <v>0</v>
      </c>
      <c r="F106" s="88" t="b">
        <v>0</v>
      </c>
      <c r="G106" s="88" t="b">
        <v>0</v>
      </c>
    </row>
    <row r="107" spans="1:7" ht="15">
      <c r="A107" s="88" t="s">
        <v>1975</v>
      </c>
      <c r="B107" s="88">
        <v>4</v>
      </c>
      <c r="C107" s="122">
        <v>0.003983450091460552</v>
      </c>
      <c r="D107" s="88" t="s">
        <v>2067</v>
      </c>
      <c r="E107" s="88" t="b">
        <v>0</v>
      </c>
      <c r="F107" s="88" t="b">
        <v>0</v>
      </c>
      <c r="G107" s="88" t="b">
        <v>0</v>
      </c>
    </row>
    <row r="108" spans="1:7" ht="15">
      <c r="A108" s="88" t="s">
        <v>1976</v>
      </c>
      <c r="B108" s="88">
        <v>4</v>
      </c>
      <c r="C108" s="122">
        <v>0.003983450091460552</v>
      </c>
      <c r="D108" s="88" t="s">
        <v>2067</v>
      </c>
      <c r="E108" s="88" t="b">
        <v>0</v>
      </c>
      <c r="F108" s="88" t="b">
        <v>0</v>
      </c>
      <c r="G108" s="88" t="b">
        <v>0</v>
      </c>
    </row>
    <row r="109" spans="1:7" ht="15">
      <c r="A109" s="88" t="s">
        <v>1977</v>
      </c>
      <c r="B109" s="88">
        <v>4</v>
      </c>
      <c r="C109" s="122">
        <v>0.003983450091460552</v>
      </c>
      <c r="D109" s="88" t="s">
        <v>2067</v>
      </c>
      <c r="E109" s="88" t="b">
        <v>0</v>
      </c>
      <c r="F109" s="88" t="b">
        <v>0</v>
      </c>
      <c r="G109" s="88" t="b">
        <v>0</v>
      </c>
    </row>
    <row r="110" spans="1:7" ht="15">
      <c r="A110" s="88" t="s">
        <v>1978</v>
      </c>
      <c r="B110" s="88">
        <v>4</v>
      </c>
      <c r="C110" s="122">
        <v>0.003983450091460552</v>
      </c>
      <c r="D110" s="88" t="s">
        <v>2067</v>
      </c>
      <c r="E110" s="88" t="b">
        <v>0</v>
      </c>
      <c r="F110" s="88" t="b">
        <v>0</v>
      </c>
      <c r="G110" s="88" t="b">
        <v>0</v>
      </c>
    </row>
    <row r="111" spans="1:7" ht="15">
      <c r="A111" s="88" t="s">
        <v>1979</v>
      </c>
      <c r="B111" s="88">
        <v>4</v>
      </c>
      <c r="C111" s="122">
        <v>0.003983450091460552</v>
      </c>
      <c r="D111" s="88" t="s">
        <v>2067</v>
      </c>
      <c r="E111" s="88" t="b">
        <v>0</v>
      </c>
      <c r="F111" s="88" t="b">
        <v>0</v>
      </c>
      <c r="G111" s="88" t="b">
        <v>0</v>
      </c>
    </row>
    <row r="112" spans="1:7" ht="15">
      <c r="A112" s="88" t="s">
        <v>1980</v>
      </c>
      <c r="B112" s="88">
        <v>4</v>
      </c>
      <c r="C112" s="122">
        <v>0.003983450091460552</v>
      </c>
      <c r="D112" s="88" t="s">
        <v>2067</v>
      </c>
      <c r="E112" s="88" t="b">
        <v>0</v>
      </c>
      <c r="F112" s="88" t="b">
        <v>0</v>
      </c>
      <c r="G112" s="88" t="b">
        <v>0</v>
      </c>
    </row>
    <row r="113" spans="1:7" ht="15">
      <c r="A113" s="88" t="s">
        <v>1981</v>
      </c>
      <c r="B113" s="88">
        <v>4</v>
      </c>
      <c r="C113" s="122">
        <v>0.003983450091460552</v>
      </c>
      <c r="D113" s="88" t="s">
        <v>2067</v>
      </c>
      <c r="E113" s="88" t="b">
        <v>0</v>
      </c>
      <c r="F113" s="88" t="b">
        <v>0</v>
      </c>
      <c r="G113" s="88" t="b">
        <v>0</v>
      </c>
    </row>
    <row r="114" spans="1:7" ht="15">
      <c r="A114" s="88" t="s">
        <v>1982</v>
      </c>
      <c r="B114" s="88">
        <v>4</v>
      </c>
      <c r="C114" s="122">
        <v>0.003983450091460552</v>
      </c>
      <c r="D114" s="88" t="s">
        <v>2067</v>
      </c>
      <c r="E114" s="88" t="b">
        <v>0</v>
      </c>
      <c r="F114" s="88" t="b">
        <v>0</v>
      </c>
      <c r="G114" s="88" t="b">
        <v>0</v>
      </c>
    </row>
    <row r="115" spans="1:7" ht="15">
      <c r="A115" s="88" t="s">
        <v>1983</v>
      </c>
      <c r="B115" s="88">
        <v>4</v>
      </c>
      <c r="C115" s="122">
        <v>0.003983450091460552</v>
      </c>
      <c r="D115" s="88" t="s">
        <v>2067</v>
      </c>
      <c r="E115" s="88" t="b">
        <v>0</v>
      </c>
      <c r="F115" s="88" t="b">
        <v>1</v>
      </c>
      <c r="G115" s="88" t="b">
        <v>0</v>
      </c>
    </row>
    <row r="116" spans="1:7" ht="15">
      <c r="A116" s="88" t="s">
        <v>1984</v>
      </c>
      <c r="B116" s="88">
        <v>4</v>
      </c>
      <c r="C116" s="122">
        <v>0.003983450091460552</v>
      </c>
      <c r="D116" s="88" t="s">
        <v>2067</v>
      </c>
      <c r="E116" s="88" t="b">
        <v>0</v>
      </c>
      <c r="F116" s="88" t="b">
        <v>0</v>
      </c>
      <c r="G116" s="88" t="b">
        <v>0</v>
      </c>
    </row>
    <row r="117" spans="1:7" ht="15">
      <c r="A117" s="88" t="s">
        <v>1985</v>
      </c>
      <c r="B117" s="88">
        <v>4</v>
      </c>
      <c r="C117" s="122">
        <v>0.003983450091460552</v>
      </c>
      <c r="D117" s="88" t="s">
        <v>2067</v>
      </c>
      <c r="E117" s="88" t="b">
        <v>0</v>
      </c>
      <c r="F117" s="88" t="b">
        <v>0</v>
      </c>
      <c r="G117" s="88" t="b">
        <v>0</v>
      </c>
    </row>
    <row r="118" spans="1:7" ht="15">
      <c r="A118" s="88" t="s">
        <v>286</v>
      </c>
      <c r="B118" s="88">
        <v>4</v>
      </c>
      <c r="C118" s="122">
        <v>0.003983450091460552</v>
      </c>
      <c r="D118" s="88" t="s">
        <v>2067</v>
      </c>
      <c r="E118" s="88" t="b">
        <v>0</v>
      </c>
      <c r="F118" s="88" t="b">
        <v>0</v>
      </c>
      <c r="G118" s="88" t="b">
        <v>0</v>
      </c>
    </row>
    <row r="119" spans="1:7" ht="15">
      <c r="A119" s="88" t="s">
        <v>1986</v>
      </c>
      <c r="B119" s="88">
        <v>4</v>
      </c>
      <c r="C119" s="122">
        <v>0.003983450091460552</v>
      </c>
      <c r="D119" s="88" t="s">
        <v>2067</v>
      </c>
      <c r="E119" s="88" t="b">
        <v>0</v>
      </c>
      <c r="F119" s="88" t="b">
        <v>0</v>
      </c>
      <c r="G119" s="88" t="b">
        <v>0</v>
      </c>
    </row>
    <row r="120" spans="1:7" ht="15">
      <c r="A120" s="88" t="s">
        <v>1987</v>
      </c>
      <c r="B120" s="88">
        <v>4</v>
      </c>
      <c r="C120" s="122">
        <v>0.003983450091460552</v>
      </c>
      <c r="D120" s="88" t="s">
        <v>2067</v>
      </c>
      <c r="E120" s="88" t="b">
        <v>0</v>
      </c>
      <c r="F120" s="88" t="b">
        <v>0</v>
      </c>
      <c r="G120" s="88" t="b">
        <v>0</v>
      </c>
    </row>
    <row r="121" spans="1:7" ht="15">
      <c r="A121" s="88" t="s">
        <v>1988</v>
      </c>
      <c r="B121" s="88">
        <v>4</v>
      </c>
      <c r="C121" s="122">
        <v>0.003983450091460552</v>
      </c>
      <c r="D121" s="88" t="s">
        <v>2067</v>
      </c>
      <c r="E121" s="88" t="b">
        <v>0</v>
      </c>
      <c r="F121" s="88" t="b">
        <v>0</v>
      </c>
      <c r="G121" s="88" t="b">
        <v>0</v>
      </c>
    </row>
    <row r="122" spans="1:7" ht="15">
      <c r="A122" s="88" t="s">
        <v>1989</v>
      </c>
      <c r="B122" s="88">
        <v>4</v>
      </c>
      <c r="C122" s="122">
        <v>0.003983450091460552</v>
      </c>
      <c r="D122" s="88" t="s">
        <v>2067</v>
      </c>
      <c r="E122" s="88" t="b">
        <v>0</v>
      </c>
      <c r="F122" s="88" t="b">
        <v>0</v>
      </c>
      <c r="G122" s="88" t="b">
        <v>0</v>
      </c>
    </row>
    <row r="123" spans="1:7" ht="15">
      <c r="A123" s="88" t="s">
        <v>1990</v>
      </c>
      <c r="B123" s="88">
        <v>4</v>
      </c>
      <c r="C123" s="122">
        <v>0.003983450091460552</v>
      </c>
      <c r="D123" s="88" t="s">
        <v>2067</v>
      </c>
      <c r="E123" s="88" t="b">
        <v>0</v>
      </c>
      <c r="F123" s="88" t="b">
        <v>0</v>
      </c>
      <c r="G123" s="88" t="b">
        <v>0</v>
      </c>
    </row>
    <row r="124" spans="1:7" ht="15">
      <c r="A124" s="88" t="s">
        <v>1629</v>
      </c>
      <c r="B124" s="88">
        <v>4</v>
      </c>
      <c r="C124" s="122">
        <v>0.003983450091460552</v>
      </c>
      <c r="D124" s="88" t="s">
        <v>2067</v>
      </c>
      <c r="E124" s="88" t="b">
        <v>0</v>
      </c>
      <c r="F124" s="88" t="b">
        <v>0</v>
      </c>
      <c r="G124" s="88" t="b">
        <v>0</v>
      </c>
    </row>
    <row r="125" spans="1:7" ht="15">
      <c r="A125" s="88" t="s">
        <v>1630</v>
      </c>
      <c r="B125" s="88">
        <v>4</v>
      </c>
      <c r="C125" s="122">
        <v>0.003983450091460552</v>
      </c>
      <c r="D125" s="88" t="s">
        <v>2067</v>
      </c>
      <c r="E125" s="88" t="b">
        <v>0</v>
      </c>
      <c r="F125" s="88" t="b">
        <v>0</v>
      </c>
      <c r="G125" s="88" t="b">
        <v>0</v>
      </c>
    </row>
    <row r="126" spans="1:7" ht="15">
      <c r="A126" s="88" t="s">
        <v>1631</v>
      </c>
      <c r="B126" s="88">
        <v>4</v>
      </c>
      <c r="C126" s="122">
        <v>0.003983450091460552</v>
      </c>
      <c r="D126" s="88" t="s">
        <v>2067</v>
      </c>
      <c r="E126" s="88" t="b">
        <v>0</v>
      </c>
      <c r="F126" s="88" t="b">
        <v>0</v>
      </c>
      <c r="G126" s="88" t="b">
        <v>0</v>
      </c>
    </row>
    <row r="127" spans="1:7" ht="15">
      <c r="A127" s="88" t="s">
        <v>1633</v>
      </c>
      <c r="B127" s="88">
        <v>4</v>
      </c>
      <c r="C127" s="122">
        <v>0.003983450091460552</v>
      </c>
      <c r="D127" s="88" t="s">
        <v>2067</v>
      </c>
      <c r="E127" s="88" t="b">
        <v>0</v>
      </c>
      <c r="F127" s="88" t="b">
        <v>0</v>
      </c>
      <c r="G127" s="88" t="b">
        <v>0</v>
      </c>
    </row>
    <row r="128" spans="1:7" ht="15">
      <c r="A128" s="88" t="s">
        <v>1634</v>
      </c>
      <c r="B128" s="88">
        <v>4</v>
      </c>
      <c r="C128" s="122">
        <v>0.003983450091460552</v>
      </c>
      <c r="D128" s="88" t="s">
        <v>2067</v>
      </c>
      <c r="E128" s="88" t="b">
        <v>0</v>
      </c>
      <c r="F128" s="88" t="b">
        <v>0</v>
      </c>
      <c r="G128" s="88" t="b">
        <v>0</v>
      </c>
    </row>
    <row r="129" spans="1:7" ht="15">
      <c r="A129" s="88" t="s">
        <v>1635</v>
      </c>
      <c r="B129" s="88">
        <v>4</v>
      </c>
      <c r="C129" s="122">
        <v>0.003983450091460552</v>
      </c>
      <c r="D129" s="88" t="s">
        <v>2067</v>
      </c>
      <c r="E129" s="88" t="b">
        <v>0</v>
      </c>
      <c r="F129" s="88" t="b">
        <v>0</v>
      </c>
      <c r="G129" s="88" t="b">
        <v>0</v>
      </c>
    </row>
    <row r="130" spans="1:7" ht="15">
      <c r="A130" s="88" t="s">
        <v>1638</v>
      </c>
      <c r="B130" s="88">
        <v>4</v>
      </c>
      <c r="C130" s="122">
        <v>0.003983450091460552</v>
      </c>
      <c r="D130" s="88" t="s">
        <v>2067</v>
      </c>
      <c r="E130" s="88" t="b">
        <v>1</v>
      </c>
      <c r="F130" s="88" t="b">
        <v>0</v>
      </c>
      <c r="G130" s="88" t="b">
        <v>0</v>
      </c>
    </row>
    <row r="131" spans="1:7" ht="15">
      <c r="A131" s="88" t="s">
        <v>1991</v>
      </c>
      <c r="B131" s="88">
        <v>4</v>
      </c>
      <c r="C131" s="122">
        <v>0.003983450091460552</v>
      </c>
      <c r="D131" s="88" t="s">
        <v>2067</v>
      </c>
      <c r="E131" s="88" t="b">
        <v>0</v>
      </c>
      <c r="F131" s="88" t="b">
        <v>0</v>
      </c>
      <c r="G131" s="88" t="b">
        <v>0</v>
      </c>
    </row>
    <row r="132" spans="1:7" ht="15">
      <c r="A132" s="88" t="s">
        <v>1992</v>
      </c>
      <c r="B132" s="88">
        <v>4</v>
      </c>
      <c r="C132" s="122">
        <v>0.003983450091460552</v>
      </c>
      <c r="D132" s="88" t="s">
        <v>2067</v>
      </c>
      <c r="E132" s="88" t="b">
        <v>1</v>
      </c>
      <c r="F132" s="88" t="b">
        <v>0</v>
      </c>
      <c r="G132" s="88" t="b">
        <v>0</v>
      </c>
    </row>
    <row r="133" spans="1:7" ht="15">
      <c r="A133" s="88" t="s">
        <v>1993</v>
      </c>
      <c r="B133" s="88">
        <v>4</v>
      </c>
      <c r="C133" s="122">
        <v>0.003983450091460552</v>
      </c>
      <c r="D133" s="88" t="s">
        <v>2067</v>
      </c>
      <c r="E133" s="88" t="b">
        <v>0</v>
      </c>
      <c r="F133" s="88" t="b">
        <v>0</v>
      </c>
      <c r="G133" s="88" t="b">
        <v>0</v>
      </c>
    </row>
    <row r="134" spans="1:7" ht="15">
      <c r="A134" s="88" t="s">
        <v>1555</v>
      </c>
      <c r="B134" s="88">
        <v>4</v>
      </c>
      <c r="C134" s="122">
        <v>0.003983450091460552</v>
      </c>
      <c r="D134" s="88" t="s">
        <v>2067</v>
      </c>
      <c r="E134" s="88" t="b">
        <v>0</v>
      </c>
      <c r="F134" s="88" t="b">
        <v>0</v>
      </c>
      <c r="G134" s="88" t="b">
        <v>0</v>
      </c>
    </row>
    <row r="135" spans="1:7" ht="15">
      <c r="A135" s="88" t="s">
        <v>1994</v>
      </c>
      <c r="B135" s="88">
        <v>4</v>
      </c>
      <c r="C135" s="122">
        <v>0.003983450091460552</v>
      </c>
      <c r="D135" s="88" t="s">
        <v>2067</v>
      </c>
      <c r="E135" s="88" t="b">
        <v>0</v>
      </c>
      <c r="F135" s="88" t="b">
        <v>0</v>
      </c>
      <c r="G135" s="88" t="b">
        <v>0</v>
      </c>
    </row>
    <row r="136" spans="1:7" ht="15">
      <c r="A136" s="88" t="s">
        <v>1995</v>
      </c>
      <c r="B136" s="88">
        <v>4</v>
      </c>
      <c r="C136" s="122">
        <v>0.003983450091460552</v>
      </c>
      <c r="D136" s="88" t="s">
        <v>2067</v>
      </c>
      <c r="E136" s="88" t="b">
        <v>0</v>
      </c>
      <c r="F136" s="88" t="b">
        <v>0</v>
      </c>
      <c r="G136" s="88" t="b">
        <v>0</v>
      </c>
    </row>
    <row r="137" spans="1:7" ht="15">
      <c r="A137" s="88" t="s">
        <v>1996</v>
      </c>
      <c r="B137" s="88">
        <v>4</v>
      </c>
      <c r="C137" s="122">
        <v>0.003983450091460552</v>
      </c>
      <c r="D137" s="88" t="s">
        <v>2067</v>
      </c>
      <c r="E137" s="88" t="b">
        <v>0</v>
      </c>
      <c r="F137" s="88" t="b">
        <v>0</v>
      </c>
      <c r="G137" s="88" t="b">
        <v>0</v>
      </c>
    </row>
    <row r="138" spans="1:7" ht="15">
      <c r="A138" s="88" t="s">
        <v>1607</v>
      </c>
      <c r="B138" s="88">
        <v>3</v>
      </c>
      <c r="C138" s="122">
        <v>0.0032656411367147763</v>
      </c>
      <c r="D138" s="88" t="s">
        <v>2067</v>
      </c>
      <c r="E138" s="88" t="b">
        <v>0</v>
      </c>
      <c r="F138" s="88" t="b">
        <v>0</v>
      </c>
      <c r="G138" s="88" t="b">
        <v>0</v>
      </c>
    </row>
    <row r="139" spans="1:7" ht="15">
      <c r="A139" s="88" t="s">
        <v>1608</v>
      </c>
      <c r="B139" s="88">
        <v>3</v>
      </c>
      <c r="C139" s="122">
        <v>0.0032656411367147763</v>
      </c>
      <c r="D139" s="88" t="s">
        <v>2067</v>
      </c>
      <c r="E139" s="88" t="b">
        <v>0</v>
      </c>
      <c r="F139" s="88" t="b">
        <v>0</v>
      </c>
      <c r="G139" s="88" t="b">
        <v>0</v>
      </c>
    </row>
    <row r="140" spans="1:7" ht="15">
      <c r="A140" s="88" t="s">
        <v>1609</v>
      </c>
      <c r="B140" s="88">
        <v>3</v>
      </c>
      <c r="C140" s="122">
        <v>0.0032656411367147763</v>
      </c>
      <c r="D140" s="88" t="s">
        <v>2067</v>
      </c>
      <c r="E140" s="88" t="b">
        <v>0</v>
      </c>
      <c r="F140" s="88" t="b">
        <v>0</v>
      </c>
      <c r="G140" s="88" t="b">
        <v>0</v>
      </c>
    </row>
    <row r="141" spans="1:7" ht="15">
      <c r="A141" s="88" t="s">
        <v>308</v>
      </c>
      <c r="B141" s="88">
        <v>3</v>
      </c>
      <c r="C141" s="122">
        <v>0.0032656411367147763</v>
      </c>
      <c r="D141" s="88" t="s">
        <v>2067</v>
      </c>
      <c r="E141" s="88" t="b">
        <v>0</v>
      </c>
      <c r="F141" s="88" t="b">
        <v>0</v>
      </c>
      <c r="G141" s="88" t="b">
        <v>0</v>
      </c>
    </row>
    <row r="142" spans="1:7" ht="15">
      <c r="A142" s="88" t="s">
        <v>1610</v>
      </c>
      <c r="B142" s="88">
        <v>3</v>
      </c>
      <c r="C142" s="122">
        <v>0.0032656411367147763</v>
      </c>
      <c r="D142" s="88" t="s">
        <v>2067</v>
      </c>
      <c r="E142" s="88" t="b">
        <v>0</v>
      </c>
      <c r="F142" s="88" t="b">
        <v>0</v>
      </c>
      <c r="G142" s="88" t="b">
        <v>0</v>
      </c>
    </row>
    <row r="143" spans="1:7" ht="15">
      <c r="A143" s="88" t="s">
        <v>1611</v>
      </c>
      <c r="B143" s="88">
        <v>3</v>
      </c>
      <c r="C143" s="122">
        <v>0.0032656411367147763</v>
      </c>
      <c r="D143" s="88" t="s">
        <v>2067</v>
      </c>
      <c r="E143" s="88" t="b">
        <v>0</v>
      </c>
      <c r="F143" s="88" t="b">
        <v>0</v>
      </c>
      <c r="G143" s="88" t="b">
        <v>0</v>
      </c>
    </row>
    <row r="144" spans="1:7" ht="15">
      <c r="A144" s="88" t="s">
        <v>1612</v>
      </c>
      <c r="B144" s="88">
        <v>3</v>
      </c>
      <c r="C144" s="122">
        <v>0.0032656411367147763</v>
      </c>
      <c r="D144" s="88" t="s">
        <v>2067</v>
      </c>
      <c r="E144" s="88" t="b">
        <v>0</v>
      </c>
      <c r="F144" s="88" t="b">
        <v>0</v>
      </c>
      <c r="G144" s="88" t="b">
        <v>0</v>
      </c>
    </row>
    <row r="145" spans="1:7" ht="15">
      <c r="A145" s="88" t="s">
        <v>1613</v>
      </c>
      <c r="B145" s="88">
        <v>3</v>
      </c>
      <c r="C145" s="122">
        <v>0.0032656411367147763</v>
      </c>
      <c r="D145" s="88" t="s">
        <v>2067</v>
      </c>
      <c r="E145" s="88" t="b">
        <v>0</v>
      </c>
      <c r="F145" s="88" t="b">
        <v>0</v>
      </c>
      <c r="G145" s="88" t="b">
        <v>0</v>
      </c>
    </row>
    <row r="146" spans="1:7" ht="15">
      <c r="A146" s="88" t="s">
        <v>1997</v>
      </c>
      <c r="B146" s="88">
        <v>3</v>
      </c>
      <c r="C146" s="122">
        <v>0.0032656411367147763</v>
      </c>
      <c r="D146" s="88" t="s">
        <v>2067</v>
      </c>
      <c r="E146" s="88" t="b">
        <v>0</v>
      </c>
      <c r="F146" s="88" t="b">
        <v>0</v>
      </c>
      <c r="G146" s="88" t="b">
        <v>0</v>
      </c>
    </row>
    <row r="147" spans="1:7" ht="15">
      <c r="A147" s="88" t="s">
        <v>307</v>
      </c>
      <c r="B147" s="88">
        <v>3</v>
      </c>
      <c r="C147" s="122">
        <v>0.0032656411367147763</v>
      </c>
      <c r="D147" s="88" t="s">
        <v>2067</v>
      </c>
      <c r="E147" s="88" t="b">
        <v>0</v>
      </c>
      <c r="F147" s="88" t="b">
        <v>0</v>
      </c>
      <c r="G147" s="88" t="b">
        <v>0</v>
      </c>
    </row>
    <row r="148" spans="1:7" ht="15">
      <c r="A148" s="88" t="s">
        <v>1998</v>
      </c>
      <c r="B148" s="88">
        <v>3</v>
      </c>
      <c r="C148" s="122">
        <v>0.0032656411367147763</v>
      </c>
      <c r="D148" s="88" t="s">
        <v>2067</v>
      </c>
      <c r="E148" s="88" t="b">
        <v>0</v>
      </c>
      <c r="F148" s="88" t="b">
        <v>0</v>
      </c>
      <c r="G148" s="88" t="b">
        <v>0</v>
      </c>
    </row>
    <row r="149" spans="1:7" ht="15">
      <c r="A149" s="88" t="s">
        <v>1999</v>
      </c>
      <c r="B149" s="88">
        <v>3</v>
      </c>
      <c r="C149" s="122">
        <v>0.0032656411367147763</v>
      </c>
      <c r="D149" s="88" t="s">
        <v>2067</v>
      </c>
      <c r="E149" s="88" t="b">
        <v>0</v>
      </c>
      <c r="F149" s="88" t="b">
        <v>0</v>
      </c>
      <c r="G149" s="88" t="b">
        <v>0</v>
      </c>
    </row>
    <row r="150" spans="1:7" ht="15">
      <c r="A150" s="88" t="s">
        <v>1603</v>
      </c>
      <c r="B150" s="88">
        <v>3</v>
      </c>
      <c r="C150" s="122">
        <v>0.0032656411367147763</v>
      </c>
      <c r="D150" s="88" t="s">
        <v>2067</v>
      </c>
      <c r="E150" s="88" t="b">
        <v>0</v>
      </c>
      <c r="F150" s="88" t="b">
        <v>0</v>
      </c>
      <c r="G150" s="88" t="b">
        <v>0</v>
      </c>
    </row>
    <row r="151" spans="1:7" ht="15">
      <c r="A151" s="88" t="s">
        <v>268</v>
      </c>
      <c r="B151" s="88">
        <v>3</v>
      </c>
      <c r="C151" s="122">
        <v>0.0032656411367147763</v>
      </c>
      <c r="D151" s="88" t="s">
        <v>2067</v>
      </c>
      <c r="E151" s="88" t="b">
        <v>0</v>
      </c>
      <c r="F151" s="88" t="b">
        <v>0</v>
      </c>
      <c r="G151" s="88" t="b">
        <v>0</v>
      </c>
    </row>
    <row r="152" spans="1:7" ht="15">
      <c r="A152" s="88" t="s">
        <v>2000</v>
      </c>
      <c r="B152" s="88">
        <v>3</v>
      </c>
      <c r="C152" s="122">
        <v>0.0032656411367147763</v>
      </c>
      <c r="D152" s="88" t="s">
        <v>2067</v>
      </c>
      <c r="E152" s="88" t="b">
        <v>0</v>
      </c>
      <c r="F152" s="88" t="b">
        <v>0</v>
      </c>
      <c r="G152" s="88" t="b">
        <v>0</v>
      </c>
    </row>
    <row r="153" spans="1:7" ht="15">
      <c r="A153" s="88" t="s">
        <v>2001</v>
      </c>
      <c r="B153" s="88">
        <v>3</v>
      </c>
      <c r="C153" s="122">
        <v>0.0032656411367147763</v>
      </c>
      <c r="D153" s="88" t="s">
        <v>2067</v>
      </c>
      <c r="E153" s="88" t="b">
        <v>0</v>
      </c>
      <c r="F153" s="88" t="b">
        <v>0</v>
      </c>
      <c r="G153" s="88" t="b">
        <v>0</v>
      </c>
    </row>
    <row r="154" spans="1:7" ht="15">
      <c r="A154" s="88" t="s">
        <v>2002</v>
      </c>
      <c r="B154" s="88">
        <v>3</v>
      </c>
      <c r="C154" s="122">
        <v>0.0032656411367147763</v>
      </c>
      <c r="D154" s="88" t="s">
        <v>2067</v>
      </c>
      <c r="E154" s="88" t="b">
        <v>0</v>
      </c>
      <c r="F154" s="88" t="b">
        <v>0</v>
      </c>
      <c r="G154" s="88" t="b">
        <v>0</v>
      </c>
    </row>
    <row r="155" spans="1:7" ht="15">
      <c r="A155" s="88" t="s">
        <v>2003</v>
      </c>
      <c r="B155" s="88">
        <v>3</v>
      </c>
      <c r="C155" s="122">
        <v>0.0032656411367147763</v>
      </c>
      <c r="D155" s="88" t="s">
        <v>2067</v>
      </c>
      <c r="E155" s="88" t="b">
        <v>1</v>
      </c>
      <c r="F155" s="88" t="b">
        <v>0</v>
      </c>
      <c r="G155" s="88" t="b">
        <v>0</v>
      </c>
    </row>
    <row r="156" spans="1:7" ht="15">
      <c r="A156" s="88" t="s">
        <v>2004</v>
      </c>
      <c r="B156" s="88">
        <v>3</v>
      </c>
      <c r="C156" s="122">
        <v>0.0032656411367147763</v>
      </c>
      <c r="D156" s="88" t="s">
        <v>2067</v>
      </c>
      <c r="E156" s="88" t="b">
        <v>1</v>
      </c>
      <c r="F156" s="88" t="b">
        <v>0</v>
      </c>
      <c r="G156" s="88" t="b">
        <v>0</v>
      </c>
    </row>
    <row r="157" spans="1:7" ht="15">
      <c r="A157" s="88" t="s">
        <v>2005</v>
      </c>
      <c r="B157" s="88">
        <v>3</v>
      </c>
      <c r="C157" s="122">
        <v>0.0032656411367147763</v>
      </c>
      <c r="D157" s="88" t="s">
        <v>2067</v>
      </c>
      <c r="E157" s="88" t="b">
        <v>0</v>
      </c>
      <c r="F157" s="88" t="b">
        <v>0</v>
      </c>
      <c r="G157" s="88" t="b">
        <v>0</v>
      </c>
    </row>
    <row r="158" spans="1:7" ht="15">
      <c r="A158" s="88" t="s">
        <v>2006</v>
      </c>
      <c r="B158" s="88">
        <v>3</v>
      </c>
      <c r="C158" s="122">
        <v>0.0032656411367147763</v>
      </c>
      <c r="D158" s="88" t="s">
        <v>2067</v>
      </c>
      <c r="E158" s="88" t="b">
        <v>0</v>
      </c>
      <c r="F158" s="88" t="b">
        <v>0</v>
      </c>
      <c r="G158" s="88" t="b">
        <v>0</v>
      </c>
    </row>
    <row r="159" spans="1:7" ht="15">
      <c r="A159" s="88" t="s">
        <v>2007</v>
      </c>
      <c r="B159" s="88">
        <v>3</v>
      </c>
      <c r="C159" s="122">
        <v>0.0032656411367147763</v>
      </c>
      <c r="D159" s="88" t="s">
        <v>2067</v>
      </c>
      <c r="E159" s="88" t="b">
        <v>0</v>
      </c>
      <c r="F159" s="88" t="b">
        <v>0</v>
      </c>
      <c r="G159" s="88" t="b">
        <v>0</v>
      </c>
    </row>
    <row r="160" spans="1:7" ht="15">
      <c r="A160" s="88" t="s">
        <v>2008</v>
      </c>
      <c r="B160" s="88">
        <v>3</v>
      </c>
      <c r="C160" s="122">
        <v>0.0032656411367147763</v>
      </c>
      <c r="D160" s="88" t="s">
        <v>2067</v>
      </c>
      <c r="E160" s="88" t="b">
        <v>0</v>
      </c>
      <c r="F160" s="88" t="b">
        <v>0</v>
      </c>
      <c r="G160" s="88" t="b">
        <v>0</v>
      </c>
    </row>
    <row r="161" spans="1:7" ht="15">
      <c r="A161" s="88" t="s">
        <v>2009</v>
      </c>
      <c r="B161" s="88">
        <v>3</v>
      </c>
      <c r="C161" s="122">
        <v>0.0032656411367147763</v>
      </c>
      <c r="D161" s="88" t="s">
        <v>2067</v>
      </c>
      <c r="E161" s="88" t="b">
        <v>0</v>
      </c>
      <c r="F161" s="88" t="b">
        <v>0</v>
      </c>
      <c r="G161" s="88" t="b">
        <v>0</v>
      </c>
    </row>
    <row r="162" spans="1:7" ht="15">
      <c r="A162" s="88" t="s">
        <v>2010</v>
      </c>
      <c r="B162" s="88">
        <v>3</v>
      </c>
      <c r="C162" s="122">
        <v>0.0032656411367147763</v>
      </c>
      <c r="D162" s="88" t="s">
        <v>2067</v>
      </c>
      <c r="E162" s="88" t="b">
        <v>0</v>
      </c>
      <c r="F162" s="88" t="b">
        <v>0</v>
      </c>
      <c r="G162" s="88" t="b">
        <v>0</v>
      </c>
    </row>
    <row r="163" spans="1:7" ht="15">
      <c r="A163" s="88" t="s">
        <v>2011</v>
      </c>
      <c r="B163" s="88">
        <v>3</v>
      </c>
      <c r="C163" s="122">
        <v>0.0032656411367147763</v>
      </c>
      <c r="D163" s="88" t="s">
        <v>2067</v>
      </c>
      <c r="E163" s="88" t="b">
        <v>0</v>
      </c>
      <c r="F163" s="88" t="b">
        <v>0</v>
      </c>
      <c r="G163" s="88" t="b">
        <v>0</v>
      </c>
    </row>
    <row r="164" spans="1:7" ht="15">
      <c r="A164" s="88" t="s">
        <v>2012</v>
      </c>
      <c r="B164" s="88">
        <v>3</v>
      </c>
      <c r="C164" s="122">
        <v>0.0032656411367147763</v>
      </c>
      <c r="D164" s="88" t="s">
        <v>2067</v>
      </c>
      <c r="E164" s="88" t="b">
        <v>0</v>
      </c>
      <c r="F164" s="88" t="b">
        <v>0</v>
      </c>
      <c r="G164" s="88" t="b">
        <v>0</v>
      </c>
    </row>
    <row r="165" spans="1:7" ht="15">
      <c r="A165" s="88" t="s">
        <v>2013</v>
      </c>
      <c r="B165" s="88">
        <v>3</v>
      </c>
      <c r="C165" s="122">
        <v>0.0032656411367147763</v>
      </c>
      <c r="D165" s="88" t="s">
        <v>2067</v>
      </c>
      <c r="E165" s="88" t="b">
        <v>0</v>
      </c>
      <c r="F165" s="88" t="b">
        <v>0</v>
      </c>
      <c r="G165" s="88" t="b">
        <v>0</v>
      </c>
    </row>
    <row r="166" spans="1:7" ht="15">
      <c r="A166" s="88" t="s">
        <v>323</v>
      </c>
      <c r="B166" s="88">
        <v>3</v>
      </c>
      <c r="C166" s="122">
        <v>0.0032656411367147763</v>
      </c>
      <c r="D166" s="88" t="s">
        <v>2067</v>
      </c>
      <c r="E166" s="88" t="b">
        <v>0</v>
      </c>
      <c r="F166" s="88" t="b">
        <v>0</v>
      </c>
      <c r="G166" s="88" t="b">
        <v>0</v>
      </c>
    </row>
    <row r="167" spans="1:7" ht="15">
      <c r="A167" s="88" t="s">
        <v>2014</v>
      </c>
      <c r="B167" s="88">
        <v>3</v>
      </c>
      <c r="C167" s="122">
        <v>0.0032656411367147763</v>
      </c>
      <c r="D167" s="88" t="s">
        <v>2067</v>
      </c>
      <c r="E167" s="88" t="b">
        <v>0</v>
      </c>
      <c r="F167" s="88" t="b">
        <v>0</v>
      </c>
      <c r="G167" s="88" t="b">
        <v>0</v>
      </c>
    </row>
    <row r="168" spans="1:7" ht="15">
      <c r="A168" s="88" t="s">
        <v>316</v>
      </c>
      <c r="B168" s="88">
        <v>3</v>
      </c>
      <c r="C168" s="122">
        <v>0.0032656411367147763</v>
      </c>
      <c r="D168" s="88" t="s">
        <v>2067</v>
      </c>
      <c r="E168" s="88" t="b">
        <v>0</v>
      </c>
      <c r="F168" s="88" t="b">
        <v>0</v>
      </c>
      <c r="G168" s="88" t="b">
        <v>0</v>
      </c>
    </row>
    <row r="169" spans="1:7" ht="15">
      <c r="A169" s="88" t="s">
        <v>270</v>
      </c>
      <c r="B169" s="88">
        <v>3</v>
      </c>
      <c r="C169" s="122">
        <v>0.0032656411367147763</v>
      </c>
      <c r="D169" s="88" t="s">
        <v>2067</v>
      </c>
      <c r="E169" s="88" t="b">
        <v>0</v>
      </c>
      <c r="F169" s="88" t="b">
        <v>0</v>
      </c>
      <c r="G169" s="88" t="b">
        <v>0</v>
      </c>
    </row>
    <row r="170" spans="1:7" ht="15">
      <c r="A170" s="88" t="s">
        <v>314</v>
      </c>
      <c r="B170" s="88">
        <v>3</v>
      </c>
      <c r="C170" s="122">
        <v>0.0032656411367147763</v>
      </c>
      <c r="D170" s="88" t="s">
        <v>2067</v>
      </c>
      <c r="E170" s="88" t="b">
        <v>0</v>
      </c>
      <c r="F170" s="88" t="b">
        <v>0</v>
      </c>
      <c r="G170" s="88" t="b">
        <v>0</v>
      </c>
    </row>
    <row r="171" spans="1:7" ht="15">
      <c r="A171" s="88" t="s">
        <v>293</v>
      </c>
      <c r="B171" s="88">
        <v>3</v>
      </c>
      <c r="C171" s="122">
        <v>0.0032656411367147763</v>
      </c>
      <c r="D171" s="88" t="s">
        <v>2067</v>
      </c>
      <c r="E171" s="88" t="b">
        <v>0</v>
      </c>
      <c r="F171" s="88" t="b">
        <v>0</v>
      </c>
      <c r="G171" s="88" t="b">
        <v>0</v>
      </c>
    </row>
    <row r="172" spans="1:7" ht="15">
      <c r="A172" s="88" t="s">
        <v>313</v>
      </c>
      <c r="B172" s="88">
        <v>3</v>
      </c>
      <c r="C172" s="122">
        <v>0.0032656411367147763</v>
      </c>
      <c r="D172" s="88" t="s">
        <v>2067</v>
      </c>
      <c r="E172" s="88" t="b">
        <v>0</v>
      </c>
      <c r="F172" s="88" t="b">
        <v>0</v>
      </c>
      <c r="G172" s="88" t="b">
        <v>0</v>
      </c>
    </row>
    <row r="173" spans="1:7" ht="15">
      <c r="A173" s="88" t="s">
        <v>2015</v>
      </c>
      <c r="B173" s="88">
        <v>3</v>
      </c>
      <c r="C173" s="122">
        <v>0.0032656411367147763</v>
      </c>
      <c r="D173" s="88" t="s">
        <v>2067</v>
      </c>
      <c r="E173" s="88" t="b">
        <v>0</v>
      </c>
      <c r="F173" s="88" t="b">
        <v>0</v>
      </c>
      <c r="G173" s="88" t="b">
        <v>0</v>
      </c>
    </row>
    <row r="174" spans="1:7" ht="15">
      <c r="A174" s="88" t="s">
        <v>2016</v>
      </c>
      <c r="B174" s="88">
        <v>3</v>
      </c>
      <c r="C174" s="122">
        <v>0.0032656411367147763</v>
      </c>
      <c r="D174" s="88" t="s">
        <v>2067</v>
      </c>
      <c r="E174" s="88" t="b">
        <v>0</v>
      </c>
      <c r="F174" s="88" t="b">
        <v>0</v>
      </c>
      <c r="G174" s="88" t="b">
        <v>0</v>
      </c>
    </row>
    <row r="175" spans="1:7" ht="15">
      <c r="A175" s="88" t="s">
        <v>2017</v>
      </c>
      <c r="B175" s="88">
        <v>3</v>
      </c>
      <c r="C175" s="122">
        <v>0.0032656411367147763</v>
      </c>
      <c r="D175" s="88" t="s">
        <v>2067</v>
      </c>
      <c r="E175" s="88" t="b">
        <v>0</v>
      </c>
      <c r="F175" s="88" t="b">
        <v>0</v>
      </c>
      <c r="G175" s="88" t="b">
        <v>0</v>
      </c>
    </row>
    <row r="176" spans="1:7" ht="15">
      <c r="A176" s="88" t="s">
        <v>2018</v>
      </c>
      <c r="B176" s="88">
        <v>3</v>
      </c>
      <c r="C176" s="122">
        <v>0.0032656411367147763</v>
      </c>
      <c r="D176" s="88" t="s">
        <v>2067</v>
      </c>
      <c r="E176" s="88" t="b">
        <v>0</v>
      </c>
      <c r="F176" s="88" t="b">
        <v>0</v>
      </c>
      <c r="G176" s="88" t="b">
        <v>0</v>
      </c>
    </row>
    <row r="177" spans="1:7" ht="15">
      <c r="A177" s="88" t="s">
        <v>2019</v>
      </c>
      <c r="B177" s="88">
        <v>3</v>
      </c>
      <c r="C177" s="122">
        <v>0.0032656411367147763</v>
      </c>
      <c r="D177" s="88" t="s">
        <v>2067</v>
      </c>
      <c r="E177" s="88" t="b">
        <v>0</v>
      </c>
      <c r="F177" s="88" t="b">
        <v>0</v>
      </c>
      <c r="G177" s="88" t="b">
        <v>0</v>
      </c>
    </row>
    <row r="178" spans="1:7" ht="15">
      <c r="A178" s="88" t="s">
        <v>2020</v>
      </c>
      <c r="B178" s="88">
        <v>3</v>
      </c>
      <c r="C178" s="122">
        <v>0.0032656411367147763</v>
      </c>
      <c r="D178" s="88" t="s">
        <v>2067</v>
      </c>
      <c r="E178" s="88" t="b">
        <v>0</v>
      </c>
      <c r="F178" s="88" t="b">
        <v>0</v>
      </c>
      <c r="G178" s="88" t="b">
        <v>0</v>
      </c>
    </row>
    <row r="179" spans="1:7" ht="15">
      <c r="A179" s="88" t="s">
        <v>2021</v>
      </c>
      <c r="B179" s="88">
        <v>3</v>
      </c>
      <c r="C179" s="122">
        <v>0.0032656411367147763</v>
      </c>
      <c r="D179" s="88" t="s">
        <v>2067</v>
      </c>
      <c r="E179" s="88" t="b">
        <v>0</v>
      </c>
      <c r="F179" s="88" t="b">
        <v>0</v>
      </c>
      <c r="G179" s="88" t="b">
        <v>0</v>
      </c>
    </row>
    <row r="180" spans="1:7" ht="15">
      <c r="A180" s="88" t="s">
        <v>1616</v>
      </c>
      <c r="B180" s="88">
        <v>3</v>
      </c>
      <c r="C180" s="122">
        <v>0.0032656411367147763</v>
      </c>
      <c r="D180" s="88" t="s">
        <v>2067</v>
      </c>
      <c r="E180" s="88" t="b">
        <v>0</v>
      </c>
      <c r="F180" s="88" t="b">
        <v>0</v>
      </c>
      <c r="G180" s="88" t="b">
        <v>0</v>
      </c>
    </row>
    <row r="181" spans="1:7" ht="15">
      <c r="A181" s="88" t="s">
        <v>1617</v>
      </c>
      <c r="B181" s="88">
        <v>3</v>
      </c>
      <c r="C181" s="122">
        <v>0.0032656411367147763</v>
      </c>
      <c r="D181" s="88" t="s">
        <v>2067</v>
      </c>
      <c r="E181" s="88" t="b">
        <v>0</v>
      </c>
      <c r="F181" s="88" t="b">
        <v>1</v>
      </c>
      <c r="G181" s="88" t="b">
        <v>0</v>
      </c>
    </row>
    <row r="182" spans="1:7" ht="15">
      <c r="A182" s="88" t="s">
        <v>1618</v>
      </c>
      <c r="B182" s="88">
        <v>3</v>
      </c>
      <c r="C182" s="122">
        <v>0.0032656411367147763</v>
      </c>
      <c r="D182" s="88" t="s">
        <v>2067</v>
      </c>
      <c r="E182" s="88" t="b">
        <v>1</v>
      </c>
      <c r="F182" s="88" t="b">
        <v>0</v>
      </c>
      <c r="G182" s="88" t="b">
        <v>0</v>
      </c>
    </row>
    <row r="183" spans="1:7" ht="15">
      <c r="A183" s="88" t="s">
        <v>1619</v>
      </c>
      <c r="B183" s="88">
        <v>3</v>
      </c>
      <c r="C183" s="122">
        <v>0.0032656411367147763</v>
      </c>
      <c r="D183" s="88" t="s">
        <v>2067</v>
      </c>
      <c r="E183" s="88" t="b">
        <v>0</v>
      </c>
      <c r="F183" s="88" t="b">
        <v>0</v>
      </c>
      <c r="G183" s="88" t="b">
        <v>0</v>
      </c>
    </row>
    <row r="184" spans="1:7" ht="15">
      <c r="A184" s="88" t="s">
        <v>1620</v>
      </c>
      <c r="B184" s="88">
        <v>3</v>
      </c>
      <c r="C184" s="122">
        <v>0.0032656411367147763</v>
      </c>
      <c r="D184" s="88" t="s">
        <v>2067</v>
      </c>
      <c r="E184" s="88" t="b">
        <v>0</v>
      </c>
      <c r="F184" s="88" t="b">
        <v>0</v>
      </c>
      <c r="G184" s="88" t="b">
        <v>0</v>
      </c>
    </row>
    <row r="185" spans="1:7" ht="15">
      <c r="A185" s="88" t="s">
        <v>1621</v>
      </c>
      <c r="B185" s="88">
        <v>3</v>
      </c>
      <c r="C185" s="122">
        <v>0.0032656411367147763</v>
      </c>
      <c r="D185" s="88" t="s">
        <v>2067</v>
      </c>
      <c r="E185" s="88" t="b">
        <v>0</v>
      </c>
      <c r="F185" s="88" t="b">
        <v>1</v>
      </c>
      <c r="G185" s="88" t="b">
        <v>0</v>
      </c>
    </row>
    <row r="186" spans="1:7" ht="15">
      <c r="A186" s="88" t="s">
        <v>1622</v>
      </c>
      <c r="B186" s="88">
        <v>3</v>
      </c>
      <c r="C186" s="122">
        <v>0.0032656411367147763</v>
      </c>
      <c r="D186" s="88" t="s">
        <v>2067</v>
      </c>
      <c r="E186" s="88" t="b">
        <v>0</v>
      </c>
      <c r="F186" s="88" t="b">
        <v>0</v>
      </c>
      <c r="G186" s="88" t="b">
        <v>0</v>
      </c>
    </row>
    <row r="187" spans="1:7" ht="15">
      <c r="A187" s="88" t="s">
        <v>1623</v>
      </c>
      <c r="B187" s="88">
        <v>3</v>
      </c>
      <c r="C187" s="122">
        <v>0.0032656411367147763</v>
      </c>
      <c r="D187" s="88" t="s">
        <v>2067</v>
      </c>
      <c r="E187" s="88" t="b">
        <v>0</v>
      </c>
      <c r="F187" s="88" t="b">
        <v>0</v>
      </c>
      <c r="G187" s="88" t="b">
        <v>0</v>
      </c>
    </row>
    <row r="188" spans="1:7" ht="15">
      <c r="A188" s="88" t="s">
        <v>306</v>
      </c>
      <c r="B188" s="88">
        <v>3</v>
      </c>
      <c r="C188" s="122">
        <v>0.0032656411367147763</v>
      </c>
      <c r="D188" s="88" t="s">
        <v>2067</v>
      </c>
      <c r="E188" s="88" t="b">
        <v>0</v>
      </c>
      <c r="F188" s="88" t="b">
        <v>0</v>
      </c>
      <c r="G188" s="88" t="b">
        <v>0</v>
      </c>
    </row>
    <row r="189" spans="1:7" ht="15">
      <c r="A189" s="88" t="s">
        <v>2022</v>
      </c>
      <c r="B189" s="88">
        <v>3</v>
      </c>
      <c r="C189" s="122">
        <v>0.0032656411367147763</v>
      </c>
      <c r="D189" s="88" t="s">
        <v>2067</v>
      </c>
      <c r="E189" s="88" t="b">
        <v>0</v>
      </c>
      <c r="F189" s="88" t="b">
        <v>1</v>
      </c>
      <c r="G189" s="88" t="b">
        <v>0</v>
      </c>
    </row>
    <row r="190" spans="1:7" ht="15">
      <c r="A190" s="88" t="s">
        <v>2023</v>
      </c>
      <c r="B190" s="88">
        <v>3</v>
      </c>
      <c r="C190" s="122">
        <v>0.0032656411367147763</v>
      </c>
      <c r="D190" s="88" t="s">
        <v>2067</v>
      </c>
      <c r="E190" s="88" t="b">
        <v>0</v>
      </c>
      <c r="F190" s="88" t="b">
        <v>1</v>
      </c>
      <c r="G190" s="88" t="b">
        <v>0</v>
      </c>
    </row>
    <row r="191" spans="1:7" ht="15">
      <c r="A191" s="88" t="s">
        <v>2024</v>
      </c>
      <c r="B191" s="88">
        <v>3</v>
      </c>
      <c r="C191" s="122">
        <v>0.0032656411367147763</v>
      </c>
      <c r="D191" s="88" t="s">
        <v>2067</v>
      </c>
      <c r="E191" s="88" t="b">
        <v>0</v>
      </c>
      <c r="F191" s="88" t="b">
        <v>0</v>
      </c>
      <c r="G191" s="88" t="b">
        <v>0</v>
      </c>
    </row>
    <row r="192" spans="1:7" ht="15">
      <c r="A192" s="88" t="s">
        <v>2025</v>
      </c>
      <c r="B192" s="88">
        <v>3</v>
      </c>
      <c r="C192" s="122">
        <v>0.0032656411367147763</v>
      </c>
      <c r="D192" s="88" t="s">
        <v>2067</v>
      </c>
      <c r="E192" s="88" t="b">
        <v>0</v>
      </c>
      <c r="F192" s="88" t="b">
        <v>0</v>
      </c>
      <c r="G192" s="88" t="b">
        <v>0</v>
      </c>
    </row>
    <row r="193" spans="1:7" ht="15">
      <c r="A193" s="88" t="s">
        <v>2026</v>
      </c>
      <c r="B193" s="88">
        <v>3</v>
      </c>
      <c r="C193" s="122">
        <v>0.0032656411367147763</v>
      </c>
      <c r="D193" s="88" t="s">
        <v>2067</v>
      </c>
      <c r="E193" s="88" t="b">
        <v>0</v>
      </c>
      <c r="F193" s="88" t="b">
        <v>0</v>
      </c>
      <c r="G193" s="88" t="b">
        <v>0</v>
      </c>
    </row>
    <row r="194" spans="1:7" ht="15">
      <c r="A194" s="88" t="s">
        <v>2027</v>
      </c>
      <c r="B194" s="88">
        <v>3</v>
      </c>
      <c r="C194" s="122">
        <v>0.0032656411367147763</v>
      </c>
      <c r="D194" s="88" t="s">
        <v>2067</v>
      </c>
      <c r="E194" s="88" t="b">
        <v>0</v>
      </c>
      <c r="F194" s="88" t="b">
        <v>0</v>
      </c>
      <c r="G194" s="88" t="b">
        <v>0</v>
      </c>
    </row>
    <row r="195" spans="1:7" ht="15">
      <c r="A195" s="88" t="s">
        <v>2028</v>
      </c>
      <c r="B195" s="88">
        <v>3</v>
      </c>
      <c r="C195" s="122">
        <v>0.0032656411367147763</v>
      </c>
      <c r="D195" s="88" t="s">
        <v>2067</v>
      </c>
      <c r="E195" s="88" t="b">
        <v>0</v>
      </c>
      <c r="F195" s="88" t="b">
        <v>0</v>
      </c>
      <c r="G195" s="88" t="b">
        <v>0</v>
      </c>
    </row>
    <row r="196" spans="1:7" ht="15">
      <c r="A196" s="88" t="s">
        <v>305</v>
      </c>
      <c r="B196" s="88">
        <v>3</v>
      </c>
      <c r="C196" s="122">
        <v>0.0032656411367147763</v>
      </c>
      <c r="D196" s="88" t="s">
        <v>2067</v>
      </c>
      <c r="E196" s="88" t="b">
        <v>0</v>
      </c>
      <c r="F196" s="88" t="b">
        <v>0</v>
      </c>
      <c r="G196" s="88" t="b">
        <v>0</v>
      </c>
    </row>
    <row r="197" spans="1:7" ht="15">
      <c r="A197" s="88" t="s">
        <v>2029</v>
      </c>
      <c r="B197" s="88">
        <v>2</v>
      </c>
      <c r="C197" s="122">
        <v>0.0024383570867747588</v>
      </c>
      <c r="D197" s="88" t="s">
        <v>2067</v>
      </c>
      <c r="E197" s="88" t="b">
        <v>1</v>
      </c>
      <c r="F197" s="88" t="b">
        <v>0</v>
      </c>
      <c r="G197" s="88" t="b">
        <v>0</v>
      </c>
    </row>
    <row r="198" spans="1:7" ht="15">
      <c r="A198" s="88" t="s">
        <v>1627</v>
      </c>
      <c r="B198" s="88">
        <v>2</v>
      </c>
      <c r="C198" s="122">
        <v>0.0024383570867747588</v>
      </c>
      <c r="D198" s="88" t="s">
        <v>2067</v>
      </c>
      <c r="E198" s="88" t="b">
        <v>0</v>
      </c>
      <c r="F198" s="88" t="b">
        <v>0</v>
      </c>
      <c r="G198" s="88" t="b">
        <v>0</v>
      </c>
    </row>
    <row r="199" spans="1:7" ht="15">
      <c r="A199" s="88" t="s">
        <v>1640</v>
      </c>
      <c r="B199" s="88">
        <v>2</v>
      </c>
      <c r="C199" s="122">
        <v>0.0024383570867747588</v>
      </c>
      <c r="D199" s="88" t="s">
        <v>2067</v>
      </c>
      <c r="E199" s="88" t="b">
        <v>0</v>
      </c>
      <c r="F199" s="88" t="b">
        <v>0</v>
      </c>
      <c r="G199" s="88" t="b">
        <v>0</v>
      </c>
    </row>
    <row r="200" spans="1:7" ht="15">
      <c r="A200" s="88" t="s">
        <v>1641</v>
      </c>
      <c r="B200" s="88">
        <v>2</v>
      </c>
      <c r="C200" s="122">
        <v>0.0024383570867747588</v>
      </c>
      <c r="D200" s="88" t="s">
        <v>2067</v>
      </c>
      <c r="E200" s="88" t="b">
        <v>0</v>
      </c>
      <c r="F200" s="88" t="b">
        <v>0</v>
      </c>
      <c r="G200" s="88" t="b">
        <v>0</v>
      </c>
    </row>
    <row r="201" spans="1:7" ht="15">
      <c r="A201" s="88" t="s">
        <v>1642</v>
      </c>
      <c r="B201" s="88">
        <v>2</v>
      </c>
      <c r="C201" s="122">
        <v>0.0024383570867747588</v>
      </c>
      <c r="D201" s="88" t="s">
        <v>2067</v>
      </c>
      <c r="E201" s="88" t="b">
        <v>0</v>
      </c>
      <c r="F201" s="88" t="b">
        <v>0</v>
      </c>
      <c r="G201" s="88" t="b">
        <v>0</v>
      </c>
    </row>
    <row r="202" spans="1:7" ht="15">
      <c r="A202" s="88" t="s">
        <v>1643</v>
      </c>
      <c r="B202" s="88">
        <v>2</v>
      </c>
      <c r="C202" s="122">
        <v>0.0024383570867747588</v>
      </c>
      <c r="D202" s="88" t="s">
        <v>2067</v>
      </c>
      <c r="E202" s="88" t="b">
        <v>0</v>
      </c>
      <c r="F202" s="88" t="b">
        <v>0</v>
      </c>
      <c r="G202" s="88" t="b">
        <v>0</v>
      </c>
    </row>
    <row r="203" spans="1:7" ht="15">
      <c r="A203" s="88" t="s">
        <v>2030</v>
      </c>
      <c r="B203" s="88">
        <v>2</v>
      </c>
      <c r="C203" s="122">
        <v>0.0024383570867747588</v>
      </c>
      <c r="D203" s="88" t="s">
        <v>2067</v>
      </c>
      <c r="E203" s="88" t="b">
        <v>0</v>
      </c>
      <c r="F203" s="88" t="b">
        <v>0</v>
      </c>
      <c r="G203" s="88" t="b">
        <v>0</v>
      </c>
    </row>
    <row r="204" spans="1:7" ht="15">
      <c r="A204" s="88" t="s">
        <v>321</v>
      </c>
      <c r="B204" s="88">
        <v>2</v>
      </c>
      <c r="C204" s="122">
        <v>0.0024383570867747588</v>
      </c>
      <c r="D204" s="88" t="s">
        <v>2067</v>
      </c>
      <c r="E204" s="88" t="b">
        <v>0</v>
      </c>
      <c r="F204" s="88" t="b">
        <v>0</v>
      </c>
      <c r="G204" s="88" t="b">
        <v>0</v>
      </c>
    </row>
    <row r="205" spans="1:7" ht="15">
      <c r="A205" s="88" t="s">
        <v>265</v>
      </c>
      <c r="B205" s="88">
        <v>2</v>
      </c>
      <c r="C205" s="122">
        <v>0.0024383570867747588</v>
      </c>
      <c r="D205" s="88" t="s">
        <v>2067</v>
      </c>
      <c r="E205" s="88" t="b">
        <v>0</v>
      </c>
      <c r="F205" s="88" t="b">
        <v>0</v>
      </c>
      <c r="G205" s="88" t="b">
        <v>0</v>
      </c>
    </row>
    <row r="206" spans="1:7" ht="15">
      <c r="A206" s="88" t="s">
        <v>2031</v>
      </c>
      <c r="B206" s="88">
        <v>2</v>
      </c>
      <c r="C206" s="122">
        <v>0.0024383570867747588</v>
      </c>
      <c r="D206" s="88" t="s">
        <v>2067</v>
      </c>
      <c r="E206" s="88" t="b">
        <v>0</v>
      </c>
      <c r="F206" s="88" t="b">
        <v>0</v>
      </c>
      <c r="G206" s="88" t="b">
        <v>0</v>
      </c>
    </row>
    <row r="207" spans="1:7" ht="15">
      <c r="A207" s="88" t="s">
        <v>1594</v>
      </c>
      <c r="B207" s="88">
        <v>2</v>
      </c>
      <c r="C207" s="122">
        <v>0.0024383570867747588</v>
      </c>
      <c r="D207" s="88" t="s">
        <v>2067</v>
      </c>
      <c r="E207" s="88" t="b">
        <v>0</v>
      </c>
      <c r="F207" s="88" t="b">
        <v>0</v>
      </c>
      <c r="G207" s="88" t="b">
        <v>0</v>
      </c>
    </row>
    <row r="208" spans="1:7" ht="15">
      <c r="A208" s="88" t="s">
        <v>295</v>
      </c>
      <c r="B208" s="88">
        <v>2</v>
      </c>
      <c r="C208" s="122">
        <v>0.0024383570867747588</v>
      </c>
      <c r="D208" s="88" t="s">
        <v>2067</v>
      </c>
      <c r="E208" s="88" t="b">
        <v>0</v>
      </c>
      <c r="F208" s="88" t="b">
        <v>0</v>
      </c>
      <c r="G208" s="88" t="b">
        <v>0</v>
      </c>
    </row>
    <row r="209" spans="1:7" ht="15">
      <c r="A209" s="88" t="s">
        <v>2032</v>
      </c>
      <c r="B209" s="88">
        <v>2</v>
      </c>
      <c r="C209" s="122">
        <v>0.0024383570867747588</v>
      </c>
      <c r="D209" s="88" t="s">
        <v>2067</v>
      </c>
      <c r="E209" s="88" t="b">
        <v>0</v>
      </c>
      <c r="F209" s="88" t="b">
        <v>0</v>
      </c>
      <c r="G209" s="88" t="b">
        <v>0</v>
      </c>
    </row>
    <row r="210" spans="1:7" ht="15">
      <c r="A210" s="88" t="s">
        <v>2033</v>
      </c>
      <c r="B210" s="88">
        <v>2</v>
      </c>
      <c r="C210" s="122">
        <v>0.0024383570867747588</v>
      </c>
      <c r="D210" s="88" t="s">
        <v>2067</v>
      </c>
      <c r="E210" s="88" t="b">
        <v>0</v>
      </c>
      <c r="F210" s="88" t="b">
        <v>0</v>
      </c>
      <c r="G210" s="88" t="b">
        <v>0</v>
      </c>
    </row>
    <row r="211" spans="1:7" ht="15">
      <c r="A211" s="88" t="s">
        <v>2034</v>
      </c>
      <c r="B211" s="88">
        <v>2</v>
      </c>
      <c r="C211" s="122">
        <v>0.0024383570867747588</v>
      </c>
      <c r="D211" s="88" t="s">
        <v>2067</v>
      </c>
      <c r="E211" s="88" t="b">
        <v>0</v>
      </c>
      <c r="F211" s="88" t="b">
        <v>0</v>
      </c>
      <c r="G211" s="88" t="b">
        <v>0</v>
      </c>
    </row>
    <row r="212" spans="1:7" ht="15">
      <c r="A212" s="88" t="s">
        <v>2035</v>
      </c>
      <c r="B212" s="88">
        <v>2</v>
      </c>
      <c r="C212" s="122">
        <v>0.0024383570867747588</v>
      </c>
      <c r="D212" s="88" t="s">
        <v>2067</v>
      </c>
      <c r="E212" s="88" t="b">
        <v>0</v>
      </c>
      <c r="F212" s="88" t="b">
        <v>0</v>
      </c>
      <c r="G212" s="88" t="b">
        <v>0</v>
      </c>
    </row>
    <row r="213" spans="1:7" ht="15">
      <c r="A213" s="88" t="s">
        <v>2036</v>
      </c>
      <c r="B213" s="88">
        <v>2</v>
      </c>
      <c r="C213" s="122">
        <v>0.0024383570867747588</v>
      </c>
      <c r="D213" s="88" t="s">
        <v>2067</v>
      </c>
      <c r="E213" s="88" t="b">
        <v>0</v>
      </c>
      <c r="F213" s="88" t="b">
        <v>0</v>
      </c>
      <c r="G213" s="88" t="b">
        <v>0</v>
      </c>
    </row>
    <row r="214" spans="1:7" ht="15">
      <c r="A214" s="88" t="s">
        <v>2037</v>
      </c>
      <c r="B214" s="88">
        <v>2</v>
      </c>
      <c r="C214" s="122">
        <v>0.0024383570867747588</v>
      </c>
      <c r="D214" s="88" t="s">
        <v>2067</v>
      </c>
      <c r="E214" s="88" t="b">
        <v>0</v>
      </c>
      <c r="F214" s="88" t="b">
        <v>0</v>
      </c>
      <c r="G214" s="88" t="b">
        <v>0</v>
      </c>
    </row>
    <row r="215" spans="1:7" ht="15">
      <c r="A215" s="88" t="s">
        <v>2038</v>
      </c>
      <c r="B215" s="88">
        <v>2</v>
      </c>
      <c r="C215" s="122">
        <v>0.0024383570867747588</v>
      </c>
      <c r="D215" s="88" t="s">
        <v>2067</v>
      </c>
      <c r="E215" s="88" t="b">
        <v>0</v>
      </c>
      <c r="F215" s="88" t="b">
        <v>0</v>
      </c>
      <c r="G215" s="88" t="b">
        <v>0</v>
      </c>
    </row>
    <row r="216" spans="1:7" ht="15">
      <c r="A216" s="88" t="s">
        <v>2039</v>
      </c>
      <c r="B216" s="88">
        <v>2</v>
      </c>
      <c r="C216" s="122">
        <v>0.0024383570867747588</v>
      </c>
      <c r="D216" s="88" t="s">
        <v>2067</v>
      </c>
      <c r="E216" s="88" t="b">
        <v>0</v>
      </c>
      <c r="F216" s="88" t="b">
        <v>0</v>
      </c>
      <c r="G216" s="88" t="b">
        <v>0</v>
      </c>
    </row>
    <row r="217" spans="1:7" ht="15">
      <c r="A217" s="88" t="s">
        <v>2040</v>
      </c>
      <c r="B217" s="88">
        <v>2</v>
      </c>
      <c r="C217" s="122">
        <v>0.0024383570867747588</v>
      </c>
      <c r="D217" s="88" t="s">
        <v>2067</v>
      </c>
      <c r="E217" s="88" t="b">
        <v>0</v>
      </c>
      <c r="F217" s="88" t="b">
        <v>0</v>
      </c>
      <c r="G217" s="88" t="b">
        <v>0</v>
      </c>
    </row>
    <row r="218" spans="1:7" ht="15">
      <c r="A218" s="88" t="s">
        <v>2041</v>
      </c>
      <c r="B218" s="88">
        <v>2</v>
      </c>
      <c r="C218" s="122">
        <v>0.0024383570867747588</v>
      </c>
      <c r="D218" s="88" t="s">
        <v>2067</v>
      </c>
      <c r="E218" s="88" t="b">
        <v>0</v>
      </c>
      <c r="F218" s="88" t="b">
        <v>0</v>
      </c>
      <c r="G218" s="88" t="b">
        <v>0</v>
      </c>
    </row>
    <row r="219" spans="1:7" ht="15">
      <c r="A219" s="88" t="s">
        <v>2042</v>
      </c>
      <c r="B219" s="88">
        <v>2</v>
      </c>
      <c r="C219" s="122">
        <v>0.0024383570867747588</v>
      </c>
      <c r="D219" s="88" t="s">
        <v>2067</v>
      </c>
      <c r="E219" s="88" t="b">
        <v>0</v>
      </c>
      <c r="F219" s="88" t="b">
        <v>0</v>
      </c>
      <c r="G219" s="88" t="b">
        <v>0</v>
      </c>
    </row>
    <row r="220" spans="1:7" ht="15">
      <c r="A220" s="88" t="s">
        <v>2043</v>
      </c>
      <c r="B220" s="88">
        <v>2</v>
      </c>
      <c r="C220" s="122">
        <v>0.0024383570867747588</v>
      </c>
      <c r="D220" s="88" t="s">
        <v>2067</v>
      </c>
      <c r="E220" s="88" t="b">
        <v>0</v>
      </c>
      <c r="F220" s="88" t="b">
        <v>0</v>
      </c>
      <c r="G220" s="88" t="b">
        <v>0</v>
      </c>
    </row>
    <row r="221" spans="1:7" ht="15">
      <c r="A221" s="88" t="s">
        <v>2044</v>
      </c>
      <c r="B221" s="88">
        <v>2</v>
      </c>
      <c r="C221" s="122">
        <v>0.0024383570867747588</v>
      </c>
      <c r="D221" s="88" t="s">
        <v>2067</v>
      </c>
      <c r="E221" s="88" t="b">
        <v>0</v>
      </c>
      <c r="F221" s="88" t="b">
        <v>0</v>
      </c>
      <c r="G221" s="88" t="b">
        <v>0</v>
      </c>
    </row>
    <row r="222" spans="1:7" ht="15">
      <c r="A222" s="88" t="s">
        <v>2045</v>
      </c>
      <c r="B222" s="88">
        <v>2</v>
      </c>
      <c r="C222" s="122">
        <v>0.0024383570867747588</v>
      </c>
      <c r="D222" s="88" t="s">
        <v>2067</v>
      </c>
      <c r="E222" s="88" t="b">
        <v>0</v>
      </c>
      <c r="F222" s="88" t="b">
        <v>0</v>
      </c>
      <c r="G222" s="88" t="b">
        <v>0</v>
      </c>
    </row>
    <row r="223" spans="1:7" ht="15">
      <c r="A223" s="88" t="s">
        <v>2046</v>
      </c>
      <c r="B223" s="88">
        <v>2</v>
      </c>
      <c r="C223" s="122">
        <v>0.0024383570867747588</v>
      </c>
      <c r="D223" s="88" t="s">
        <v>2067</v>
      </c>
      <c r="E223" s="88" t="b">
        <v>0</v>
      </c>
      <c r="F223" s="88" t="b">
        <v>0</v>
      </c>
      <c r="G223" s="88" t="b">
        <v>0</v>
      </c>
    </row>
    <row r="224" spans="1:7" ht="15">
      <c r="A224" s="88" t="s">
        <v>2047</v>
      </c>
      <c r="B224" s="88">
        <v>2</v>
      </c>
      <c r="C224" s="122">
        <v>0.0024383570867747588</v>
      </c>
      <c r="D224" s="88" t="s">
        <v>2067</v>
      </c>
      <c r="E224" s="88" t="b">
        <v>1</v>
      </c>
      <c r="F224" s="88" t="b">
        <v>0</v>
      </c>
      <c r="G224" s="88" t="b">
        <v>0</v>
      </c>
    </row>
    <row r="225" spans="1:7" ht="15">
      <c r="A225" s="88" t="s">
        <v>2048</v>
      </c>
      <c r="B225" s="88">
        <v>2</v>
      </c>
      <c r="C225" s="122">
        <v>0.0024383570867747588</v>
      </c>
      <c r="D225" s="88" t="s">
        <v>2067</v>
      </c>
      <c r="E225" s="88" t="b">
        <v>0</v>
      </c>
      <c r="F225" s="88" t="b">
        <v>0</v>
      </c>
      <c r="G225" s="88" t="b">
        <v>0</v>
      </c>
    </row>
    <row r="226" spans="1:7" ht="15">
      <c r="A226" s="88" t="s">
        <v>2049</v>
      </c>
      <c r="B226" s="88">
        <v>2</v>
      </c>
      <c r="C226" s="122">
        <v>0.0024383570867747588</v>
      </c>
      <c r="D226" s="88" t="s">
        <v>2067</v>
      </c>
      <c r="E226" s="88" t="b">
        <v>0</v>
      </c>
      <c r="F226" s="88" t="b">
        <v>0</v>
      </c>
      <c r="G226" s="88" t="b">
        <v>0</v>
      </c>
    </row>
    <row r="227" spans="1:7" ht="15">
      <c r="A227" s="88" t="s">
        <v>2050</v>
      </c>
      <c r="B227" s="88">
        <v>2</v>
      </c>
      <c r="C227" s="122">
        <v>0.0024383570867747588</v>
      </c>
      <c r="D227" s="88" t="s">
        <v>2067</v>
      </c>
      <c r="E227" s="88" t="b">
        <v>0</v>
      </c>
      <c r="F227" s="88" t="b">
        <v>0</v>
      </c>
      <c r="G227" s="88" t="b">
        <v>0</v>
      </c>
    </row>
    <row r="228" spans="1:7" ht="15">
      <c r="A228" s="88" t="s">
        <v>2051</v>
      </c>
      <c r="B228" s="88">
        <v>2</v>
      </c>
      <c r="C228" s="122">
        <v>0.0024383570867747588</v>
      </c>
      <c r="D228" s="88" t="s">
        <v>2067</v>
      </c>
      <c r="E228" s="88" t="b">
        <v>0</v>
      </c>
      <c r="F228" s="88" t="b">
        <v>0</v>
      </c>
      <c r="G228" s="88" t="b">
        <v>0</v>
      </c>
    </row>
    <row r="229" spans="1:7" ht="15">
      <c r="A229" s="88" t="s">
        <v>2052</v>
      </c>
      <c r="B229" s="88">
        <v>2</v>
      </c>
      <c r="C229" s="122">
        <v>0.0024383570867747588</v>
      </c>
      <c r="D229" s="88" t="s">
        <v>2067</v>
      </c>
      <c r="E229" s="88" t="b">
        <v>1</v>
      </c>
      <c r="F229" s="88" t="b">
        <v>0</v>
      </c>
      <c r="G229" s="88" t="b">
        <v>0</v>
      </c>
    </row>
    <row r="230" spans="1:7" ht="15">
      <c r="A230" s="88" t="s">
        <v>2053</v>
      </c>
      <c r="B230" s="88">
        <v>2</v>
      </c>
      <c r="C230" s="122">
        <v>0.0024383570867747588</v>
      </c>
      <c r="D230" s="88" t="s">
        <v>2067</v>
      </c>
      <c r="E230" s="88" t="b">
        <v>0</v>
      </c>
      <c r="F230" s="88" t="b">
        <v>0</v>
      </c>
      <c r="G230" s="88" t="b">
        <v>0</v>
      </c>
    </row>
    <row r="231" spans="1:7" ht="15">
      <c r="A231" s="88" t="s">
        <v>283</v>
      </c>
      <c r="B231" s="88">
        <v>2</v>
      </c>
      <c r="C231" s="122">
        <v>0.0024383570867747588</v>
      </c>
      <c r="D231" s="88" t="s">
        <v>2067</v>
      </c>
      <c r="E231" s="88" t="b">
        <v>0</v>
      </c>
      <c r="F231" s="88" t="b">
        <v>0</v>
      </c>
      <c r="G231" s="88" t="b">
        <v>0</v>
      </c>
    </row>
    <row r="232" spans="1:7" ht="15">
      <c r="A232" s="88" t="s">
        <v>2054</v>
      </c>
      <c r="B232" s="88">
        <v>2</v>
      </c>
      <c r="C232" s="122">
        <v>0.0024383570867747588</v>
      </c>
      <c r="D232" s="88" t="s">
        <v>2067</v>
      </c>
      <c r="E232" s="88" t="b">
        <v>0</v>
      </c>
      <c r="F232" s="88" t="b">
        <v>0</v>
      </c>
      <c r="G232" s="88" t="b">
        <v>0</v>
      </c>
    </row>
    <row r="233" spans="1:7" ht="15">
      <c r="A233" s="88" t="s">
        <v>319</v>
      </c>
      <c r="B233" s="88">
        <v>2</v>
      </c>
      <c r="C233" s="122">
        <v>0.0028849891278192414</v>
      </c>
      <c r="D233" s="88" t="s">
        <v>2067</v>
      </c>
      <c r="E233" s="88" t="b">
        <v>0</v>
      </c>
      <c r="F233" s="88" t="b">
        <v>0</v>
      </c>
      <c r="G233" s="88" t="b">
        <v>0</v>
      </c>
    </row>
    <row r="234" spans="1:7" ht="15">
      <c r="A234" s="88" t="s">
        <v>1595</v>
      </c>
      <c r="B234" s="88">
        <v>2</v>
      </c>
      <c r="C234" s="122">
        <v>0.0028849891278192414</v>
      </c>
      <c r="D234" s="88" t="s">
        <v>2067</v>
      </c>
      <c r="E234" s="88" t="b">
        <v>0</v>
      </c>
      <c r="F234" s="88" t="b">
        <v>0</v>
      </c>
      <c r="G234" s="88" t="b">
        <v>0</v>
      </c>
    </row>
    <row r="235" spans="1:7" ht="15">
      <c r="A235" s="88" t="s">
        <v>2055</v>
      </c>
      <c r="B235" s="88">
        <v>2</v>
      </c>
      <c r="C235" s="122">
        <v>0.0024383570867747588</v>
      </c>
      <c r="D235" s="88" t="s">
        <v>2067</v>
      </c>
      <c r="E235" s="88" t="b">
        <v>0</v>
      </c>
      <c r="F235" s="88" t="b">
        <v>0</v>
      </c>
      <c r="G235" s="88" t="b">
        <v>0</v>
      </c>
    </row>
    <row r="236" spans="1:7" ht="15">
      <c r="A236" s="88" t="s">
        <v>2056</v>
      </c>
      <c r="B236" s="88">
        <v>2</v>
      </c>
      <c r="C236" s="122">
        <v>0.0024383570867747588</v>
      </c>
      <c r="D236" s="88" t="s">
        <v>2067</v>
      </c>
      <c r="E236" s="88" t="b">
        <v>0</v>
      </c>
      <c r="F236" s="88" t="b">
        <v>0</v>
      </c>
      <c r="G236" s="88" t="b">
        <v>0</v>
      </c>
    </row>
    <row r="237" spans="1:7" ht="15">
      <c r="A237" s="88" t="s">
        <v>2057</v>
      </c>
      <c r="B237" s="88">
        <v>2</v>
      </c>
      <c r="C237" s="122">
        <v>0.0024383570867747588</v>
      </c>
      <c r="D237" s="88" t="s">
        <v>2067</v>
      </c>
      <c r="E237" s="88" t="b">
        <v>0</v>
      </c>
      <c r="F237" s="88" t="b">
        <v>0</v>
      </c>
      <c r="G237" s="88" t="b">
        <v>0</v>
      </c>
    </row>
    <row r="238" spans="1:7" ht="15">
      <c r="A238" s="88" t="s">
        <v>2058</v>
      </c>
      <c r="B238" s="88">
        <v>2</v>
      </c>
      <c r="C238" s="122">
        <v>0.0024383570867747588</v>
      </c>
      <c r="D238" s="88" t="s">
        <v>2067</v>
      </c>
      <c r="E238" s="88" t="b">
        <v>0</v>
      </c>
      <c r="F238" s="88" t="b">
        <v>0</v>
      </c>
      <c r="G238" s="88" t="b">
        <v>0</v>
      </c>
    </row>
    <row r="239" spans="1:7" ht="15">
      <c r="A239" s="88" t="s">
        <v>2059</v>
      </c>
      <c r="B239" s="88">
        <v>2</v>
      </c>
      <c r="C239" s="122">
        <v>0.0024383570867747588</v>
      </c>
      <c r="D239" s="88" t="s">
        <v>2067</v>
      </c>
      <c r="E239" s="88" t="b">
        <v>0</v>
      </c>
      <c r="F239" s="88" t="b">
        <v>0</v>
      </c>
      <c r="G239" s="88" t="b">
        <v>0</v>
      </c>
    </row>
    <row r="240" spans="1:7" ht="15">
      <c r="A240" s="88" t="s">
        <v>2060</v>
      </c>
      <c r="B240" s="88">
        <v>2</v>
      </c>
      <c r="C240" s="122">
        <v>0.0024383570867747588</v>
      </c>
      <c r="D240" s="88" t="s">
        <v>2067</v>
      </c>
      <c r="E240" s="88" t="b">
        <v>0</v>
      </c>
      <c r="F240" s="88" t="b">
        <v>0</v>
      </c>
      <c r="G240" s="88" t="b">
        <v>0</v>
      </c>
    </row>
    <row r="241" spans="1:7" ht="15">
      <c r="A241" s="88" t="s">
        <v>2061</v>
      </c>
      <c r="B241" s="88">
        <v>2</v>
      </c>
      <c r="C241" s="122">
        <v>0.0024383570867747588</v>
      </c>
      <c r="D241" s="88" t="s">
        <v>2067</v>
      </c>
      <c r="E241" s="88" t="b">
        <v>1</v>
      </c>
      <c r="F241" s="88" t="b">
        <v>0</v>
      </c>
      <c r="G241" s="88" t="b">
        <v>0</v>
      </c>
    </row>
    <row r="242" spans="1:7" ht="15">
      <c r="A242" s="88" t="s">
        <v>2062</v>
      </c>
      <c r="B242" s="88">
        <v>2</v>
      </c>
      <c r="C242" s="122">
        <v>0.0024383570867747588</v>
      </c>
      <c r="D242" s="88" t="s">
        <v>2067</v>
      </c>
      <c r="E242" s="88" t="b">
        <v>0</v>
      </c>
      <c r="F242" s="88" t="b">
        <v>0</v>
      </c>
      <c r="G242" s="88" t="b">
        <v>0</v>
      </c>
    </row>
    <row r="243" spans="1:7" ht="15">
      <c r="A243" s="88" t="s">
        <v>2063</v>
      </c>
      <c r="B243" s="88">
        <v>2</v>
      </c>
      <c r="C243" s="122">
        <v>0.0024383570867747588</v>
      </c>
      <c r="D243" s="88" t="s">
        <v>2067</v>
      </c>
      <c r="E243" s="88" t="b">
        <v>1</v>
      </c>
      <c r="F243" s="88" t="b">
        <v>0</v>
      </c>
      <c r="G243" s="88" t="b">
        <v>0</v>
      </c>
    </row>
    <row r="244" spans="1:7" ht="15">
      <c r="A244" s="88" t="s">
        <v>312</v>
      </c>
      <c r="B244" s="88">
        <v>2</v>
      </c>
      <c r="C244" s="122">
        <v>0.0024383570867747588</v>
      </c>
      <c r="D244" s="88" t="s">
        <v>2067</v>
      </c>
      <c r="E244" s="88" t="b">
        <v>0</v>
      </c>
      <c r="F244" s="88" t="b">
        <v>0</v>
      </c>
      <c r="G244" s="88" t="b">
        <v>0</v>
      </c>
    </row>
    <row r="245" spans="1:7" ht="15">
      <c r="A245" s="88" t="s">
        <v>2064</v>
      </c>
      <c r="B245" s="88">
        <v>2</v>
      </c>
      <c r="C245" s="122">
        <v>0.0024383570867747588</v>
      </c>
      <c r="D245" s="88" t="s">
        <v>2067</v>
      </c>
      <c r="E245" s="88" t="b">
        <v>0</v>
      </c>
      <c r="F245" s="88" t="b">
        <v>0</v>
      </c>
      <c r="G245" s="88" t="b">
        <v>0</v>
      </c>
    </row>
    <row r="246" spans="1:7" ht="15">
      <c r="A246" s="88" t="s">
        <v>1626</v>
      </c>
      <c r="B246" s="88">
        <v>2</v>
      </c>
      <c r="C246" s="122">
        <v>0.0024383570867747588</v>
      </c>
      <c r="D246" s="88" t="s">
        <v>2067</v>
      </c>
      <c r="E246" s="88" t="b">
        <v>0</v>
      </c>
      <c r="F246" s="88" t="b">
        <v>0</v>
      </c>
      <c r="G246" s="88" t="b">
        <v>0</v>
      </c>
    </row>
    <row r="247" spans="1:7" ht="15">
      <c r="A247" s="88" t="s">
        <v>1571</v>
      </c>
      <c r="B247" s="88">
        <v>16</v>
      </c>
      <c r="C247" s="122">
        <v>0</v>
      </c>
      <c r="D247" s="88" t="s">
        <v>1437</v>
      </c>
      <c r="E247" s="88" t="b">
        <v>0</v>
      </c>
      <c r="F247" s="88" t="b">
        <v>0</v>
      </c>
      <c r="G247" s="88" t="b">
        <v>0</v>
      </c>
    </row>
    <row r="248" spans="1:7" ht="15">
      <c r="A248" s="88" t="s">
        <v>1572</v>
      </c>
      <c r="B248" s="88">
        <v>10</v>
      </c>
      <c r="C248" s="122">
        <v>0.0072899993805687425</v>
      </c>
      <c r="D248" s="88" t="s">
        <v>1437</v>
      </c>
      <c r="E248" s="88" t="b">
        <v>0</v>
      </c>
      <c r="F248" s="88" t="b">
        <v>0</v>
      </c>
      <c r="G248" s="88" t="b">
        <v>0</v>
      </c>
    </row>
    <row r="249" spans="1:7" ht="15">
      <c r="A249" s="88" t="s">
        <v>1576</v>
      </c>
      <c r="B249" s="88">
        <v>8</v>
      </c>
      <c r="C249" s="122">
        <v>0.00860085701897089</v>
      </c>
      <c r="D249" s="88" t="s">
        <v>1437</v>
      </c>
      <c r="E249" s="88" t="b">
        <v>0</v>
      </c>
      <c r="F249" s="88" t="b">
        <v>0</v>
      </c>
      <c r="G249" s="88" t="b">
        <v>0</v>
      </c>
    </row>
    <row r="250" spans="1:7" ht="15">
      <c r="A250" s="88" t="s">
        <v>315</v>
      </c>
      <c r="B250" s="88">
        <v>8</v>
      </c>
      <c r="C250" s="122">
        <v>0.00860085701897089</v>
      </c>
      <c r="D250" s="88" t="s">
        <v>1437</v>
      </c>
      <c r="E250" s="88" t="b">
        <v>0</v>
      </c>
      <c r="F250" s="88" t="b">
        <v>0</v>
      </c>
      <c r="G250" s="88" t="b">
        <v>0</v>
      </c>
    </row>
    <row r="251" spans="1:7" ht="15">
      <c r="A251" s="88" t="s">
        <v>1577</v>
      </c>
      <c r="B251" s="88">
        <v>7</v>
      </c>
      <c r="C251" s="122">
        <v>0.008975548566041698</v>
      </c>
      <c r="D251" s="88" t="s">
        <v>1437</v>
      </c>
      <c r="E251" s="88" t="b">
        <v>0</v>
      </c>
      <c r="F251" s="88" t="b">
        <v>0</v>
      </c>
      <c r="G251" s="88" t="b">
        <v>0</v>
      </c>
    </row>
    <row r="252" spans="1:7" ht="15">
      <c r="A252" s="88" t="s">
        <v>1578</v>
      </c>
      <c r="B252" s="88">
        <v>7</v>
      </c>
      <c r="C252" s="122">
        <v>0.008975548566041698</v>
      </c>
      <c r="D252" s="88" t="s">
        <v>1437</v>
      </c>
      <c r="E252" s="88" t="b">
        <v>0</v>
      </c>
      <c r="F252" s="88" t="b">
        <v>0</v>
      </c>
      <c r="G252" s="88" t="b">
        <v>0</v>
      </c>
    </row>
    <row r="253" spans="1:7" ht="15">
      <c r="A253" s="88" t="s">
        <v>296</v>
      </c>
      <c r="B253" s="88">
        <v>6</v>
      </c>
      <c r="C253" s="122">
        <v>0.009127901405834596</v>
      </c>
      <c r="D253" s="88" t="s">
        <v>1437</v>
      </c>
      <c r="E253" s="88" t="b">
        <v>0</v>
      </c>
      <c r="F253" s="88" t="b">
        <v>0</v>
      </c>
      <c r="G253" s="88" t="b">
        <v>0</v>
      </c>
    </row>
    <row r="254" spans="1:7" ht="15">
      <c r="A254" s="88" t="s">
        <v>1579</v>
      </c>
      <c r="B254" s="88">
        <v>6</v>
      </c>
      <c r="C254" s="122">
        <v>0.015578544170062764</v>
      </c>
      <c r="D254" s="88" t="s">
        <v>1437</v>
      </c>
      <c r="E254" s="88" t="b">
        <v>0</v>
      </c>
      <c r="F254" s="88" t="b">
        <v>0</v>
      </c>
      <c r="G254" s="88" t="b">
        <v>0</v>
      </c>
    </row>
    <row r="255" spans="1:7" ht="15">
      <c r="A255" s="88" t="s">
        <v>282</v>
      </c>
      <c r="B255" s="88">
        <v>6</v>
      </c>
      <c r="C255" s="122">
        <v>0.009127901405834596</v>
      </c>
      <c r="D255" s="88" t="s">
        <v>1437</v>
      </c>
      <c r="E255" s="88" t="b">
        <v>0</v>
      </c>
      <c r="F255" s="88" t="b">
        <v>0</v>
      </c>
      <c r="G255" s="88" t="b">
        <v>0</v>
      </c>
    </row>
    <row r="256" spans="1:7" ht="15">
      <c r="A256" s="88" t="s">
        <v>1573</v>
      </c>
      <c r="B256" s="88">
        <v>5</v>
      </c>
      <c r="C256" s="122">
        <v>0.009020535327141178</v>
      </c>
      <c r="D256" s="88" t="s">
        <v>1437</v>
      </c>
      <c r="E256" s="88" t="b">
        <v>0</v>
      </c>
      <c r="F256" s="88" t="b">
        <v>0</v>
      </c>
      <c r="G256" s="88" t="b">
        <v>0</v>
      </c>
    </row>
    <row r="257" spans="1:7" ht="15">
      <c r="A257" s="88" t="s">
        <v>1920</v>
      </c>
      <c r="B257" s="88">
        <v>4</v>
      </c>
      <c r="C257" s="122">
        <v>0.00860085701897089</v>
      </c>
      <c r="D257" s="88" t="s">
        <v>1437</v>
      </c>
      <c r="E257" s="88" t="b">
        <v>1</v>
      </c>
      <c r="F257" s="88" t="b">
        <v>0</v>
      </c>
      <c r="G257" s="88" t="b">
        <v>0</v>
      </c>
    </row>
    <row r="258" spans="1:7" ht="15">
      <c r="A258" s="88" t="s">
        <v>1953</v>
      </c>
      <c r="B258" s="88">
        <v>4</v>
      </c>
      <c r="C258" s="122">
        <v>0.00860085701897089</v>
      </c>
      <c r="D258" s="88" t="s">
        <v>1437</v>
      </c>
      <c r="E258" s="88" t="b">
        <v>0</v>
      </c>
      <c r="F258" s="88" t="b">
        <v>0</v>
      </c>
      <c r="G258" s="88" t="b">
        <v>0</v>
      </c>
    </row>
    <row r="259" spans="1:7" ht="15">
      <c r="A259" s="88" t="s">
        <v>1926</v>
      </c>
      <c r="B259" s="88">
        <v>4</v>
      </c>
      <c r="C259" s="122">
        <v>0.00860085701897089</v>
      </c>
      <c r="D259" s="88" t="s">
        <v>1437</v>
      </c>
      <c r="E259" s="88" t="b">
        <v>0</v>
      </c>
      <c r="F259" s="88" t="b">
        <v>0</v>
      </c>
      <c r="G259" s="88" t="b">
        <v>0</v>
      </c>
    </row>
    <row r="260" spans="1:7" ht="15">
      <c r="A260" s="88" t="s">
        <v>1954</v>
      </c>
      <c r="B260" s="88">
        <v>4</v>
      </c>
      <c r="C260" s="122">
        <v>0.00860085701897089</v>
      </c>
      <c r="D260" s="88" t="s">
        <v>1437</v>
      </c>
      <c r="E260" s="88" t="b">
        <v>0</v>
      </c>
      <c r="F260" s="88" t="b">
        <v>0</v>
      </c>
      <c r="G260" s="88" t="b">
        <v>0</v>
      </c>
    </row>
    <row r="261" spans="1:7" ht="15">
      <c r="A261" s="88" t="s">
        <v>1955</v>
      </c>
      <c r="B261" s="88">
        <v>4</v>
      </c>
      <c r="C261" s="122">
        <v>0.00860085701897089</v>
      </c>
      <c r="D261" s="88" t="s">
        <v>1437</v>
      </c>
      <c r="E261" s="88" t="b">
        <v>0</v>
      </c>
      <c r="F261" s="88" t="b">
        <v>0</v>
      </c>
      <c r="G261" s="88" t="b">
        <v>0</v>
      </c>
    </row>
    <row r="262" spans="1:7" ht="15">
      <c r="A262" s="88" t="s">
        <v>1927</v>
      </c>
      <c r="B262" s="88">
        <v>4</v>
      </c>
      <c r="C262" s="122">
        <v>0.00860085701897089</v>
      </c>
      <c r="D262" s="88" t="s">
        <v>1437</v>
      </c>
      <c r="E262" s="88" t="b">
        <v>0</v>
      </c>
      <c r="F262" s="88" t="b">
        <v>0</v>
      </c>
      <c r="G262" s="88" t="b">
        <v>0</v>
      </c>
    </row>
    <row r="263" spans="1:7" ht="15">
      <c r="A263" s="88" t="s">
        <v>1636</v>
      </c>
      <c r="B263" s="88">
        <v>4</v>
      </c>
      <c r="C263" s="122">
        <v>0.00860085701897089</v>
      </c>
      <c r="D263" s="88" t="s">
        <v>1437</v>
      </c>
      <c r="E263" s="88" t="b">
        <v>0</v>
      </c>
      <c r="F263" s="88" t="b">
        <v>0</v>
      </c>
      <c r="G263" s="88" t="b">
        <v>0</v>
      </c>
    </row>
    <row r="264" spans="1:7" ht="15">
      <c r="A264" s="88" t="s">
        <v>1956</v>
      </c>
      <c r="B264" s="88">
        <v>4</v>
      </c>
      <c r="C264" s="122">
        <v>0.00860085701897089</v>
      </c>
      <c r="D264" s="88" t="s">
        <v>1437</v>
      </c>
      <c r="E264" s="88" t="b">
        <v>0</v>
      </c>
      <c r="F264" s="88" t="b">
        <v>0</v>
      </c>
      <c r="G264" s="88" t="b">
        <v>0</v>
      </c>
    </row>
    <row r="265" spans="1:7" ht="15">
      <c r="A265" s="88" t="s">
        <v>1957</v>
      </c>
      <c r="B265" s="88">
        <v>4</v>
      </c>
      <c r="C265" s="122">
        <v>0.00860085701897089</v>
      </c>
      <c r="D265" s="88" t="s">
        <v>1437</v>
      </c>
      <c r="E265" s="88" t="b">
        <v>0</v>
      </c>
      <c r="F265" s="88" t="b">
        <v>1</v>
      </c>
      <c r="G265" s="88" t="b">
        <v>0</v>
      </c>
    </row>
    <row r="266" spans="1:7" ht="15">
      <c r="A266" s="88" t="s">
        <v>1958</v>
      </c>
      <c r="B266" s="88">
        <v>4</v>
      </c>
      <c r="C266" s="122">
        <v>0.00860085701897089</v>
      </c>
      <c r="D266" s="88" t="s">
        <v>1437</v>
      </c>
      <c r="E266" s="88" t="b">
        <v>0</v>
      </c>
      <c r="F266" s="88" t="b">
        <v>0</v>
      </c>
      <c r="G266" s="88" t="b">
        <v>0</v>
      </c>
    </row>
    <row r="267" spans="1:7" ht="15">
      <c r="A267" s="88" t="s">
        <v>1959</v>
      </c>
      <c r="B267" s="88">
        <v>4</v>
      </c>
      <c r="C267" s="122">
        <v>0.00860085701897089</v>
      </c>
      <c r="D267" s="88" t="s">
        <v>1437</v>
      </c>
      <c r="E267" s="88" t="b">
        <v>0</v>
      </c>
      <c r="F267" s="88" t="b">
        <v>0</v>
      </c>
      <c r="G267" s="88" t="b">
        <v>0</v>
      </c>
    </row>
    <row r="268" spans="1:7" ht="15">
      <c r="A268" s="88" t="s">
        <v>1960</v>
      </c>
      <c r="B268" s="88">
        <v>4</v>
      </c>
      <c r="C268" s="122">
        <v>0.00860085701897089</v>
      </c>
      <c r="D268" s="88" t="s">
        <v>1437</v>
      </c>
      <c r="E268" s="88" t="b">
        <v>1</v>
      </c>
      <c r="F268" s="88" t="b">
        <v>0</v>
      </c>
      <c r="G268" s="88" t="b">
        <v>0</v>
      </c>
    </row>
    <row r="269" spans="1:7" ht="15">
      <c r="A269" s="88" t="s">
        <v>1961</v>
      </c>
      <c r="B269" s="88">
        <v>4</v>
      </c>
      <c r="C269" s="122">
        <v>0.00860085701897089</v>
      </c>
      <c r="D269" s="88" t="s">
        <v>1437</v>
      </c>
      <c r="E269" s="88" t="b">
        <v>0</v>
      </c>
      <c r="F269" s="88" t="b">
        <v>0</v>
      </c>
      <c r="G269" s="88" t="b">
        <v>0</v>
      </c>
    </row>
    <row r="270" spans="1:7" ht="15">
      <c r="A270" s="88" t="s">
        <v>1962</v>
      </c>
      <c r="B270" s="88">
        <v>4</v>
      </c>
      <c r="C270" s="122">
        <v>0.00860085701897089</v>
      </c>
      <c r="D270" s="88" t="s">
        <v>1437</v>
      </c>
      <c r="E270" s="88" t="b">
        <v>0</v>
      </c>
      <c r="F270" s="88" t="b">
        <v>0</v>
      </c>
      <c r="G270" s="88" t="b">
        <v>0</v>
      </c>
    </row>
    <row r="271" spans="1:7" ht="15">
      <c r="A271" s="88" t="s">
        <v>1963</v>
      </c>
      <c r="B271" s="88">
        <v>4</v>
      </c>
      <c r="C271" s="122">
        <v>0.00860085701897089</v>
      </c>
      <c r="D271" s="88" t="s">
        <v>1437</v>
      </c>
      <c r="E271" s="88" t="b">
        <v>0</v>
      </c>
      <c r="F271" s="88" t="b">
        <v>0</v>
      </c>
      <c r="G271" s="88" t="b">
        <v>0</v>
      </c>
    </row>
    <row r="272" spans="1:7" ht="15">
      <c r="A272" s="88" t="s">
        <v>1964</v>
      </c>
      <c r="B272" s="88">
        <v>4</v>
      </c>
      <c r="C272" s="122">
        <v>0.00860085701897089</v>
      </c>
      <c r="D272" s="88" t="s">
        <v>1437</v>
      </c>
      <c r="E272" s="88" t="b">
        <v>0</v>
      </c>
      <c r="F272" s="88" t="b">
        <v>0</v>
      </c>
      <c r="G272" s="88" t="b">
        <v>0</v>
      </c>
    </row>
    <row r="273" spans="1:7" ht="15">
      <c r="A273" s="88" t="s">
        <v>1965</v>
      </c>
      <c r="B273" s="88">
        <v>4</v>
      </c>
      <c r="C273" s="122">
        <v>0.00860085701897089</v>
      </c>
      <c r="D273" s="88" t="s">
        <v>1437</v>
      </c>
      <c r="E273" s="88" t="b">
        <v>0</v>
      </c>
      <c r="F273" s="88" t="b">
        <v>0</v>
      </c>
      <c r="G273" s="88" t="b">
        <v>0</v>
      </c>
    </row>
    <row r="274" spans="1:7" ht="15">
      <c r="A274" s="88" t="s">
        <v>1966</v>
      </c>
      <c r="B274" s="88">
        <v>4</v>
      </c>
      <c r="C274" s="122">
        <v>0.00860085701897089</v>
      </c>
      <c r="D274" s="88" t="s">
        <v>1437</v>
      </c>
      <c r="E274" s="88" t="b">
        <v>0</v>
      </c>
      <c r="F274" s="88" t="b">
        <v>0</v>
      </c>
      <c r="G274" s="88" t="b">
        <v>0</v>
      </c>
    </row>
    <row r="275" spans="1:7" ht="15">
      <c r="A275" s="88" t="s">
        <v>310</v>
      </c>
      <c r="B275" s="88">
        <v>4</v>
      </c>
      <c r="C275" s="122">
        <v>0.00860085701897089</v>
      </c>
      <c r="D275" s="88" t="s">
        <v>1437</v>
      </c>
      <c r="E275" s="88" t="b">
        <v>0</v>
      </c>
      <c r="F275" s="88" t="b">
        <v>0</v>
      </c>
      <c r="G275" s="88" t="b">
        <v>0</v>
      </c>
    </row>
    <row r="276" spans="1:7" ht="15">
      <c r="A276" s="88" t="s">
        <v>272</v>
      </c>
      <c r="B276" s="88">
        <v>4</v>
      </c>
      <c r="C276" s="122">
        <v>0.00860085701897089</v>
      </c>
      <c r="D276" s="88" t="s">
        <v>1437</v>
      </c>
      <c r="E276" s="88" t="b">
        <v>0</v>
      </c>
      <c r="F276" s="88" t="b">
        <v>0</v>
      </c>
      <c r="G276" s="88" t="b">
        <v>0</v>
      </c>
    </row>
    <row r="277" spans="1:7" ht="15">
      <c r="A277" s="88" t="s">
        <v>1925</v>
      </c>
      <c r="B277" s="88">
        <v>4</v>
      </c>
      <c r="C277" s="122">
        <v>0.00860085701897089</v>
      </c>
      <c r="D277" s="88" t="s">
        <v>1437</v>
      </c>
      <c r="E277" s="88" t="b">
        <v>0</v>
      </c>
      <c r="F277" s="88" t="b">
        <v>0</v>
      </c>
      <c r="G277" s="88" t="b">
        <v>0</v>
      </c>
    </row>
    <row r="278" spans="1:7" ht="15">
      <c r="A278" s="88" t="s">
        <v>317</v>
      </c>
      <c r="B278" s="88">
        <v>3</v>
      </c>
      <c r="C278" s="122">
        <v>0.007789272085031382</v>
      </c>
      <c r="D278" s="88" t="s">
        <v>1437</v>
      </c>
      <c r="E278" s="88" t="b">
        <v>0</v>
      </c>
      <c r="F278" s="88" t="b">
        <v>0</v>
      </c>
      <c r="G278" s="88" t="b">
        <v>0</v>
      </c>
    </row>
    <row r="279" spans="1:7" ht="15">
      <c r="A279" s="88" t="s">
        <v>1971</v>
      </c>
      <c r="B279" s="88">
        <v>3</v>
      </c>
      <c r="C279" s="122">
        <v>0.007789272085031382</v>
      </c>
      <c r="D279" s="88" t="s">
        <v>1437</v>
      </c>
      <c r="E279" s="88" t="b">
        <v>0</v>
      </c>
      <c r="F279" s="88" t="b">
        <v>0</v>
      </c>
      <c r="G279" s="88" t="b">
        <v>0</v>
      </c>
    </row>
    <row r="280" spans="1:7" ht="15">
      <c r="A280" s="88" t="s">
        <v>1972</v>
      </c>
      <c r="B280" s="88">
        <v>3</v>
      </c>
      <c r="C280" s="122">
        <v>0.007789272085031382</v>
      </c>
      <c r="D280" s="88" t="s">
        <v>1437</v>
      </c>
      <c r="E280" s="88" t="b">
        <v>0</v>
      </c>
      <c r="F280" s="88" t="b">
        <v>0</v>
      </c>
      <c r="G280" s="88" t="b">
        <v>0</v>
      </c>
    </row>
    <row r="281" spans="1:7" ht="15">
      <c r="A281" s="88" t="s">
        <v>1973</v>
      </c>
      <c r="B281" s="88">
        <v>3</v>
      </c>
      <c r="C281" s="122">
        <v>0.007789272085031382</v>
      </c>
      <c r="D281" s="88" t="s">
        <v>1437</v>
      </c>
      <c r="E281" s="88" t="b">
        <v>0</v>
      </c>
      <c r="F281" s="88" t="b">
        <v>0</v>
      </c>
      <c r="G281" s="88" t="b">
        <v>0</v>
      </c>
    </row>
    <row r="282" spans="1:7" ht="15">
      <c r="A282" s="88" t="s">
        <v>1974</v>
      </c>
      <c r="B282" s="88">
        <v>3</v>
      </c>
      <c r="C282" s="122">
        <v>0.007789272085031382</v>
      </c>
      <c r="D282" s="88" t="s">
        <v>1437</v>
      </c>
      <c r="E282" s="88" t="b">
        <v>0</v>
      </c>
      <c r="F282" s="88" t="b">
        <v>0</v>
      </c>
      <c r="G282" s="88" t="b">
        <v>0</v>
      </c>
    </row>
    <row r="283" spans="1:7" ht="15">
      <c r="A283" s="88" t="s">
        <v>1975</v>
      </c>
      <c r="B283" s="88">
        <v>3</v>
      </c>
      <c r="C283" s="122">
        <v>0.007789272085031382</v>
      </c>
      <c r="D283" s="88" t="s">
        <v>1437</v>
      </c>
      <c r="E283" s="88" t="b">
        <v>0</v>
      </c>
      <c r="F283" s="88" t="b">
        <v>0</v>
      </c>
      <c r="G283" s="88" t="b">
        <v>0</v>
      </c>
    </row>
    <row r="284" spans="1:7" ht="15">
      <c r="A284" s="88" t="s">
        <v>1976</v>
      </c>
      <c r="B284" s="88">
        <v>3</v>
      </c>
      <c r="C284" s="122">
        <v>0.007789272085031382</v>
      </c>
      <c r="D284" s="88" t="s">
        <v>1437</v>
      </c>
      <c r="E284" s="88" t="b">
        <v>0</v>
      </c>
      <c r="F284" s="88" t="b">
        <v>0</v>
      </c>
      <c r="G284" s="88" t="b">
        <v>0</v>
      </c>
    </row>
    <row r="285" spans="1:7" ht="15">
      <c r="A285" s="88" t="s">
        <v>1933</v>
      </c>
      <c r="B285" s="88">
        <v>3</v>
      </c>
      <c r="C285" s="122">
        <v>0.007789272085031382</v>
      </c>
      <c r="D285" s="88" t="s">
        <v>1437</v>
      </c>
      <c r="E285" s="88" t="b">
        <v>0</v>
      </c>
      <c r="F285" s="88" t="b">
        <v>0</v>
      </c>
      <c r="G285" s="88" t="b">
        <v>0</v>
      </c>
    </row>
    <row r="286" spans="1:7" ht="15">
      <c r="A286" s="88" t="s">
        <v>1977</v>
      </c>
      <c r="B286" s="88">
        <v>3</v>
      </c>
      <c r="C286" s="122">
        <v>0.007789272085031382</v>
      </c>
      <c r="D286" s="88" t="s">
        <v>1437</v>
      </c>
      <c r="E286" s="88" t="b">
        <v>0</v>
      </c>
      <c r="F286" s="88" t="b">
        <v>0</v>
      </c>
      <c r="G286" s="88" t="b">
        <v>0</v>
      </c>
    </row>
    <row r="287" spans="1:7" ht="15">
      <c r="A287" s="88" t="s">
        <v>1978</v>
      </c>
      <c r="B287" s="88">
        <v>3</v>
      </c>
      <c r="C287" s="122">
        <v>0.007789272085031382</v>
      </c>
      <c r="D287" s="88" t="s">
        <v>1437</v>
      </c>
      <c r="E287" s="88" t="b">
        <v>0</v>
      </c>
      <c r="F287" s="88" t="b">
        <v>0</v>
      </c>
      <c r="G287" s="88" t="b">
        <v>0</v>
      </c>
    </row>
    <row r="288" spans="1:7" ht="15">
      <c r="A288" s="88" t="s">
        <v>1979</v>
      </c>
      <c r="B288" s="88">
        <v>3</v>
      </c>
      <c r="C288" s="122">
        <v>0.007789272085031382</v>
      </c>
      <c r="D288" s="88" t="s">
        <v>1437</v>
      </c>
      <c r="E288" s="88" t="b">
        <v>0</v>
      </c>
      <c r="F288" s="88" t="b">
        <v>0</v>
      </c>
      <c r="G288" s="88" t="b">
        <v>0</v>
      </c>
    </row>
    <row r="289" spans="1:7" ht="15">
      <c r="A289" s="88" t="s">
        <v>1980</v>
      </c>
      <c r="B289" s="88">
        <v>3</v>
      </c>
      <c r="C289" s="122">
        <v>0.007789272085031382</v>
      </c>
      <c r="D289" s="88" t="s">
        <v>1437</v>
      </c>
      <c r="E289" s="88" t="b">
        <v>0</v>
      </c>
      <c r="F289" s="88" t="b">
        <v>0</v>
      </c>
      <c r="G289" s="88" t="b">
        <v>0</v>
      </c>
    </row>
    <row r="290" spans="1:7" ht="15">
      <c r="A290" s="88" t="s">
        <v>1981</v>
      </c>
      <c r="B290" s="88">
        <v>3</v>
      </c>
      <c r="C290" s="122">
        <v>0.007789272085031382</v>
      </c>
      <c r="D290" s="88" t="s">
        <v>1437</v>
      </c>
      <c r="E290" s="88" t="b">
        <v>0</v>
      </c>
      <c r="F290" s="88" t="b">
        <v>0</v>
      </c>
      <c r="G290" s="88" t="b">
        <v>0</v>
      </c>
    </row>
    <row r="291" spans="1:7" ht="15">
      <c r="A291" s="88" t="s">
        <v>1999</v>
      </c>
      <c r="B291" s="88">
        <v>2</v>
      </c>
      <c r="C291" s="122">
        <v>0.006450642764228168</v>
      </c>
      <c r="D291" s="88" t="s">
        <v>1437</v>
      </c>
      <c r="E291" s="88" t="b">
        <v>0</v>
      </c>
      <c r="F291" s="88" t="b">
        <v>0</v>
      </c>
      <c r="G291" s="88" t="b">
        <v>0</v>
      </c>
    </row>
    <row r="292" spans="1:7" ht="15">
      <c r="A292" s="88" t="s">
        <v>2008</v>
      </c>
      <c r="B292" s="88">
        <v>2</v>
      </c>
      <c r="C292" s="122">
        <v>0.006450642764228168</v>
      </c>
      <c r="D292" s="88" t="s">
        <v>1437</v>
      </c>
      <c r="E292" s="88" t="b">
        <v>0</v>
      </c>
      <c r="F292" s="88" t="b">
        <v>0</v>
      </c>
      <c r="G292" s="88" t="b">
        <v>0</v>
      </c>
    </row>
    <row r="293" spans="1:7" ht="15">
      <c r="A293" s="88" t="s">
        <v>2009</v>
      </c>
      <c r="B293" s="88">
        <v>2</v>
      </c>
      <c r="C293" s="122">
        <v>0.006450642764228168</v>
      </c>
      <c r="D293" s="88" t="s">
        <v>1437</v>
      </c>
      <c r="E293" s="88" t="b">
        <v>0</v>
      </c>
      <c r="F293" s="88" t="b">
        <v>0</v>
      </c>
      <c r="G293" s="88" t="b">
        <v>0</v>
      </c>
    </row>
    <row r="294" spans="1:7" ht="15">
      <c r="A294" s="88" t="s">
        <v>2010</v>
      </c>
      <c r="B294" s="88">
        <v>2</v>
      </c>
      <c r="C294" s="122">
        <v>0.006450642764228168</v>
      </c>
      <c r="D294" s="88" t="s">
        <v>1437</v>
      </c>
      <c r="E294" s="88" t="b">
        <v>0</v>
      </c>
      <c r="F294" s="88" t="b">
        <v>0</v>
      </c>
      <c r="G294" s="88" t="b">
        <v>0</v>
      </c>
    </row>
    <row r="295" spans="1:7" ht="15">
      <c r="A295" s="88" t="s">
        <v>2011</v>
      </c>
      <c r="B295" s="88">
        <v>2</v>
      </c>
      <c r="C295" s="122">
        <v>0.006450642764228168</v>
      </c>
      <c r="D295" s="88" t="s">
        <v>1437</v>
      </c>
      <c r="E295" s="88" t="b">
        <v>0</v>
      </c>
      <c r="F295" s="88" t="b">
        <v>0</v>
      </c>
      <c r="G295" s="88" t="b">
        <v>0</v>
      </c>
    </row>
    <row r="296" spans="1:7" ht="15">
      <c r="A296" s="88" t="s">
        <v>1938</v>
      </c>
      <c r="B296" s="88">
        <v>2</v>
      </c>
      <c r="C296" s="122">
        <v>0.006450642764228168</v>
      </c>
      <c r="D296" s="88" t="s">
        <v>1437</v>
      </c>
      <c r="E296" s="88" t="b">
        <v>0</v>
      </c>
      <c r="F296" s="88" t="b">
        <v>0</v>
      </c>
      <c r="G296" s="88" t="b">
        <v>0</v>
      </c>
    </row>
    <row r="297" spans="1:7" ht="15">
      <c r="A297" s="88" t="s">
        <v>2012</v>
      </c>
      <c r="B297" s="88">
        <v>2</v>
      </c>
      <c r="C297" s="122">
        <v>0.006450642764228168</v>
      </c>
      <c r="D297" s="88" t="s">
        <v>1437</v>
      </c>
      <c r="E297" s="88" t="b">
        <v>0</v>
      </c>
      <c r="F297" s="88" t="b">
        <v>0</v>
      </c>
      <c r="G297" s="88" t="b">
        <v>0</v>
      </c>
    </row>
    <row r="298" spans="1:7" ht="15">
      <c r="A298" s="88" t="s">
        <v>2013</v>
      </c>
      <c r="B298" s="88">
        <v>2</v>
      </c>
      <c r="C298" s="122">
        <v>0.006450642764228168</v>
      </c>
      <c r="D298" s="88" t="s">
        <v>1437</v>
      </c>
      <c r="E298" s="88" t="b">
        <v>0</v>
      </c>
      <c r="F298" s="88" t="b">
        <v>0</v>
      </c>
      <c r="G298" s="88" t="b">
        <v>0</v>
      </c>
    </row>
    <row r="299" spans="1:7" ht="15">
      <c r="A299" s="88" t="s">
        <v>1937</v>
      </c>
      <c r="B299" s="88">
        <v>2</v>
      </c>
      <c r="C299" s="122">
        <v>0.006450642764228168</v>
      </c>
      <c r="D299" s="88" t="s">
        <v>1437</v>
      </c>
      <c r="E299" s="88" t="b">
        <v>0</v>
      </c>
      <c r="F299" s="88" t="b">
        <v>0</v>
      </c>
      <c r="G299" s="88" t="b">
        <v>0</v>
      </c>
    </row>
    <row r="300" spans="1:7" ht="15">
      <c r="A300" s="88" t="s">
        <v>323</v>
      </c>
      <c r="B300" s="88">
        <v>2</v>
      </c>
      <c r="C300" s="122">
        <v>0.006450642764228168</v>
      </c>
      <c r="D300" s="88" t="s">
        <v>1437</v>
      </c>
      <c r="E300" s="88" t="b">
        <v>0</v>
      </c>
      <c r="F300" s="88" t="b">
        <v>0</v>
      </c>
      <c r="G300" s="88" t="b">
        <v>0</v>
      </c>
    </row>
    <row r="301" spans="1:7" ht="15">
      <c r="A301" s="88" t="s">
        <v>322</v>
      </c>
      <c r="B301" s="88">
        <v>2</v>
      </c>
      <c r="C301" s="122">
        <v>0.006450642764228168</v>
      </c>
      <c r="D301" s="88" t="s">
        <v>1437</v>
      </c>
      <c r="E301" s="88" t="b">
        <v>0</v>
      </c>
      <c r="F301" s="88" t="b">
        <v>0</v>
      </c>
      <c r="G301" s="88" t="b">
        <v>0</v>
      </c>
    </row>
    <row r="302" spans="1:7" ht="15">
      <c r="A302" s="88" t="s">
        <v>1970</v>
      </c>
      <c r="B302" s="88">
        <v>2</v>
      </c>
      <c r="C302" s="122">
        <v>0.006450642764228168</v>
      </c>
      <c r="D302" s="88" t="s">
        <v>1437</v>
      </c>
      <c r="E302" s="88" t="b">
        <v>0</v>
      </c>
      <c r="F302" s="88" t="b">
        <v>0</v>
      </c>
      <c r="G302" s="88" t="b">
        <v>0</v>
      </c>
    </row>
    <row r="303" spans="1:7" ht="15">
      <c r="A303" s="88" t="s">
        <v>1939</v>
      </c>
      <c r="B303" s="88">
        <v>2</v>
      </c>
      <c r="C303" s="122">
        <v>0.006450642764228168</v>
      </c>
      <c r="D303" s="88" t="s">
        <v>1437</v>
      </c>
      <c r="E303" s="88" t="b">
        <v>0</v>
      </c>
      <c r="F303" s="88" t="b">
        <v>0</v>
      </c>
      <c r="G303" s="88" t="b">
        <v>0</v>
      </c>
    </row>
    <row r="304" spans="1:7" ht="15">
      <c r="A304" s="88" t="s">
        <v>1940</v>
      </c>
      <c r="B304" s="88">
        <v>2</v>
      </c>
      <c r="C304" s="122">
        <v>0.006450642764228168</v>
      </c>
      <c r="D304" s="88" t="s">
        <v>1437</v>
      </c>
      <c r="E304" s="88" t="b">
        <v>0</v>
      </c>
      <c r="F304" s="88" t="b">
        <v>0</v>
      </c>
      <c r="G304" s="88" t="b">
        <v>0</v>
      </c>
    </row>
    <row r="305" spans="1:7" ht="15">
      <c r="A305" s="88" t="s">
        <v>1921</v>
      </c>
      <c r="B305" s="88">
        <v>2</v>
      </c>
      <c r="C305" s="122">
        <v>0.006450642764228168</v>
      </c>
      <c r="D305" s="88" t="s">
        <v>1437</v>
      </c>
      <c r="E305" s="88" t="b">
        <v>0</v>
      </c>
      <c r="F305" s="88" t="b">
        <v>0</v>
      </c>
      <c r="G305" s="88" t="b">
        <v>0</v>
      </c>
    </row>
    <row r="306" spans="1:7" ht="15">
      <c r="A306" s="88" t="s">
        <v>1941</v>
      </c>
      <c r="B306" s="88">
        <v>2</v>
      </c>
      <c r="C306" s="122">
        <v>0.006450642764228168</v>
      </c>
      <c r="D306" s="88" t="s">
        <v>1437</v>
      </c>
      <c r="E306" s="88" t="b">
        <v>0</v>
      </c>
      <c r="F306" s="88" t="b">
        <v>0</v>
      </c>
      <c r="G306" s="88" t="b">
        <v>0</v>
      </c>
    </row>
    <row r="307" spans="1:7" ht="15">
      <c r="A307" s="88" t="s">
        <v>1942</v>
      </c>
      <c r="B307" s="88">
        <v>2</v>
      </c>
      <c r="C307" s="122">
        <v>0.006450642764228168</v>
      </c>
      <c r="D307" s="88" t="s">
        <v>1437</v>
      </c>
      <c r="E307" s="88" t="b">
        <v>0</v>
      </c>
      <c r="F307" s="88" t="b">
        <v>0</v>
      </c>
      <c r="G307" s="88" t="b">
        <v>0</v>
      </c>
    </row>
    <row r="308" spans="1:7" ht="15">
      <c r="A308" s="88" t="s">
        <v>1943</v>
      </c>
      <c r="B308" s="88">
        <v>2</v>
      </c>
      <c r="C308" s="122">
        <v>0.006450642764228168</v>
      </c>
      <c r="D308" s="88" t="s">
        <v>1437</v>
      </c>
      <c r="E308" s="88" t="b">
        <v>0</v>
      </c>
      <c r="F308" s="88" t="b">
        <v>0</v>
      </c>
      <c r="G308" s="88" t="b">
        <v>0</v>
      </c>
    </row>
    <row r="309" spans="1:7" ht="15">
      <c r="A309" s="88" t="s">
        <v>1944</v>
      </c>
      <c r="B309" s="88">
        <v>2</v>
      </c>
      <c r="C309" s="122">
        <v>0.006450642764228168</v>
      </c>
      <c r="D309" s="88" t="s">
        <v>1437</v>
      </c>
      <c r="E309" s="88" t="b">
        <v>0</v>
      </c>
      <c r="F309" s="88" t="b">
        <v>0</v>
      </c>
      <c r="G309" s="88" t="b">
        <v>0</v>
      </c>
    </row>
    <row r="310" spans="1:7" ht="15">
      <c r="A310" s="88" t="s">
        <v>1945</v>
      </c>
      <c r="B310" s="88">
        <v>2</v>
      </c>
      <c r="C310" s="122">
        <v>0.006450642764228168</v>
      </c>
      <c r="D310" s="88" t="s">
        <v>1437</v>
      </c>
      <c r="E310" s="88" t="b">
        <v>0</v>
      </c>
      <c r="F310" s="88" t="b">
        <v>0</v>
      </c>
      <c r="G310" s="88" t="b">
        <v>0</v>
      </c>
    </row>
    <row r="311" spans="1:7" ht="15">
      <c r="A311" s="88" t="s">
        <v>1946</v>
      </c>
      <c r="B311" s="88">
        <v>2</v>
      </c>
      <c r="C311" s="122">
        <v>0.006450642764228168</v>
      </c>
      <c r="D311" s="88" t="s">
        <v>1437</v>
      </c>
      <c r="E311" s="88" t="b">
        <v>0</v>
      </c>
      <c r="F311" s="88" t="b">
        <v>0</v>
      </c>
      <c r="G311" s="88" t="b">
        <v>0</v>
      </c>
    </row>
    <row r="312" spans="1:7" ht="15">
      <c r="A312" s="88" t="s">
        <v>1919</v>
      </c>
      <c r="B312" s="88">
        <v>2</v>
      </c>
      <c r="C312" s="122">
        <v>0.006450642764228168</v>
      </c>
      <c r="D312" s="88" t="s">
        <v>1437</v>
      </c>
      <c r="E312" s="88" t="b">
        <v>0</v>
      </c>
      <c r="F312" s="88" t="b">
        <v>0</v>
      </c>
      <c r="G312" s="88" t="b">
        <v>0</v>
      </c>
    </row>
    <row r="313" spans="1:7" ht="15">
      <c r="A313" s="88" t="s">
        <v>316</v>
      </c>
      <c r="B313" s="88">
        <v>2</v>
      </c>
      <c r="C313" s="122">
        <v>0.006450642764228168</v>
      </c>
      <c r="D313" s="88" t="s">
        <v>1437</v>
      </c>
      <c r="E313" s="88" t="b">
        <v>0</v>
      </c>
      <c r="F313" s="88" t="b">
        <v>0</v>
      </c>
      <c r="G313" s="88" t="b">
        <v>0</v>
      </c>
    </row>
    <row r="314" spans="1:7" ht="15">
      <c r="A314" s="88" t="s">
        <v>270</v>
      </c>
      <c r="B314" s="88">
        <v>2</v>
      </c>
      <c r="C314" s="122">
        <v>0.006450642764228168</v>
      </c>
      <c r="D314" s="88" t="s">
        <v>1437</v>
      </c>
      <c r="E314" s="88" t="b">
        <v>0</v>
      </c>
      <c r="F314" s="88" t="b">
        <v>0</v>
      </c>
      <c r="G314" s="88" t="b">
        <v>0</v>
      </c>
    </row>
    <row r="315" spans="1:7" ht="15">
      <c r="A315" s="88" t="s">
        <v>314</v>
      </c>
      <c r="B315" s="88">
        <v>2</v>
      </c>
      <c r="C315" s="122">
        <v>0.006450642764228168</v>
      </c>
      <c r="D315" s="88" t="s">
        <v>1437</v>
      </c>
      <c r="E315" s="88" t="b">
        <v>0</v>
      </c>
      <c r="F315" s="88" t="b">
        <v>0</v>
      </c>
      <c r="G315" s="88" t="b">
        <v>0</v>
      </c>
    </row>
    <row r="316" spans="1:7" ht="15">
      <c r="A316" s="88" t="s">
        <v>293</v>
      </c>
      <c r="B316" s="88">
        <v>2</v>
      </c>
      <c r="C316" s="122">
        <v>0.006450642764228168</v>
      </c>
      <c r="D316" s="88" t="s">
        <v>1437</v>
      </c>
      <c r="E316" s="88" t="b">
        <v>0</v>
      </c>
      <c r="F316" s="88" t="b">
        <v>0</v>
      </c>
      <c r="G316" s="88" t="b">
        <v>0</v>
      </c>
    </row>
    <row r="317" spans="1:7" ht="15">
      <c r="A317" s="88" t="s">
        <v>313</v>
      </c>
      <c r="B317" s="88">
        <v>2</v>
      </c>
      <c r="C317" s="122">
        <v>0.006450642764228168</v>
      </c>
      <c r="D317" s="88" t="s">
        <v>1437</v>
      </c>
      <c r="E317" s="88" t="b">
        <v>0</v>
      </c>
      <c r="F317" s="88" t="b">
        <v>0</v>
      </c>
      <c r="G317" s="88" t="b">
        <v>0</v>
      </c>
    </row>
    <row r="318" spans="1:7" ht="15">
      <c r="A318" s="88" t="s">
        <v>1615</v>
      </c>
      <c r="B318" s="88">
        <v>2</v>
      </c>
      <c r="C318" s="122">
        <v>0.006450642764228168</v>
      </c>
      <c r="D318" s="88" t="s">
        <v>1437</v>
      </c>
      <c r="E318" s="88" t="b">
        <v>0</v>
      </c>
      <c r="F318" s="88" t="b">
        <v>0</v>
      </c>
      <c r="G318" s="88" t="b">
        <v>0</v>
      </c>
    </row>
    <row r="319" spans="1:7" ht="15">
      <c r="A319" s="88" t="s">
        <v>1572</v>
      </c>
      <c r="B319" s="88">
        <v>21</v>
      </c>
      <c r="C319" s="122">
        <v>0.0015090460933361175</v>
      </c>
      <c r="D319" s="88" t="s">
        <v>1438</v>
      </c>
      <c r="E319" s="88" t="b">
        <v>0</v>
      </c>
      <c r="F319" s="88" t="b">
        <v>0</v>
      </c>
      <c r="G319" s="88" t="b">
        <v>0</v>
      </c>
    </row>
    <row r="320" spans="1:7" ht="15">
      <c r="A320" s="88" t="s">
        <v>1571</v>
      </c>
      <c r="B320" s="88">
        <v>20</v>
      </c>
      <c r="C320" s="122">
        <v>0</v>
      </c>
      <c r="D320" s="88" t="s">
        <v>1438</v>
      </c>
      <c r="E320" s="88" t="b">
        <v>0</v>
      </c>
      <c r="F320" s="88" t="b">
        <v>0</v>
      </c>
      <c r="G320" s="88" t="b">
        <v>0</v>
      </c>
    </row>
    <row r="321" spans="1:7" ht="15">
      <c r="A321" s="88" t="s">
        <v>1573</v>
      </c>
      <c r="B321" s="88">
        <v>14</v>
      </c>
      <c r="C321" s="122">
        <v>0.006995572386452918</v>
      </c>
      <c r="D321" s="88" t="s">
        <v>1438</v>
      </c>
      <c r="E321" s="88" t="b">
        <v>0</v>
      </c>
      <c r="F321" s="88" t="b">
        <v>0</v>
      </c>
      <c r="G321" s="88" t="b">
        <v>0</v>
      </c>
    </row>
    <row r="322" spans="1:7" ht="15">
      <c r="A322" s="88" t="s">
        <v>282</v>
      </c>
      <c r="B322" s="88">
        <v>11</v>
      </c>
      <c r="C322" s="122">
        <v>0.009212936824397798</v>
      </c>
      <c r="D322" s="88" t="s">
        <v>1438</v>
      </c>
      <c r="E322" s="88" t="b">
        <v>0</v>
      </c>
      <c r="F322" s="88" t="b">
        <v>0</v>
      </c>
      <c r="G322" s="88" t="b">
        <v>0</v>
      </c>
    </row>
    <row r="323" spans="1:7" ht="15">
      <c r="A323" s="88" t="s">
        <v>1581</v>
      </c>
      <c r="B323" s="88">
        <v>8</v>
      </c>
      <c r="C323" s="122">
        <v>0.018037935595768228</v>
      </c>
      <c r="D323" s="88" t="s">
        <v>1438</v>
      </c>
      <c r="E323" s="88" t="b">
        <v>0</v>
      </c>
      <c r="F323" s="88" t="b">
        <v>0</v>
      </c>
      <c r="G323" s="88" t="b">
        <v>0</v>
      </c>
    </row>
    <row r="324" spans="1:7" ht="15">
      <c r="A324" s="88" t="s">
        <v>1582</v>
      </c>
      <c r="B324" s="88">
        <v>8</v>
      </c>
      <c r="C324" s="122">
        <v>0.018037935595768228</v>
      </c>
      <c r="D324" s="88" t="s">
        <v>1438</v>
      </c>
      <c r="E324" s="88" t="b">
        <v>0</v>
      </c>
      <c r="F324" s="88" t="b">
        <v>0</v>
      </c>
      <c r="G324" s="88" t="b">
        <v>0</v>
      </c>
    </row>
    <row r="325" spans="1:7" ht="15">
      <c r="A325" s="88" t="s">
        <v>1521</v>
      </c>
      <c r="B325" s="88">
        <v>8</v>
      </c>
      <c r="C325" s="122">
        <v>0.018037935595768228</v>
      </c>
      <c r="D325" s="88" t="s">
        <v>1438</v>
      </c>
      <c r="E325" s="88" t="b">
        <v>0</v>
      </c>
      <c r="F325" s="88" t="b">
        <v>0</v>
      </c>
      <c r="G325" s="88" t="b">
        <v>0</v>
      </c>
    </row>
    <row r="326" spans="1:7" ht="15">
      <c r="A326" s="88" t="s">
        <v>1583</v>
      </c>
      <c r="B326" s="88">
        <v>8</v>
      </c>
      <c r="C326" s="122">
        <v>0.018037935595768228</v>
      </c>
      <c r="D326" s="88" t="s">
        <v>1438</v>
      </c>
      <c r="E326" s="88" t="b">
        <v>0</v>
      </c>
      <c r="F326" s="88" t="b">
        <v>0</v>
      </c>
      <c r="G326" s="88" t="b">
        <v>0</v>
      </c>
    </row>
    <row r="327" spans="1:7" ht="15">
      <c r="A327" s="88" t="s">
        <v>1584</v>
      </c>
      <c r="B327" s="88">
        <v>6</v>
      </c>
      <c r="C327" s="122">
        <v>0.010120233779619438</v>
      </c>
      <c r="D327" s="88" t="s">
        <v>1438</v>
      </c>
      <c r="E327" s="88" t="b">
        <v>0</v>
      </c>
      <c r="F327" s="88" t="b">
        <v>0</v>
      </c>
      <c r="G327" s="88" t="b">
        <v>0</v>
      </c>
    </row>
    <row r="328" spans="1:7" ht="15">
      <c r="A328" s="88" t="s">
        <v>322</v>
      </c>
      <c r="B328" s="88">
        <v>5</v>
      </c>
      <c r="C328" s="122">
        <v>0.009710645021418747</v>
      </c>
      <c r="D328" s="88" t="s">
        <v>1438</v>
      </c>
      <c r="E328" s="88" t="b">
        <v>0</v>
      </c>
      <c r="F328" s="88" t="b">
        <v>0</v>
      </c>
      <c r="G328" s="88" t="b">
        <v>0</v>
      </c>
    </row>
    <row r="329" spans="1:7" ht="15">
      <c r="A329" s="88" t="s">
        <v>324</v>
      </c>
      <c r="B329" s="88">
        <v>4</v>
      </c>
      <c r="C329" s="122">
        <v>0.009018967797884114</v>
      </c>
      <c r="D329" s="88" t="s">
        <v>1438</v>
      </c>
      <c r="E329" s="88" t="b">
        <v>0</v>
      </c>
      <c r="F329" s="88" t="b">
        <v>0</v>
      </c>
      <c r="G329" s="88" t="b">
        <v>0</v>
      </c>
    </row>
    <row r="330" spans="1:7" ht="15">
      <c r="A330" s="88" t="s">
        <v>1922</v>
      </c>
      <c r="B330" s="88">
        <v>4</v>
      </c>
      <c r="C330" s="122">
        <v>0.009018967797884114</v>
      </c>
      <c r="D330" s="88" t="s">
        <v>1438</v>
      </c>
      <c r="E330" s="88" t="b">
        <v>0</v>
      </c>
      <c r="F330" s="88" t="b">
        <v>0</v>
      </c>
      <c r="G330" s="88" t="b">
        <v>0</v>
      </c>
    </row>
    <row r="331" spans="1:7" ht="15">
      <c r="A331" s="88" t="s">
        <v>1968</v>
      </c>
      <c r="B331" s="88">
        <v>4</v>
      </c>
      <c r="C331" s="122">
        <v>0.009018967797884114</v>
      </c>
      <c r="D331" s="88" t="s">
        <v>1438</v>
      </c>
      <c r="E331" s="88" t="b">
        <v>1</v>
      </c>
      <c r="F331" s="88" t="b">
        <v>0</v>
      </c>
      <c r="G331" s="88" t="b">
        <v>0</v>
      </c>
    </row>
    <row r="332" spans="1:7" ht="15">
      <c r="A332" s="88" t="s">
        <v>1969</v>
      </c>
      <c r="B332" s="88">
        <v>4</v>
      </c>
      <c r="C332" s="122">
        <v>0.009018967797884114</v>
      </c>
      <c r="D332" s="88" t="s">
        <v>1438</v>
      </c>
      <c r="E332" s="88" t="b">
        <v>0</v>
      </c>
      <c r="F332" s="88" t="b">
        <v>0</v>
      </c>
      <c r="G332" s="88" t="b">
        <v>0</v>
      </c>
    </row>
    <row r="333" spans="1:7" ht="15">
      <c r="A333" s="88" t="s">
        <v>1982</v>
      </c>
      <c r="B333" s="88">
        <v>4</v>
      </c>
      <c r="C333" s="122">
        <v>0.009018967797884114</v>
      </c>
      <c r="D333" s="88" t="s">
        <v>1438</v>
      </c>
      <c r="E333" s="88" t="b">
        <v>0</v>
      </c>
      <c r="F333" s="88" t="b">
        <v>0</v>
      </c>
      <c r="G333" s="88" t="b">
        <v>0</v>
      </c>
    </row>
    <row r="334" spans="1:7" ht="15">
      <c r="A334" s="88" t="s">
        <v>1983</v>
      </c>
      <c r="B334" s="88">
        <v>4</v>
      </c>
      <c r="C334" s="122">
        <v>0.009018967797884114</v>
      </c>
      <c r="D334" s="88" t="s">
        <v>1438</v>
      </c>
      <c r="E334" s="88" t="b">
        <v>0</v>
      </c>
      <c r="F334" s="88" t="b">
        <v>1</v>
      </c>
      <c r="G334" s="88" t="b">
        <v>0</v>
      </c>
    </row>
    <row r="335" spans="1:7" ht="15">
      <c r="A335" s="88" t="s">
        <v>1984</v>
      </c>
      <c r="B335" s="88">
        <v>4</v>
      </c>
      <c r="C335" s="122">
        <v>0.009018967797884114</v>
      </c>
      <c r="D335" s="88" t="s">
        <v>1438</v>
      </c>
      <c r="E335" s="88" t="b">
        <v>0</v>
      </c>
      <c r="F335" s="88" t="b">
        <v>0</v>
      </c>
      <c r="G335" s="88" t="b">
        <v>0</v>
      </c>
    </row>
    <row r="336" spans="1:7" ht="15">
      <c r="A336" s="88" t="s">
        <v>1596</v>
      </c>
      <c r="B336" s="88">
        <v>4</v>
      </c>
      <c r="C336" s="122">
        <v>0.009018967797884114</v>
      </c>
      <c r="D336" s="88" t="s">
        <v>1438</v>
      </c>
      <c r="E336" s="88" t="b">
        <v>1</v>
      </c>
      <c r="F336" s="88" t="b">
        <v>0</v>
      </c>
      <c r="G336" s="88" t="b">
        <v>0</v>
      </c>
    </row>
    <row r="337" spans="1:7" ht="15">
      <c r="A337" s="88" t="s">
        <v>1985</v>
      </c>
      <c r="B337" s="88">
        <v>4</v>
      </c>
      <c r="C337" s="122">
        <v>0.009018967797884114</v>
      </c>
      <c r="D337" s="88" t="s">
        <v>1438</v>
      </c>
      <c r="E337" s="88" t="b">
        <v>0</v>
      </c>
      <c r="F337" s="88" t="b">
        <v>0</v>
      </c>
      <c r="G337" s="88" t="b">
        <v>0</v>
      </c>
    </row>
    <row r="338" spans="1:7" ht="15">
      <c r="A338" s="88" t="s">
        <v>286</v>
      </c>
      <c r="B338" s="88">
        <v>4</v>
      </c>
      <c r="C338" s="122">
        <v>0.009018967797884114</v>
      </c>
      <c r="D338" s="88" t="s">
        <v>1438</v>
      </c>
      <c r="E338" s="88" t="b">
        <v>0</v>
      </c>
      <c r="F338" s="88" t="b">
        <v>0</v>
      </c>
      <c r="G338" s="88" t="b">
        <v>0</v>
      </c>
    </row>
    <row r="339" spans="1:7" ht="15">
      <c r="A339" s="88" t="s">
        <v>1986</v>
      </c>
      <c r="B339" s="88">
        <v>4</v>
      </c>
      <c r="C339" s="122">
        <v>0.009018967797884114</v>
      </c>
      <c r="D339" s="88" t="s">
        <v>1438</v>
      </c>
      <c r="E339" s="88" t="b">
        <v>0</v>
      </c>
      <c r="F339" s="88" t="b">
        <v>0</v>
      </c>
      <c r="G339" s="88" t="b">
        <v>0</v>
      </c>
    </row>
    <row r="340" spans="1:7" ht="15">
      <c r="A340" s="88" t="s">
        <v>1987</v>
      </c>
      <c r="B340" s="88">
        <v>4</v>
      </c>
      <c r="C340" s="122">
        <v>0.009018967797884114</v>
      </c>
      <c r="D340" s="88" t="s">
        <v>1438</v>
      </c>
      <c r="E340" s="88" t="b">
        <v>0</v>
      </c>
      <c r="F340" s="88" t="b">
        <v>0</v>
      </c>
      <c r="G340" s="88" t="b">
        <v>0</v>
      </c>
    </row>
    <row r="341" spans="1:7" ht="15">
      <c r="A341" s="88" t="s">
        <v>1988</v>
      </c>
      <c r="B341" s="88">
        <v>4</v>
      </c>
      <c r="C341" s="122">
        <v>0.009018967797884114</v>
      </c>
      <c r="D341" s="88" t="s">
        <v>1438</v>
      </c>
      <c r="E341" s="88" t="b">
        <v>0</v>
      </c>
      <c r="F341" s="88" t="b">
        <v>0</v>
      </c>
      <c r="G341" s="88" t="b">
        <v>0</v>
      </c>
    </row>
    <row r="342" spans="1:7" ht="15">
      <c r="A342" s="88" t="s">
        <v>1947</v>
      </c>
      <c r="B342" s="88">
        <v>4</v>
      </c>
      <c r="C342" s="122">
        <v>0.009018967797884114</v>
      </c>
      <c r="D342" s="88" t="s">
        <v>1438</v>
      </c>
      <c r="E342" s="88" t="b">
        <v>0</v>
      </c>
      <c r="F342" s="88" t="b">
        <v>0</v>
      </c>
      <c r="G342" s="88" t="b">
        <v>0</v>
      </c>
    </row>
    <row r="343" spans="1:7" ht="15">
      <c r="A343" s="88" t="s">
        <v>1989</v>
      </c>
      <c r="B343" s="88">
        <v>4</v>
      </c>
      <c r="C343" s="122">
        <v>0.009018967797884114</v>
      </c>
      <c r="D343" s="88" t="s">
        <v>1438</v>
      </c>
      <c r="E343" s="88" t="b">
        <v>0</v>
      </c>
      <c r="F343" s="88" t="b">
        <v>0</v>
      </c>
      <c r="G343" s="88" t="b">
        <v>0</v>
      </c>
    </row>
    <row r="344" spans="1:7" ht="15">
      <c r="A344" s="88" t="s">
        <v>1990</v>
      </c>
      <c r="B344" s="88">
        <v>4</v>
      </c>
      <c r="C344" s="122">
        <v>0.009018967797884114</v>
      </c>
      <c r="D344" s="88" t="s">
        <v>1438</v>
      </c>
      <c r="E344" s="88" t="b">
        <v>0</v>
      </c>
      <c r="F344" s="88" t="b">
        <v>0</v>
      </c>
      <c r="G344" s="88" t="b">
        <v>0</v>
      </c>
    </row>
    <row r="345" spans="1:7" ht="15">
      <c r="A345" s="88" t="s">
        <v>1586</v>
      </c>
      <c r="B345" s="88">
        <v>3</v>
      </c>
      <c r="C345" s="122">
        <v>0.007973310396235344</v>
      </c>
      <c r="D345" s="88" t="s">
        <v>1438</v>
      </c>
      <c r="E345" s="88" t="b">
        <v>0</v>
      </c>
      <c r="F345" s="88" t="b">
        <v>0</v>
      </c>
      <c r="G345" s="88" t="b">
        <v>0</v>
      </c>
    </row>
    <row r="346" spans="1:7" ht="15">
      <c r="A346" s="88" t="s">
        <v>271</v>
      </c>
      <c r="B346" s="88">
        <v>3</v>
      </c>
      <c r="C346" s="122">
        <v>0.007973310396235344</v>
      </c>
      <c r="D346" s="88" t="s">
        <v>1438</v>
      </c>
      <c r="E346" s="88" t="b">
        <v>0</v>
      </c>
      <c r="F346" s="88" t="b">
        <v>0</v>
      </c>
      <c r="G346" s="88" t="b">
        <v>0</v>
      </c>
    </row>
    <row r="347" spans="1:7" ht="15">
      <c r="A347" s="88" t="s">
        <v>1939</v>
      </c>
      <c r="B347" s="88">
        <v>3</v>
      </c>
      <c r="C347" s="122">
        <v>0.007973310396235344</v>
      </c>
      <c r="D347" s="88" t="s">
        <v>1438</v>
      </c>
      <c r="E347" s="88" t="b">
        <v>0</v>
      </c>
      <c r="F347" s="88" t="b">
        <v>0</v>
      </c>
      <c r="G347" s="88" t="b">
        <v>0</v>
      </c>
    </row>
    <row r="348" spans="1:7" ht="15">
      <c r="A348" s="88" t="s">
        <v>1940</v>
      </c>
      <c r="B348" s="88">
        <v>3</v>
      </c>
      <c r="C348" s="122">
        <v>0.007973310396235344</v>
      </c>
      <c r="D348" s="88" t="s">
        <v>1438</v>
      </c>
      <c r="E348" s="88" t="b">
        <v>0</v>
      </c>
      <c r="F348" s="88" t="b">
        <v>0</v>
      </c>
      <c r="G348" s="88" t="b">
        <v>0</v>
      </c>
    </row>
    <row r="349" spans="1:7" ht="15">
      <c r="A349" s="88" t="s">
        <v>1921</v>
      </c>
      <c r="B349" s="88">
        <v>3</v>
      </c>
      <c r="C349" s="122">
        <v>0.007973310396235344</v>
      </c>
      <c r="D349" s="88" t="s">
        <v>1438</v>
      </c>
      <c r="E349" s="88" t="b">
        <v>0</v>
      </c>
      <c r="F349" s="88" t="b">
        <v>0</v>
      </c>
      <c r="G349" s="88" t="b">
        <v>0</v>
      </c>
    </row>
    <row r="350" spans="1:7" ht="15">
      <c r="A350" s="88" t="s">
        <v>1941</v>
      </c>
      <c r="B350" s="88">
        <v>3</v>
      </c>
      <c r="C350" s="122">
        <v>0.007973310396235344</v>
      </c>
      <c r="D350" s="88" t="s">
        <v>1438</v>
      </c>
      <c r="E350" s="88" t="b">
        <v>0</v>
      </c>
      <c r="F350" s="88" t="b">
        <v>0</v>
      </c>
      <c r="G350" s="88" t="b">
        <v>0</v>
      </c>
    </row>
    <row r="351" spans="1:7" ht="15">
      <c r="A351" s="88" t="s">
        <v>1942</v>
      </c>
      <c r="B351" s="88">
        <v>3</v>
      </c>
      <c r="C351" s="122">
        <v>0.007973310396235344</v>
      </c>
      <c r="D351" s="88" t="s">
        <v>1438</v>
      </c>
      <c r="E351" s="88" t="b">
        <v>0</v>
      </c>
      <c r="F351" s="88" t="b">
        <v>0</v>
      </c>
      <c r="G351" s="88" t="b">
        <v>0</v>
      </c>
    </row>
    <row r="352" spans="1:7" ht="15">
      <c r="A352" s="88" t="s">
        <v>1943</v>
      </c>
      <c r="B352" s="88">
        <v>3</v>
      </c>
      <c r="C352" s="122">
        <v>0.007973310396235344</v>
      </c>
      <c r="D352" s="88" t="s">
        <v>1438</v>
      </c>
      <c r="E352" s="88" t="b">
        <v>0</v>
      </c>
      <c r="F352" s="88" t="b">
        <v>0</v>
      </c>
      <c r="G352" s="88" t="b">
        <v>0</v>
      </c>
    </row>
    <row r="353" spans="1:7" ht="15">
      <c r="A353" s="88" t="s">
        <v>1944</v>
      </c>
      <c r="B353" s="88">
        <v>3</v>
      </c>
      <c r="C353" s="122">
        <v>0.007973310396235344</v>
      </c>
      <c r="D353" s="88" t="s">
        <v>1438</v>
      </c>
      <c r="E353" s="88" t="b">
        <v>0</v>
      </c>
      <c r="F353" s="88" t="b">
        <v>0</v>
      </c>
      <c r="G353" s="88" t="b">
        <v>0</v>
      </c>
    </row>
    <row r="354" spans="1:7" ht="15">
      <c r="A354" s="88" t="s">
        <v>272</v>
      </c>
      <c r="B354" s="88">
        <v>3</v>
      </c>
      <c r="C354" s="122">
        <v>0.007973310396235344</v>
      </c>
      <c r="D354" s="88" t="s">
        <v>1438</v>
      </c>
      <c r="E354" s="88" t="b">
        <v>0</v>
      </c>
      <c r="F354" s="88" t="b">
        <v>0</v>
      </c>
      <c r="G354" s="88" t="b">
        <v>0</v>
      </c>
    </row>
    <row r="355" spans="1:7" ht="15">
      <c r="A355" s="88" t="s">
        <v>1925</v>
      </c>
      <c r="B355" s="88">
        <v>3</v>
      </c>
      <c r="C355" s="122">
        <v>0.007973310396235344</v>
      </c>
      <c r="D355" s="88" t="s">
        <v>1438</v>
      </c>
      <c r="E355" s="88" t="b">
        <v>0</v>
      </c>
      <c r="F355" s="88" t="b">
        <v>0</v>
      </c>
      <c r="G355" s="88" t="b">
        <v>0</v>
      </c>
    </row>
    <row r="356" spans="1:7" ht="15">
      <c r="A356" s="88" t="s">
        <v>1945</v>
      </c>
      <c r="B356" s="88">
        <v>3</v>
      </c>
      <c r="C356" s="122">
        <v>0.007973310396235344</v>
      </c>
      <c r="D356" s="88" t="s">
        <v>1438</v>
      </c>
      <c r="E356" s="88" t="b">
        <v>0</v>
      </c>
      <c r="F356" s="88" t="b">
        <v>0</v>
      </c>
      <c r="G356" s="88" t="b">
        <v>0</v>
      </c>
    </row>
    <row r="357" spans="1:7" ht="15">
      <c r="A357" s="88" t="s">
        <v>1946</v>
      </c>
      <c r="B357" s="88">
        <v>3</v>
      </c>
      <c r="C357" s="122">
        <v>0.007973310396235344</v>
      </c>
      <c r="D357" s="88" t="s">
        <v>1438</v>
      </c>
      <c r="E357" s="88" t="b">
        <v>0</v>
      </c>
      <c r="F357" s="88" t="b">
        <v>0</v>
      </c>
      <c r="G357" s="88" t="b">
        <v>0</v>
      </c>
    </row>
    <row r="358" spans="1:7" ht="15">
      <c r="A358" s="88" t="s">
        <v>2015</v>
      </c>
      <c r="B358" s="88">
        <v>3</v>
      </c>
      <c r="C358" s="122">
        <v>0.007973310396235344</v>
      </c>
      <c r="D358" s="88" t="s">
        <v>1438</v>
      </c>
      <c r="E358" s="88" t="b">
        <v>0</v>
      </c>
      <c r="F358" s="88" t="b">
        <v>0</v>
      </c>
      <c r="G358" s="88" t="b">
        <v>0</v>
      </c>
    </row>
    <row r="359" spans="1:7" ht="15">
      <c r="A359" s="88" t="s">
        <v>2016</v>
      </c>
      <c r="B359" s="88">
        <v>3</v>
      </c>
      <c r="C359" s="122">
        <v>0.007973310396235344</v>
      </c>
      <c r="D359" s="88" t="s">
        <v>1438</v>
      </c>
      <c r="E359" s="88" t="b">
        <v>0</v>
      </c>
      <c r="F359" s="88" t="b">
        <v>0</v>
      </c>
      <c r="G359" s="88" t="b">
        <v>0</v>
      </c>
    </row>
    <row r="360" spans="1:7" ht="15">
      <c r="A360" s="88" t="s">
        <v>2017</v>
      </c>
      <c r="B360" s="88">
        <v>3</v>
      </c>
      <c r="C360" s="122">
        <v>0.007973310396235344</v>
      </c>
      <c r="D360" s="88" t="s">
        <v>1438</v>
      </c>
      <c r="E360" s="88" t="b">
        <v>0</v>
      </c>
      <c r="F360" s="88" t="b">
        <v>0</v>
      </c>
      <c r="G360" s="88" t="b">
        <v>0</v>
      </c>
    </row>
    <row r="361" spans="1:7" ht="15">
      <c r="A361" s="88" t="s">
        <v>1996</v>
      </c>
      <c r="B361" s="88">
        <v>3</v>
      </c>
      <c r="C361" s="122">
        <v>0.007973310396235344</v>
      </c>
      <c r="D361" s="88" t="s">
        <v>1438</v>
      </c>
      <c r="E361" s="88" t="b">
        <v>0</v>
      </c>
      <c r="F361" s="88" t="b">
        <v>0</v>
      </c>
      <c r="G361" s="88" t="b">
        <v>0</v>
      </c>
    </row>
    <row r="362" spans="1:7" ht="15">
      <c r="A362" s="88" t="s">
        <v>1625</v>
      </c>
      <c r="B362" s="88">
        <v>3</v>
      </c>
      <c r="C362" s="122">
        <v>0.007973310396235344</v>
      </c>
      <c r="D362" s="88" t="s">
        <v>1438</v>
      </c>
      <c r="E362" s="88" t="b">
        <v>0</v>
      </c>
      <c r="F362" s="88" t="b">
        <v>0</v>
      </c>
      <c r="G362" s="88" t="b">
        <v>0</v>
      </c>
    </row>
    <row r="363" spans="1:7" ht="15">
      <c r="A363" s="88" t="s">
        <v>1935</v>
      </c>
      <c r="B363" s="88">
        <v>3</v>
      </c>
      <c r="C363" s="122">
        <v>0.007973310396235344</v>
      </c>
      <c r="D363" s="88" t="s">
        <v>1438</v>
      </c>
      <c r="E363" s="88" t="b">
        <v>0</v>
      </c>
      <c r="F363" s="88" t="b">
        <v>0</v>
      </c>
      <c r="G363" s="88" t="b">
        <v>0</v>
      </c>
    </row>
    <row r="364" spans="1:7" ht="15">
      <c r="A364" s="88" t="s">
        <v>1932</v>
      </c>
      <c r="B364" s="88">
        <v>3</v>
      </c>
      <c r="C364" s="122">
        <v>0.007973310396235344</v>
      </c>
      <c r="D364" s="88" t="s">
        <v>1438</v>
      </c>
      <c r="E364" s="88" t="b">
        <v>0</v>
      </c>
      <c r="F364" s="88" t="b">
        <v>0</v>
      </c>
      <c r="G364" s="88" t="b">
        <v>0</v>
      </c>
    </row>
    <row r="365" spans="1:7" ht="15">
      <c r="A365" s="88" t="s">
        <v>1926</v>
      </c>
      <c r="B365" s="88">
        <v>3</v>
      </c>
      <c r="C365" s="122">
        <v>0.007973310396235344</v>
      </c>
      <c r="D365" s="88" t="s">
        <v>1438</v>
      </c>
      <c r="E365" s="88" t="b">
        <v>0</v>
      </c>
      <c r="F365" s="88" t="b">
        <v>0</v>
      </c>
      <c r="G365" s="88" t="b">
        <v>0</v>
      </c>
    </row>
    <row r="366" spans="1:7" ht="15">
      <c r="A366" s="88" t="s">
        <v>2018</v>
      </c>
      <c r="B366" s="88">
        <v>3</v>
      </c>
      <c r="C366" s="122">
        <v>0.007973310396235344</v>
      </c>
      <c r="D366" s="88" t="s">
        <v>1438</v>
      </c>
      <c r="E366" s="88" t="b">
        <v>0</v>
      </c>
      <c r="F366" s="88" t="b">
        <v>0</v>
      </c>
      <c r="G366" s="88" t="b">
        <v>0</v>
      </c>
    </row>
    <row r="367" spans="1:7" ht="15">
      <c r="A367" s="88" t="s">
        <v>2019</v>
      </c>
      <c r="B367" s="88">
        <v>3</v>
      </c>
      <c r="C367" s="122">
        <v>0.007973310396235344</v>
      </c>
      <c r="D367" s="88" t="s">
        <v>1438</v>
      </c>
      <c r="E367" s="88" t="b">
        <v>0</v>
      </c>
      <c r="F367" s="88" t="b">
        <v>0</v>
      </c>
      <c r="G367" s="88" t="b">
        <v>0</v>
      </c>
    </row>
    <row r="368" spans="1:7" ht="15">
      <c r="A368" s="88" t="s">
        <v>2020</v>
      </c>
      <c r="B368" s="88">
        <v>3</v>
      </c>
      <c r="C368" s="122">
        <v>0.007973310396235344</v>
      </c>
      <c r="D368" s="88" t="s">
        <v>1438</v>
      </c>
      <c r="E368" s="88" t="b">
        <v>0</v>
      </c>
      <c r="F368" s="88" t="b">
        <v>0</v>
      </c>
      <c r="G368" s="88" t="b">
        <v>0</v>
      </c>
    </row>
    <row r="369" spans="1:7" ht="15">
      <c r="A369" s="88" t="s">
        <v>2021</v>
      </c>
      <c r="B369" s="88">
        <v>3</v>
      </c>
      <c r="C369" s="122">
        <v>0.007973310396235344</v>
      </c>
      <c r="D369" s="88" t="s">
        <v>1438</v>
      </c>
      <c r="E369" s="88" t="b">
        <v>0</v>
      </c>
      <c r="F369" s="88" t="b">
        <v>0</v>
      </c>
      <c r="G369" s="88" t="b">
        <v>0</v>
      </c>
    </row>
    <row r="370" spans="1:7" ht="15">
      <c r="A370" s="88" t="s">
        <v>1588</v>
      </c>
      <c r="B370" s="88">
        <v>2</v>
      </c>
      <c r="C370" s="122">
        <v>0.0064516129032258064</v>
      </c>
      <c r="D370" s="88" t="s">
        <v>1438</v>
      </c>
      <c r="E370" s="88" t="b">
        <v>0</v>
      </c>
      <c r="F370" s="88" t="b">
        <v>0</v>
      </c>
      <c r="G370" s="88" t="b">
        <v>0</v>
      </c>
    </row>
    <row r="371" spans="1:7" ht="15">
      <c r="A371" s="88" t="s">
        <v>1589</v>
      </c>
      <c r="B371" s="88">
        <v>2</v>
      </c>
      <c r="C371" s="122">
        <v>0.0064516129032258064</v>
      </c>
      <c r="D371" s="88" t="s">
        <v>1438</v>
      </c>
      <c r="E371" s="88" t="b">
        <v>0</v>
      </c>
      <c r="F371" s="88" t="b">
        <v>0</v>
      </c>
      <c r="G371" s="88" t="b">
        <v>0</v>
      </c>
    </row>
    <row r="372" spans="1:7" ht="15">
      <c r="A372" s="88" t="s">
        <v>1587</v>
      </c>
      <c r="B372" s="88">
        <v>2</v>
      </c>
      <c r="C372" s="122">
        <v>0.0064516129032258064</v>
      </c>
      <c r="D372" s="88" t="s">
        <v>1438</v>
      </c>
      <c r="E372" s="88" t="b">
        <v>0</v>
      </c>
      <c r="F372" s="88" t="b">
        <v>0</v>
      </c>
      <c r="G372" s="88" t="b">
        <v>0</v>
      </c>
    </row>
    <row r="373" spans="1:7" ht="15">
      <c r="A373" s="88" t="s">
        <v>1923</v>
      </c>
      <c r="B373" s="88">
        <v>2</v>
      </c>
      <c r="C373" s="122">
        <v>0.0064516129032258064</v>
      </c>
      <c r="D373" s="88" t="s">
        <v>1438</v>
      </c>
      <c r="E373" s="88" t="b">
        <v>0</v>
      </c>
      <c r="F373" s="88" t="b">
        <v>0</v>
      </c>
      <c r="G373" s="88" t="b">
        <v>0</v>
      </c>
    </row>
    <row r="374" spans="1:7" ht="15">
      <c r="A374" s="88" t="s">
        <v>1928</v>
      </c>
      <c r="B374" s="88">
        <v>2</v>
      </c>
      <c r="C374" s="122">
        <v>0.0064516129032258064</v>
      </c>
      <c r="D374" s="88" t="s">
        <v>1438</v>
      </c>
      <c r="E374" s="88" t="b">
        <v>0</v>
      </c>
      <c r="F374" s="88" t="b">
        <v>1</v>
      </c>
      <c r="G374" s="88" t="b">
        <v>0</v>
      </c>
    </row>
    <row r="375" spans="1:7" ht="15">
      <c r="A375" s="88" t="s">
        <v>1929</v>
      </c>
      <c r="B375" s="88">
        <v>2</v>
      </c>
      <c r="C375" s="122">
        <v>0.0064516129032258064</v>
      </c>
      <c r="D375" s="88" t="s">
        <v>1438</v>
      </c>
      <c r="E375" s="88" t="b">
        <v>0</v>
      </c>
      <c r="F375" s="88" t="b">
        <v>0</v>
      </c>
      <c r="G375" s="88" t="b">
        <v>0</v>
      </c>
    </row>
    <row r="376" spans="1:7" ht="15">
      <c r="A376" s="88" t="s">
        <v>1930</v>
      </c>
      <c r="B376" s="88">
        <v>2</v>
      </c>
      <c r="C376" s="122">
        <v>0.0064516129032258064</v>
      </c>
      <c r="D376" s="88" t="s">
        <v>1438</v>
      </c>
      <c r="E376" s="88" t="b">
        <v>0</v>
      </c>
      <c r="F376" s="88" t="b">
        <v>0</v>
      </c>
      <c r="G376" s="88" t="b">
        <v>0</v>
      </c>
    </row>
    <row r="377" spans="1:7" ht="15">
      <c r="A377" s="88" t="s">
        <v>1924</v>
      </c>
      <c r="B377" s="88">
        <v>2</v>
      </c>
      <c r="C377" s="122">
        <v>0.0064516129032258064</v>
      </c>
      <c r="D377" s="88" t="s">
        <v>1438</v>
      </c>
      <c r="E377" s="88" t="b">
        <v>0</v>
      </c>
      <c r="F377" s="88" t="b">
        <v>0</v>
      </c>
      <c r="G377" s="88" t="b">
        <v>0</v>
      </c>
    </row>
    <row r="378" spans="1:7" ht="15">
      <c r="A378" s="88" t="s">
        <v>1574</v>
      </c>
      <c r="B378" s="88">
        <v>2</v>
      </c>
      <c r="C378" s="122">
        <v>0.0064516129032258064</v>
      </c>
      <c r="D378" s="88" t="s">
        <v>1438</v>
      </c>
      <c r="E378" s="88" t="b">
        <v>1</v>
      </c>
      <c r="F378" s="88" t="b">
        <v>0</v>
      </c>
      <c r="G378" s="88" t="b">
        <v>0</v>
      </c>
    </row>
    <row r="379" spans="1:7" ht="15">
      <c r="A379" s="88" t="s">
        <v>1931</v>
      </c>
      <c r="B379" s="88">
        <v>2</v>
      </c>
      <c r="C379" s="122">
        <v>0.0064516129032258064</v>
      </c>
      <c r="D379" s="88" t="s">
        <v>1438</v>
      </c>
      <c r="E379" s="88" t="b">
        <v>1</v>
      </c>
      <c r="F379" s="88" t="b">
        <v>0</v>
      </c>
      <c r="G379" s="88" t="b">
        <v>0</v>
      </c>
    </row>
    <row r="380" spans="1:7" ht="15">
      <c r="A380" s="88" t="s">
        <v>1592</v>
      </c>
      <c r="B380" s="88">
        <v>2</v>
      </c>
      <c r="C380" s="122">
        <v>0.0064516129032258064</v>
      </c>
      <c r="D380" s="88" t="s">
        <v>1438</v>
      </c>
      <c r="E380" s="88" t="b">
        <v>0</v>
      </c>
      <c r="F380" s="88" t="b">
        <v>0</v>
      </c>
      <c r="G380" s="88" t="b">
        <v>0</v>
      </c>
    </row>
    <row r="381" spans="1:7" ht="15">
      <c r="A381" s="88" t="s">
        <v>315</v>
      </c>
      <c r="B381" s="88">
        <v>2</v>
      </c>
      <c r="C381" s="122">
        <v>0.0064516129032258064</v>
      </c>
      <c r="D381" s="88" t="s">
        <v>1438</v>
      </c>
      <c r="E381" s="88" t="b">
        <v>0</v>
      </c>
      <c r="F381" s="88" t="b">
        <v>0</v>
      </c>
      <c r="G381" s="88" t="b">
        <v>0</v>
      </c>
    </row>
    <row r="382" spans="1:7" ht="15">
      <c r="A382" s="88" t="s">
        <v>1579</v>
      </c>
      <c r="B382" s="88">
        <v>2</v>
      </c>
      <c r="C382" s="122">
        <v>0.008393741907509557</v>
      </c>
      <c r="D382" s="88" t="s">
        <v>1438</v>
      </c>
      <c r="E382" s="88" t="b">
        <v>0</v>
      </c>
      <c r="F382" s="88" t="b">
        <v>0</v>
      </c>
      <c r="G382" s="88" t="b">
        <v>0</v>
      </c>
    </row>
    <row r="383" spans="1:7" ht="15">
      <c r="A383" s="88" t="s">
        <v>1572</v>
      </c>
      <c r="B383" s="88">
        <v>15</v>
      </c>
      <c r="C383" s="122">
        <v>0.00678696394693927</v>
      </c>
      <c r="D383" s="88" t="s">
        <v>1439</v>
      </c>
      <c r="E383" s="88" t="b">
        <v>0</v>
      </c>
      <c r="F383" s="88" t="b">
        <v>0</v>
      </c>
      <c r="G383" s="88" t="b">
        <v>0</v>
      </c>
    </row>
    <row r="384" spans="1:7" ht="15">
      <c r="A384" s="88" t="s">
        <v>1571</v>
      </c>
      <c r="B384" s="88">
        <v>12</v>
      </c>
      <c r="C384" s="122">
        <v>0</v>
      </c>
      <c r="D384" s="88" t="s">
        <v>1439</v>
      </c>
      <c r="E384" s="88" t="b">
        <v>0</v>
      </c>
      <c r="F384" s="88" t="b">
        <v>0</v>
      </c>
      <c r="G384" s="88" t="b">
        <v>0</v>
      </c>
    </row>
    <row r="385" spans="1:7" ht="15">
      <c r="A385" s="88" t="s">
        <v>1586</v>
      </c>
      <c r="B385" s="88">
        <v>9</v>
      </c>
      <c r="C385" s="122">
        <v>0.006425420739855425</v>
      </c>
      <c r="D385" s="88" t="s">
        <v>1439</v>
      </c>
      <c r="E385" s="88" t="b">
        <v>0</v>
      </c>
      <c r="F385" s="88" t="b">
        <v>0</v>
      </c>
      <c r="G385" s="88" t="b">
        <v>0</v>
      </c>
    </row>
    <row r="386" spans="1:7" ht="15">
      <c r="A386" s="88" t="s">
        <v>1573</v>
      </c>
      <c r="B386" s="88">
        <v>9</v>
      </c>
      <c r="C386" s="122">
        <v>0.006425420739855425</v>
      </c>
      <c r="D386" s="88" t="s">
        <v>1439</v>
      </c>
      <c r="E386" s="88" t="b">
        <v>0</v>
      </c>
      <c r="F386" s="88" t="b">
        <v>0</v>
      </c>
      <c r="G386" s="88" t="b">
        <v>0</v>
      </c>
    </row>
    <row r="387" spans="1:7" ht="15">
      <c r="A387" s="88" t="s">
        <v>282</v>
      </c>
      <c r="B387" s="88">
        <v>7</v>
      </c>
      <c r="C387" s="122">
        <v>0.009363328241334718</v>
      </c>
      <c r="D387" s="88" t="s">
        <v>1439</v>
      </c>
      <c r="E387" s="88" t="b">
        <v>0</v>
      </c>
      <c r="F387" s="88" t="b">
        <v>0</v>
      </c>
      <c r="G387" s="88" t="b">
        <v>0</v>
      </c>
    </row>
    <row r="388" spans="1:7" ht="15">
      <c r="A388" s="88" t="s">
        <v>1587</v>
      </c>
      <c r="B388" s="88">
        <v>6</v>
      </c>
      <c r="C388" s="122">
        <v>0.01032102842276507</v>
      </c>
      <c r="D388" s="88" t="s">
        <v>1439</v>
      </c>
      <c r="E388" s="88" t="b">
        <v>0</v>
      </c>
      <c r="F388" s="88" t="b">
        <v>0</v>
      </c>
      <c r="G388" s="88" t="b">
        <v>0</v>
      </c>
    </row>
    <row r="389" spans="1:7" ht="15">
      <c r="A389" s="88" t="s">
        <v>271</v>
      </c>
      <c r="B389" s="88">
        <v>6</v>
      </c>
      <c r="C389" s="122">
        <v>0.01032102842276507</v>
      </c>
      <c r="D389" s="88" t="s">
        <v>1439</v>
      </c>
      <c r="E389" s="88" t="b">
        <v>0</v>
      </c>
      <c r="F389" s="88" t="b">
        <v>0</v>
      </c>
      <c r="G389" s="88" t="b">
        <v>0</v>
      </c>
    </row>
    <row r="390" spans="1:7" ht="15">
      <c r="A390" s="88" t="s">
        <v>1588</v>
      </c>
      <c r="B390" s="88">
        <v>5</v>
      </c>
      <c r="C390" s="122">
        <v>0.010863178334617314</v>
      </c>
      <c r="D390" s="88" t="s">
        <v>1439</v>
      </c>
      <c r="E390" s="88" t="b">
        <v>0</v>
      </c>
      <c r="F390" s="88" t="b">
        <v>0</v>
      </c>
      <c r="G390" s="88" t="b">
        <v>0</v>
      </c>
    </row>
    <row r="391" spans="1:7" ht="15">
      <c r="A391" s="88" t="s">
        <v>1584</v>
      </c>
      <c r="B391" s="88">
        <v>5</v>
      </c>
      <c r="C391" s="122">
        <v>0.010863178334617314</v>
      </c>
      <c r="D391" s="88" t="s">
        <v>1439</v>
      </c>
      <c r="E391" s="88" t="b">
        <v>0</v>
      </c>
      <c r="F391" s="88" t="b">
        <v>0</v>
      </c>
      <c r="G391" s="88" t="b">
        <v>0</v>
      </c>
    </row>
    <row r="392" spans="1:7" ht="15">
      <c r="A392" s="88" t="s">
        <v>1589</v>
      </c>
      <c r="B392" s="88">
        <v>5</v>
      </c>
      <c r="C392" s="122">
        <v>0.010863178334617314</v>
      </c>
      <c r="D392" s="88" t="s">
        <v>1439</v>
      </c>
      <c r="E392" s="88" t="b">
        <v>0</v>
      </c>
      <c r="F392" s="88" t="b">
        <v>0</v>
      </c>
      <c r="G392" s="88" t="b">
        <v>0</v>
      </c>
    </row>
    <row r="393" spans="1:7" ht="15">
      <c r="A393" s="88" t="s">
        <v>1923</v>
      </c>
      <c r="B393" s="88">
        <v>5</v>
      </c>
      <c r="C393" s="122">
        <v>0.010863178334617314</v>
      </c>
      <c r="D393" s="88" t="s">
        <v>1439</v>
      </c>
      <c r="E393" s="88" t="b">
        <v>0</v>
      </c>
      <c r="F393" s="88" t="b">
        <v>0</v>
      </c>
      <c r="G393" s="88" t="b">
        <v>0</v>
      </c>
    </row>
    <row r="394" spans="1:7" ht="15">
      <c r="A394" s="88" t="s">
        <v>1928</v>
      </c>
      <c r="B394" s="88">
        <v>5</v>
      </c>
      <c r="C394" s="122">
        <v>0.010863178334617314</v>
      </c>
      <c r="D394" s="88" t="s">
        <v>1439</v>
      </c>
      <c r="E394" s="88" t="b">
        <v>0</v>
      </c>
      <c r="F394" s="88" t="b">
        <v>1</v>
      </c>
      <c r="G394" s="88" t="b">
        <v>0</v>
      </c>
    </row>
    <row r="395" spans="1:7" ht="15">
      <c r="A395" s="88" t="s">
        <v>1929</v>
      </c>
      <c r="B395" s="88">
        <v>5</v>
      </c>
      <c r="C395" s="122">
        <v>0.010863178334617314</v>
      </c>
      <c r="D395" s="88" t="s">
        <v>1439</v>
      </c>
      <c r="E395" s="88" t="b">
        <v>0</v>
      </c>
      <c r="F395" s="88" t="b">
        <v>0</v>
      </c>
      <c r="G395" s="88" t="b">
        <v>0</v>
      </c>
    </row>
    <row r="396" spans="1:7" ht="15">
      <c r="A396" s="88" t="s">
        <v>1930</v>
      </c>
      <c r="B396" s="88">
        <v>5</v>
      </c>
      <c r="C396" s="122">
        <v>0.010863178334617314</v>
      </c>
      <c r="D396" s="88" t="s">
        <v>1439</v>
      </c>
      <c r="E396" s="88" t="b">
        <v>0</v>
      </c>
      <c r="F396" s="88" t="b">
        <v>0</v>
      </c>
      <c r="G396" s="88" t="b">
        <v>0</v>
      </c>
    </row>
    <row r="397" spans="1:7" ht="15">
      <c r="A397" s="88" t="s">
        <v>1924</v>
      </c>
      <c r="B397" s="88">
        <v>5</v>
      </c>
      <c r="C397" s="122">
        <v>0.010863178334617314</v>
      </c>
      <c r="D397" s="88" t="s">
        <v>1439</v>
      </c>
      <c r="E397" s="88" t="b">
        <v>0</v>
      </c>
      <c r="F397" s="88" t="b">
        <v>0</v>
      </c>
      <c r="G397" s="88" t="b">
        <v>0</v>
      </c>
    </row>
    <row r="398" spans="1:7" ht="15">
      <c r="A398" s="88" t="s">
        <v>1574</v>
      </c>
      <c r="B398" s="88">
        <v>5</v>
      </c>
      <c r="C398" s="122">
        <v>0.010863178334617314</v>
      </c>
      <c r="D398" s="88" t="s">
        <v>1439</v>
      </c>
      <c r="E398" s="88" t="b">
        <v>1</v>
      </c>
      <c r="F398" s="88" t="b">
        <v>0</v>
      </c>
      <c r="G398" s="88" t="b">
        <v>0</v>
      </c>
    </row>
    <row r="399" spans="1:7" ht="15">
      <c r="A399" s="88" t="s">
        <v>1931</v>
      </c>
      <c r="B399" s="88">
        <v>5</v>
      </c>
      <c r="C399" s="122">
        <v>0.010863178334617314</v>
      </c>
      <c r="D399" s="88" t="s">
        <v>1439</v>
      </c>
      <c r="E399" s="88" t="b">
        <v>1</v>
      </c>
      <c r="F399" s="88" t="b">
        <v>0</v>
      </c>
      <c r="G399" s="88" t="b">
        <v>0</v>
      </c>
    </row>
    <row r="400" spans="1:7" ht="15">
      <c r="A400" s="88" t="s">
        <v>1592</v>
      </c>
      <c r="B400" s="88">
        <v>5</v>
      </c>
      <c r="C400" s="122">
        <v>0.010863178334617314</v>
      </c>
      <c r="D400" s="88" t="s">
        <v>1439</v>
      </c>
      <c r="E400" s="88" t="b">
        <v>0</v>
      </c>
      <c r="F400" s="88" t="b">
        <v>0</v>
      </c>
      <c r="G400" s="88" t="b">
        <v>0</v>
      </c>
    </row>
    <row r="401" spans="1:7" ht="15">
      <c r="A401" s="88" t="s">
        <v>1919</v>
      </c>
      <c r="B401" s="88">
        <v>5</v>
      </c>
      <c r="C401" s="122">
        <v>0.010863178334617314</v>
      </c>
      <c r="D401" s="88" t="s">
        <v>1439</v>
      </c>
      <c r="E401" s="88" t="b">
        <v>0</v>
      </c>
      <c r="F401" s="88" t="b">
        <v>0</v>
      </c>
      <c r="G401" s="88" t="b">
        <v>0</v>
      </c>
    </row>
    <row r="402" spans="1:7" ht="15">
      <c r="A402" s="88" t="s">
        <v>1948</v>
      </c>
      <c r="B402" s="88">
        <v>4</v>
      </c>
      <c r="C402" s="122">
        <v>0.01090562867930657</v>
      </c>
      <c r="D402" s="88" t="s">
        <v>1439</v>
      </c>
      <c r="E402" s="88" t="b">
        <v>1</v>
      </c>
      <c r="F402" s="88" t="b">
        <v>0</v>
      </c>
      <c r="G402" s="88" t="b">
        <v>0</v>
      </c>
    </row>
    <row r="403" spans="1:7" ht="15">
      <c r="A403" s="88" t="s">
        <v>1920</v>
      </c>
      <c r="B403" s="88">
        <v>4</v>
      </c>
      <c r="C403" s="122">
        <v>0.01090562867930657</v>
      </c>
      <c r="D403" s="88" t="s">
        <v>1439</v>
      </c>
      <c r="E403" s="88" t="b">
        <v>1</v>
      </c>
      <c r="F403" s="88" t="b">
        <v>0</v>
      </c>
      <c r="G403" s="88" t="b">
        <v>0</v>
      </c>
    </row>
    <row r="404" spans="1:7" ht="15">
      <c r="A404" s="88" t="s">
        <v>1949</v>
      </c>
      <c r="B404" s="88">
        <v>4</v>
      </c>
      <c r="C404" s="122">
        <v>0.01090562867930657</v>
      </c>
      <c r="D404" s="88" t="s">
        <v>1439</v>
      </c>
      <c r="E404" s="88" t="b">
        <v>0</v>
      </c>
      <c r="F404" s="88" t="b">
        <v>0</v>
      </c>
      <c r="G404" s="88" t="b">
        <v>0</v>
      </c>
    </row>
    <row r="405" spans="1:7" ht="15">
      <c r="A405" s="88" t="s">
        <v>1950</v>
      </c>
      <c r="B405" s="88">
        <v>4</v>
      </c>
      <c r="C405" s="122">
        <v>0.01090562867930657</v>
      </c>
      <c r="D405" s="88" t="s">
        <v>1439</v>
      </c>
      <c r="E405" s="88" t="b">
        <v>0</v>
      </c>
      <c r="F405" s="88" t="b">
        <v>0</v>
      </c>
      <c r="G405" s="88" t="b">
        <v>0</v>
      </c>
    </row>
    <row r="406" spans="1:7" ht="15">
      <c r="A406" s="88" t="s">
        <v>1951</v>
      </c>
      <c r="B406" s="88">
        <v>4</v>
      </c>
      <c r="C406" s="122">
        <v>0.01090562867930657</v>
      </c>
      <c r="D406" s="88" t="s">
        <v>1439</v>
      </c>
      <c r="E406" s="88" t="b">
        <v>0</v>
      </c>
      <c r="F406" s="88" t="b">
        <v>0</v>
      </c>
      <c r="G406" s="88" t="b">
        <v>0</v>
      </c>
    </row>
    <row r="407" spans="1:7" ht="15">
      <c r="A407" s="88" t="s">
        <v>1952</v>
      </c>
      <c r="B407" s="88">
        <v>4</v>
      </c>
      <c r="C407" s="122">
        <v>0.01090562867930657</v>
      </c>
      <c r="D407" s="88" t="s">
        <v>1439</v>
      </c>
      <c r="E407" s="88" t="b">
        <v>0</v>
      </c>
      <c r="F407" s="88" t="b">
        <v>0</v>
      </c>
      <c r="G407" s="88" t="b">
        <v>0</v>
      </c>
    </row>
    <row r="408" spans="1:7" ht="15">
      <c r="A408" s="88" t="s">
        <v>1571</v>
      </c>
      <c r="B408" s="88">
        <v>7</v>
      </c>
      <c r="C408" s="122">
        <v>0</v>
      </c>
      <c r="D408" s="88" t="s">
        <v>1440</v>
      </c>
      <c r="E408" s="88" t="b">
        <v>0</v>
      </c>
      <c r="F408" s="88" t="b">
        <v>0</v>
      </c>
      <c r="G408" s="88" t="b">
        <v>0</v>
      </c>
    </row>
    <row r="409" spans="1:7" ht="15">
      <c r="A409" s="88" t="s">
        <v>1591</v>
      </c>
      <c r="B409" s="88">
        <v>4</v>
      </c>
      <c r="C409" s="122">
        <v>0.009721521947451779</v>
      </c>
      <c r="D409" s="88" t="s">
        <v>1440</v>
      </c>
      <c r="E409" s="88" t="b">
        <v>0</v>
      </c>
      <c r="F409" s="88" t="b">
        <v>0</v>
      </c>
      <c r="G409" s="88" t="b">
        <v>0</v>
      </c>
    </row>
    <row r="410" spans="1:7" ht="15">
      <c r="A410" s="88" t="s">
        <v>1574</v>
      </c>
      <c r="B410" s="88">
        <v>3</v>
      </c>
      <c r="C410" s="122">
        <v>0.011039303558837832</v>
      </c>
      <c r="D410" s="88" t="s">
        <v>1440</v>
      </c>
      <c r="E410" s="88" t="b">
        <v>1</v>
      </c>
      <c r="F410" s="88" t="b">
        <v>0</v>
      </c>
      <c r="G410" s="88" t="b">
        <v>0</v>
      </c>
    </row>
    <row r="411" spans="1:7" ht="15">
      <c r="A411" s="88" t="s">
        <v>1542</v>
      </c>
      <c r="B411" s="88">
        <v>3</v>
      </c>
      <c r="C411" s="122">
        <v>0.01632204133050827</v>
      </c>
      <c r="D411" s="88" t="s">
        <v>1440</v>
      </c>
      <c r="E411" s="88" t="b">
        <v>0</v>
      </c>
      <c r="F411" s="88" t="b">
        <v>0</v>
      </c>
      <c r="G411" s="88" t="b">
        <v>0</v>
      </c>
    </row>
    <row r="412" spans="1:7" ht="15">
      <c r="A412" s="88" t="s">
        <v>1592</v>
      </c>
      <c r="B412" s="88">
        <v>3</v>
      </c>
      <c r="C412" s="122">
        <v>0.01632204133050827</v>
      </c>
      <c r="D412" s="88" t="s">
        <v>1440</v>
      </c>
      <c r="E412" s="88" t="b">
        <v>0</v>
      </c>
      <c r="F412" s="88" t="b">
        <v>0</v>
      </c>
      <c r="G412" s="88" t="b">
        <v>0</v>
      </c>
    </row>
    <row r="413" spans="1:7" ht="15">
      <c r="A413" s="88" t="s">
        <v>1593</v>
      </c>
      <c r="B413" s="88">
        <v>2</v>
      </c>
      <c r="C413" s="122">
        <v>0.010881360887005514</v>
      </c>
      <c r="D413" s="88" t="s">
        <v>1440</v>
      </c>
      <c r="E413" s="88" t="b">
        <v>0</v>
      </c>
      <c r="F413" s="88" t="b">
        <v>0</v>
      </c>
      <c r="G413" s="88" t="b">
        <v>0</v>
      </c>
    </row>
    <row r="414" spans="1:7" ht="15">
      <c r="A414" s="88" t="s">
        <v>1594</v>
      </c>
      <c r="B414" s="88">
        <v>2</v>
      </c>
      <c r="C414" s="122">
        <v>0.010881360887005514</v>
      </c>
      <c r="D414" s="88" t="s">
        <v>1440</v>
      </c>
      <c r="E414" s="88" t="b">
        <v>0</v>
      </c>
      <c r="F414" s="88" t="b">
        <v>0</v>
      </c>
      <c r="G414" s="88" t="b">
        <v>0</v>
      </c>
    </row>
    <row r="415" spans="1:7" ht="15">
      <c r="A415" s="88" t="s">
        <v>321</v>
      </c>
      <c r="B415" s="88">
        <v>2</v>
      </c>
      <c r="C415" s="122">
        <v>0.010881360887005514</v>
      </c>
      <c r="D415" s="88" t="s">
        <v>1440</v>
      </c>
      <c r="E415" s="88" t="b">
        <v>0</v>
      </c>
      <c r="F415" s="88" t="b">
        <v>0</v>
      </c>
      <c r="G415" s="88" t="b">
        <v>0</v>
      </c>
    </row>
    <row r="416" spans="1:7" ht="15">
      <c r="A416" s="88" t="s">
        <v>1595</v>
      </c>
      <c r="B416" s="88">
        <v>2</v>
      </c>
      <c r="C416" s="122">
        <v>0.016901960800285137</v>
      </c>
      <c r="D416" s="88" t="s">
        <v>1440</v>
      </c>
      <c r="E416" s="88" t="b">
        <v>0</v>
      </c>
      <c r="F416" s="88" t="b">
        <v>0</v>
      </c>
      <c r="G416" s="88" t="b">
        <v>0</v>
      </c>
    </row>
    <row r="417" spans="1:7" ht="15">
      <c r="A417" s="88" t="s">
        <v>1596</v>
      </c>
      <c r="B417" s="88">
        <v>2</v>
      </c>
      <c r="C417" s="122">
        <v>0.010881360887005514</v>
      </c>
      <c r="D417" s="88" t="s">
        <v>1440</v>
      </c>
      <c r="E417" s="88" t="b">
        <v>1</v>
      </c>
      <c r="F417" s="88" t="b">
        <v>0</v>
      </c>
      <c r="G417" s="88" t="b">
        <v>0</v>
      </c>
    </row>
    <row r="418" spans="1:7" ht="15">
      <c r="A418" s="88" t="s">
        <v>318</v>
      </c>
      <c r="B418" s="88">
        <v>2</v>
      </c>
      <c r="C418" s="122">
        <v>0.010881360887005514</v>
      </c>
      <c r="D418" s="88" t="s">
        <v>1440</v>
      </c>
      <c r="E418" s="88" t="b">
        <v>0</v>
      </c>
      <c r="F418" s="88" t="b">
        <v>0</v>
      </c>
      <c r="G418" s="88" t="b">
        <v>0</v>
      </c>
    </row>
    <row r="419" spans="1:7" ht="15">
      <c r="A419" s="88" t="s">
        <v>319</v>
      </c>
      <c r="B419" s="88">
        <v>2</v>
      </c>
      <c r="C419" s="122">
        <v>0.016901960800285137</v>
      </c>
      <c r="D419" s="88" t="s">
        <v>1440</v>
      </c>
      <c r="E419" s="88" t="b">
        <v>0</v>
      </c>
      <c r="F419" s="88" t="b">
        <v>0</v>
      </c>
      <c r="G419" s="88" t="b">
        <v>0</v>
      </c>
    </row>
    <row r="420" spans="1:7" ht="15">
      <c r="A420" s="88" t="s">
        <v>1571</v>
      </c>
      <c r="B420" s="88">
        <v>7</v>
      </c>
      <c r="C420" s="122">
        <v>0.007914698685402937</v>
      </c>
      <c r="D420" s="88" t="s">
        <v>1441</v>
      </c>
      <c r="E420" s="88" t="b">
        <v>0</v>
      </c>
      <c r="F420" s="88" t="b">
        <v>0</v>
      </c>
      <c r="G420" s="88" t="b">
        <v>0</v>
      </c>
    </row>
    <row r="421" spans="1:7" ht="15">
      <c r="A421" s="88" t="s">
        <v>1573</v>
      </c>
      <c r="B421" s="88">
        <v>6</v>
      </c>
      <c r="C421" s="122">
        <v>0.009716003632833127</v>
      </c>
      <c r="D421" s="88" t="s">
        <v>1441</v>
      </c>
      <c r="E421" s="88" t="b">
        <v>0</v>
      </c>
      <c r="F421" s="88" t="b">
        <v>0</v>
      </c>
      <c r="G421" s="88" t="b">
        <v>0</v>
      </c>
    </row>
    <row r="422" spans="1:7" ht="15">
      <c r="A422" s="88" t="s">
        <v>1598</v>
      </c>
      <c r="B422" s="88">
        <v>6</v>
      </c>
      <c r="C422" s="122">
        <v>0.02289979906337245</v>
      </c>
      <c r="D422" s="88" t="s">
        <v>1441</v>
      </c>
      <c r="E422" s="88" t="b">
        <v>0</v>
      </c>
      <c r="F422" s="88" t="b">
        <v>0</v>
      </c>
      <c r="G422" s="88" t="b">
        <v>0</v>
      </c>
    </row>
    <row r="423" spans="1:7" ht="15">
      <c r="A423" s="88" t="s">
        <v>1599</v>
      </c>
      <c r="B423" s="88">
        <v>6</v>
      </c>
      <c r="C423" s="122">
        <v>0.02289979906337245</v>
      </c>
      <c r="D423" s="88" t="s">
        <v>1441</v>
      </c>
      <c r="E423" s="88" t="b">
        <v>0</v>
      </c>
      <c r="F423" s="88" t="b">
        <v>0</v>
      </c>
      <c r="G423" s="88" t="b">
        <v>0</v>
      </c>
    </row>
    <row r="424" spans="1:7" ht="15">
      <c r="A424" s="88" t="s">
        <v>1600</v>
      </c>
      <c r="B424" s="88">
        <v>5</v>
      </c>
      <c r="C424" s="122">
        <v>0.010986496192116101</v>
      </c>
      <c r="D424" s="88" t="s">
        <v>1441</v>
      </c>
      <c r="E424" s="88" t="b">
        <v>0</v>
      </c>
      <c r="F424" s="88" t="b">
        <v>0</v>
      </c>
      <c r="G424" s="88" t="b">
        <v>0</v>
      </c>
    </row>
    <row r="425" spans="1:7" ht="15">
      <c r="A425" s="88" t="s">
        <v>1601</v>
      </c>
      <c r="B425" s="88">
        <v>5</v>
      </c>
      <c r="C425" s="122">
        <v>0.010986496192116101</v>
      </c>
      <c r="D425" s="88" t="s">
        <v>1441</v>
      </c>
      <c r="E425" s="88" t="b">
        <v>0</v>
      </c>
      <c r="F425" s="88" t="b">
        <v>0</v>
      </c>
      <c r="G425" s="88" t="b">
        <v>0</v>
      </c>
    </row>
    <row r="426" spans="1:7" ht="15">
      <c r="A426" s="88" t="s">
        <v>1602</v>
      </c>
      <c r="B426" s="88">
        <v>4</v>
      </c>
      <c r="C426" s="122">
        <v>0.011618686384585039</v>
      </c>
      <c r="D426" s="88" t="s">
        <v>1441</v>
      </c>
      <c r="E426" s="88" t="b">
        <v>0</v>
      </c>
      <c r="F426" s="88" t="b">
        <v>0</v>
      </c>
      <c r="G426" s="88" t="b">
        <v>0</v>
      </c>
    </row>
    <row r="427" spans="1:7" ht="15">
      <c r="A427" s="88" t="s">
        <v>1603</v>
      </c>
      <c r="B427" s="88">
        <v>3</v>
      </c>
      <c r="C427" s="122">
        <v>0.011449899531686226</v>
      </c>
      <c r="D427" s="88" t="s">
        <v>1441</v>
      </c>
      <c r="E427" s="88" t="b">
        <v>0</v>
      </c>
      <c r="F427" s="88" t="b">
        <v>0</v>
      </c>
      <c r="G427" s="88" t="b">
        <v>0</v>
      </c>
    </row>
    <row r="428" spans="1:7" ht="15">
      <c r="A428" s="88" t="s">
        <v>268</v>
      </c>
      <c r="B428" s="88">
        <v>3</v>
      </c>
      <c r="C428" s="122">
        <v>0.011449899531686226</v>
      </c>
      <c r="D428" s="88" t="s">
        <v>1441</v>
      </c>
      <c r="E428" s="88" t="b">
        <v>0</v>
      </c>
      <c r="F428" s="88" t="b">
        <v>0</v>
      </c>
      <c r="G428" s="88" t="b">
        <v>0</v>
      </c>
    </row>
    <row r="429" spans="1:7" ht="15">
      <c r="A429" s="88" t="s">
        <v>1604</v>
      </c>
      <c r="B429" s="88">
        <v>3</v>
      </c>
      <c r="C429" s="122">
        <v>0.011449899531686226</v>
      </c>
      <c r="D429" s="88" t="s">
        <v>1441</v>
      </c>
      <c r="E429" s="88" t="b">
        <v>0</v>
      </c>
      <c r="F429" s="88" t="b">
        <v>0</v>
      </c>
      <c r="G429" s="88" t="b">
        <v>0</v>
      </c>
    </row>
    <row r="430" spans="1:7" ht="15">
      <c r="A430" s="88" t="s">
        <v>318</v>
      </c>
      <c r="B430" s="88">
        <v>3</v>
      </c>
      <c r="C430" s="122">
        <v>0.011449899531686226</v>
      </c>
      <c r="D430" s="88" t="s">
        <v>1441</v>
      </c>
      <c r="E430" s="88" t="b">
        <v>0</v>
      </c>
      <c r="F430" s="88" t="b">
        <v>0</v>
      </c>
      <c r="G430" s="88" t="b">
        <v>0</v>
      </c>
    </row>
    <row r="431" spans="1:7" ht="15">
      <c r="A431" s="88" t="s">
        <v>2000</v>
      </c>
      <c r="B431" s="88">
        <v>3</v>
      </c>
      <c r="C431" s="122">
        <v>0.011449899531686226</v>
      </c>
      <c r="D431" s="88" t="s">
        <v>1441</v>
      </c>
      <c r="E431" s="88" t="b">
        <v>0</v>
      </c>
      <c r="F431" s="88" t="b">
        <v>0</v>
      </c>
      <c r="G431" s="88" t="b">
        <v>0</v>
      </c>
    </row>
    <row r="432" spans="1:7" ht="15">
      <c r="A432" s="88" t="s">
        <v>1920</v>
      </c>
      <c r="B432" s="88">
        <v>3</v>
      </c>
      <c r="C432" s="122">
        <v>0.011449899531686226</v>
      </c>
      <c r="D432" s="88" t="s">
        <v>1441</v>
      </c>
      <c r="E432" s="88" t="b">
        <v>1</v>
      </c>
      <c r="F432" s="88" t="b">
        <v>0</v>
      </c>
      <c r="G432" s="88" t="b">
        <v>0</v>
      </c>
    </row>
    <row r="433" spans="1:7" ht="15">
      <c r="A433" s="88" t="s">
        <v>1934</v>
      </c>
      <c r="B433" s="88">
        <v>3</v>
      </c>
      <c r="C433" s="122">
        <v>0.011449899531686226</v>
      </c>
      <c r="D433" s="88" t="s">
        <v>1441</v>
      </c>
      <c r="E433" s="88" t="b">
        <v>0</v>
      </c>
      <c r="F433" s="88" t="b">
        <v>0</v>
      </c>
      <c r="G433" s="88" t="b">
        <v>0</v>
      </c>
    </row>
    <row r="434" spans="1:7" ht="15">
      <c r="A434" s="88" t="s">
        <v>2001</v>
      </c>
      <c r="B434" s="88">
        <v>3</v>
      </c>
      <c r="C434" s="122">
        <v>0.011449899531686226</v>
      </c>
      <c r="D434" s="88" t="s">
        <v>1441</v>
      </c>
      <c r="E434" s="88" t="b">
        <v>0</v>
      </c>
      <c r="F434" s="88" t="b">
        <v>0</v>
      </c>
      <c r="G434" s="88" t="b">
        <v>0</v>
      </c>
    </row>
    <row r="435" spans="1:7" ht="15">
      <c r="A435" s="88" t="s">
        <v>2002</v>
      </c>
      <c r="B435" s="88">
        <v>3</v>
      </c>
      <c r="C435" s="122">
        <v>0.011449899531686226</v>
      </c>
      <c r="D435" s="88" t="s">
        <v>1441</v>
      </c>
      <c r="E435" s="88" t="b">
        <v>0</v>
      </c>
      <c r="F435" s="88" t="b">
        <v>0</v>
      </c>
      <c r="G435" s="88" t="b">
        <v>0</v>
      </c>
    </row>
    <row r="436" spans="1:7" ht="15">
      <c r="A436" s="88" t="s">
        <v>2003</v>
      </c>
      <c r="B436" s="88">
        <v>3</v>
      </c>
      <c r="C436" s="122">
        <v>0.011449899531686226</v>
      </c>
      <c r="D436" s="88" t="s">
        <v>1441</v>
      </c>
      <c r="E436" s="88" t="b">
        <v>1</v>
      </c>
      <c r="F436" s="88" t="b">
        <v>0</v>
      </c>
      <c r="G436" s="88" t="b">
        <v>0</v>
      </c>
    </row>
    <row r="437" spans="1:7" ht="15">
      <c r="A437" s="88" t="s">
        <v>2004</v>
      </c>
      <c r="B437" s="88">
        <v>3</v>
      </c>
      <c r="C437" s="122">
        <v>0.011449899531686226</v>
      </c>
      <c r="D437" s="88" t="s">
        <v>1441</v>
      </c>
      <c r="E437" s="88" t="b">
        <v>1</v>
      </c>
      <c r="F437" s="88" t="b">
        <v>0</v>
      </c>
      <c r="G437" s="88" t="b">
        <v>0</v>
      </c>
    </row>
    <row r="438" spans="1:7" ht="15">
      <c r="A438" s="88" t="s">
        <v>1967</v>
      </c>
      <c r="B438" s="88">
        <v>3</v>
      </c>
      <c r="C438" s="122">
        <v>0.011449899531686226</v>
      </c>
      <c r="D438" s="88" t="s">
        <v>1441</v>
      </c>
      <c r="E438" s="88" t="b">
        <v>0</v>
      </c>
      <c r="F438" s="88" t="b">
        <v>0</v>
      </c>
      <c r="G438" s="88" t="b">
        <v>0</v>
      </c>
    </row>
    <row r="439" spans="1:7" ht="15">
      <c r="A439" s="88" t="s">
        <v>2005</v>
      </c>
      <c r="B439" s="88">
        <v>3</v>
      </c>
      <c r="C439" s="122">
        <v>0.011449899531686226</v>
      </c>
      <c r="D439" s="88" t="s">
        <v>1441</v>
      </c>
      <c r="E439" s="88" t="b">
        <v>0</v>
      </c>
      <c r="F439" s="88" t="b">
        <v>0</v>
      </c>
      <c r="G439" s="88" t="b">
        <v>0</v>
      </c>
    </row>
    <row r="440" spans="1:7" ht="15">
      <c r="A440" s="88" t="s">
        <v>2006</v>
      </c>
      <c r="B440" s="88">
        <v>3</v>
      </c>
      <c r="C440" s="122">
        <v>0.011449899531686226</v>
      </c>
      <c r="D440" s="88" t="s">
        <v>1441</v>
      </c>
      <c r="E440" s="88" t="b">
        <v>0</v>
      </c>
      <c r="F440" s="88" t="b">
        <v>0</v>
      </c>
      <c r="G440" s="88" t="b">
        <v>0</v>
      </c>
    </row>
    <row r="441" spans="1:7" ht="15">
      <c r="A441" s="88" t="s">
        <v>2007</v>
      </c>
      <c r="B441" s="88">
        <v>3</v>
      </c>
      <c r="C441" s="122">
        <v>0.011449899531686226</v>
      </c>
      <c r="D441" s="88" t="s">
        <v>1441</v>
      </c>
      <c r="E441" s="88" t="b">
        <v>0</v>
      </c>
      <c r="F441" s="88" t="b">
        <v>0</v>
      </c>
      <c r="G441" s="88" t="b">
        <v>0</v>
      </c>
    </row>
    <row r="442" spans="1:7" ht="15">
      <c r="A442" s="88" t="s">
        <v>1927</v>
      </c>
      <c r="B442" s="88">
        <v>2</v>
      </c>
      <c r="C442" s="122">
        <v>0.01020394166913896</v>
      </c>
      <c r="D442" s="88" t="s">
        <v>1441</v>
      </c>
      <c r="E442" s="88" t="b">
        <v>0</v>
      </c>
      <c r="F442" s="88" t="b">
        <v>0</v>
      </c>
      <c r="G442" s="88" t="b">
        <v>0</v>
      </c>
    </row>
    <row r="443" spans="1:7" ht="15">
      <c r="A443" s="88" t="s">
        <v>2049</v>
      </c>
      <c r="B443" s="88">
        <v>2</v>
      </c>
      <c r="C443" s="122">
        <v>0.01020394166913896</v>
      </c>
      <c r="D443" s="88" t="s">
        <v>1441</v>
      </c>
      <c r="E443" s="88" t="b">
        <v>0</v>
      </c>
      <c r="F443" s="88" t="b">
        <v>0</v>
      </c>
      <c r="G443" s="88" t="b">
        <v>0</v>
      </c>
    </row>
    <row r="444" spans="1:7" ht="15">
      <c r="A444" s="88" t="s">
        <v>2050</v>
      </c>
      <c r="B444" s="88">
        <v>2</v>
      </c>
      <c r="C444" s="122">
        <v>0.01020394166913896</v>
      </c>
      <c r="D444" s="88" t="s">
        <v>1441</v>
      </c>
      <c r="E444" s="88" t="b">
        <v>0</v>
      </c>
      <c r="F444" s="88" t="b">
        <v>0</v>
      </c>
      <c r="G444" s="88" t="b">
        <v>0</v>
      </c>
    </row>
    <row r="445" spans="1:7" ht="15">
      <c r="A445" s="88" t="s">
        <v>2051</v>
      </c>
      <c r="B445" s="88">
        <v>2</v>
      </c>
      <c r="C445" s="122">
        <v>0.01020394166913896</v>
      </c>
      <c r="D445" s="88" t="s">
        <v>1441</v>
      </c>
      <c r="E445" s="88" t="b">
        <v>0</v>
      </c>
      <c r="F445" s="88" t="b">
        <v>0</v>
      </c>
      <c r="G445" s="88" t="b">
        <v>0</v>
      </c>
    </row>
    <row r="446" spans="1:7" ht="15">
      <c r="A446" s="88" t="s">
        <v>1938</v>
      </c>
      <c r="B446" s="88">
        <v>2</v>
      </c>
      <c r="C446" s="122">
        <v>0.01020394166913896</v>
      </c>
      <c r="D446" s="88" t="s">
        <v>1441</v>
      </c>
      <c r="E446" s="88" t="b">
        <v>0</v>
      </c>
      <c r="F446" s="88" t="b">
        <v>0</v>
      </c>
      <c r="G446" s="88" t="b">
        <v>0</v>
      </c>
    </row>
    <row r="447" spans="1:7" ht="15">
      <c r="A447" s="88" t="s">
        <v>2060</v>
      </c>
      <c r="B447" s="88">
        <v>2</v>
      </c>
      <c r="C447" s="122">
        <v>0.01020394166913896</v>
      </c>
      <c r="D447" s="88" t="s">
        <v>1441</v>
      </c>
      <c r="E447" s="88" t="b">
        <v>0</v>
      </c>
      <c r="F447" s="88" t="b">
        <v>0</v>
      </c>
      <c r="G447" s="88" t="b">
        <v>0</v>
      </c>
    </row>
    <row r="448" spans="1:7" ht="15">
      <c r="A448" s="88" t="s">
        <v>2061</v>
      </c>
      <c r="B448" s="88">
        <v>2</v>
      </c>
      <c r="C448" s="122">
        <v>0.01020394166913896</v>
      </c>
      <c r="D448" s="88" t="s">
        <v>1441</v>
      </c>
      <c r="E448" s="88" t="b">
        <v>1</v>
      </c>
      <c r="F448" s="88" t="b">
        <v>0</v>
      </c>
      <c r="G448" s="88" t="b">
        <v>0</v>
      </c>
    </row>
    <row r="449" spans="1:7" ht="15">
      <c r="A449" s="88" t="s">
        <v>2062</v>
      </c>
      <c r="B449" s="88">
        <v>2</v>
      </c>
      <c r="C449" s="122">
        <v>0.01020394166913896</v>
      </c>
      <c r="D449" s="88" t="s">
        <v>1441</v>
      </c>
      <c r="E449" s="88" t="b">
        <v>0</v>
      </c>
      <c r="F449" s="88" t="b">
        <v>0</v>
      </c>
      <c r="G449" s="88" t="b">
        <v>0</v>
      </c>
    </row>
    <row r="450" spans="1:7" ht="15">
      <c r="A450" s="88" t="s">
        <v>2014</v>
      </c>
      <c r="B450" s="88">
        <v>2</v>
      </c>
      <c r="C450" s="122">
        <v>0.01020394166913896</v>
      </c>
      <c r="D450" s="88" t="s">
        <v>1441</v>
      </c>
      <c r="E450" s="88" t="b">
        <v>0</v>
      </c>
      <c r="F450" s="88" t="b">
        <v>0</v>
      </c>
      <c r="G450" s="88" t="b">
        <v>0</v>
      </c>
    </row>
    <row r="451" spans="1:7" ht="15">
      <c r="A451" s="88" t="s">
        <v>2063</v>
      </c>
      <c r="B451" s="88">
        <v>2</v>
      </c>
      <c r="C451" s="122">
        <v>0.01020394166913896</v>
      </c>
      <c r="D451" s="88" t="s">
        <v>1441</v>
      </c>
      <c r="E451" s="88" t="b">
        <v>1</v>
      </c>
      <c r="F451" s="88" t="b">
        <v>0</v>
      </c>
      <c r="G451" s="88" t="b">
        <v>0</v>
      </c>
    </row>
    <row r="452" spans="1:7" ht="15">
      <c r="A452" s="88" t="s">
        <v>1591</v>
      </c>
      <c r="B452" s="88">
        <v>2</v>
      </c>
      <c r="C452" s="122">
        <v>0.01020394166913896</v>
      </c>
      <c r="D452" s="88" t="s">
        <v>1441</v>
      </c>
      <c r="E452" s="88" t="b">
        <v>0</v>
      </c>
      <c r="F452" s="88" t="b">
        <v>0</v>
      </c>
      <c r="G452" s="88" t="b">
        <v>0</v>
      </c>
    </row>
    <row r="453" spans="1:7" ht="15">
      <c r="A453" s="88" t="s">
        <v>312</v>
      </c>
      <c r="B453" s="88">
        <v>2</v>
      </c>
      <c r="C453" s="122">
        <v>0.01020394166913896</v>
      </c>
      <c r="D453" s="88" t="s">
        <v>1441</v>
      </c>
      <c r="E453" s="88" t="b">
        <v>0</v>
      </c>
      <c r="F453" s="88" t="b">
        <v>0</v>
      </c>
      <c r="G453" s="88" t="b">
        <v>0</v>
      </c>
    </row>
    <row r="454" spans="1:7" ht="15">
      <c r="A454" s="88" t="s">
        <v>1919</v>
      </c>
      <c r="B454" s="88">
        <v>2</v>
      </c>
      <c r="C454" s="122">
        <v>0.01020394166913896</v>
      </c>
      <c r="D454" s="88" t="s">
        <v>1441</v>
      </c>
      <c r="E454" s="88" t="b">
        <v>0</v>
      </c>
      <c r="F454" s="88" t="b">
        <v>0</v>
      </c>
      <c r="G454" s="88" t="b">
        <v>0</v>
      </c>
    </row>
    <row r="455" spans="1:7" ht="15">
      <c r="A455" s="88" t="s">
        <v>1606</v>
      </c>
      <c r="B455" s="88">
        <v>6</v>
      </c>
      <c r="C455" s="122">
        <v>0</v>
      </c>
      <c r="D455" s="88" t="s">
        <v>1442</v>
      </c>
      <c r="E455" s="88" t="b">
        <v>0</v>
      </c>
      <c r="F455" s="88" t="b">
        <v>0</v>
      </c>
      <c r="G455" s="88" t="b">
        <v>0</v>
      </c>
    </row>
    <row r="456" spans="1:7" ht="15">
      <c r="A456" s="88" t="s">
        <v>1574</v>
      </c>
      <c r="B456" s="88">
        <v>3</v>
      </c>
      <c r="C456" s="122">
        <v>0</v>
      </c>
      <c r="D456" s="88" t="s">
        <v>1442</v>
      </c>
      <c r="E456" s="88" t="b">
        <v>1</v>
      </c>
      <c r="F456" s="88" t="b">
        <v>0</v>
      </c>
      <c r="G456" s="88" t="b">
        <v>0</v>
      </c>
    </row>
    <row r="457" spans="1:7" ht="15">
      <c r="A457" s="88" t="s">
        <v>1607</v>
      </c>
      <c r="B457" s="88">
        <v>3</v>
      </c>
      <c r="C457" s="122">
        <v>0</v>
      </c>
      <c r="D457" s="88" t="s">
        <v>1442</v>
      </c>
      <c r="E457" s="88" t="b">
        <v>0</v>
      </c>
      <c r="F457" s="88" t="b">
        <v>0</v>
      </c>
      <c r="G457" s="88" t="b">
        <v>0</v>
      </c>
    </row>
    <row r="458" spans="1:7" ht="15">
      <c r="A458" s="88" t="s">
        <v>1608</v>
      </c>
      <c r="B458" s="88">
        <v>3</v>
      </c>
      <c r="C458" s="122">
        <v>0</v>
      </c>
      <c r="D458" s="88" t="s">
        <v>1442</v>
      </c>
      <c r="E458" s="88" t="b">
        <v>0</v>
      </c>
      <c r="F458" s="88" t="b">
        <v>0</v>
      </c>
      <c r="G458" s="88" t="b">
        <v>0</v>
      </c>
    </row>
    <row r="459" spans="1:7" ht="15">
      <c r="A459" s="88" t="s">
        <v>1609</v>
      </c>
      <c r="B459" s="88">
        <v>3</v>
      </c>
      <c r="C459" s="122">
        <v>0</v>
      </c>
      <c r="D459" s="88" t="s">
        <v>1442</v>
      </c>
      <c r="E459" s="88" t="b">
        <v>0</v>
      </c>
      <c r="F459" s="88" t="b">
        <v>0</v>
      </c>
      <c r="G459" s="88" t="b">
        <v>0</v>
      </c>
    </row>
    <row r="460" spans="1:7" ht="15">
      <c r="A460" s="88" t="s">
        <v>308</v>
      </c>
      <c r="B460" s="88">
        <v>3</v>
      </c>
      <c r="C460" s="122">
        <v>0</v>
      </c>
      <c r="D460" s="88" t="s">
        <v>1442</v>
      </c>
      <c r="E460" s="88" t="b">
        <v>0</v>
      </c>
      <c r="F460" s="88" t="b">
        <v>0</v>
      </c>
      <c r="G460" s="88" t="b">
        <v>0</v>
      </c>
    </row>
    <row r="461" spans="1:7" ht="15">
      <c r="A461" s="88" t="s">
        <v>1610</v>
      </c>
      <c r="B461" s="88">
        <v>3</v>
      </c>
      <c r="C461" s="122">
        <v>0</v>
      </c>
      <c r="D461" s="88" t="s">
        <v>1442</v>
      </c>
      <c r="E461" s="88" t="b">
        <v>0</v>
      </c>
      <c r="F461" s="88" t="b">
        <v>0</v>
      </c>
      <c r="G461" s="88" t="b">
        <v>0</v>
      </c>
    </row>
    <row r="462" spans="1:7" ht="15">
      <c r="A462" s="88" t="s">
        <v>1611</v>
      </c>
      <c r="B462" s="88">
        <v>3</v>
      </c>
      <c r="C462" s="122">
        <v>0</v>
      </c>
      <c r="D462" s="88" t="s">
        <v>1442</v>
      </c>
      <c r="E462" s="88" t="b">
        <v>0</v>
      </c>
      <c r="F462" s="88" t="b">
        <v>0</v>
      </c>
      <c r="G462" s="88" t="b">
        <v>0</v>
      </c>
    </row>
    <row r="463" spans="1:7" ht="15">
      <c r="A463" s="88" t="s">
        <v>1612</v>
      </c>
      <c r="B463" s="88">
        <v>3</v>
      </c>
      <c r="C463" s="122">
        <v>0</v>
      </c>
      <c r="D463" s="88" t="s">
        <v>1442</v>
      </c>
      <c r="E463" s="88" t="b">
        <v>0</v>
      </c>
      <c r="F463" s="88" t="b">
        <v>0</v>
      </c>
      <c r="G463" s="88" t="b">
        <v>0</v>
      </c>
    </row>
    <row r="464" spans="1:7" ht="15">
      <c r="A464" s="88" t="s">
        <v>1613</v>
      </c>
      <c r="B464" s="88">
        <v>3</v>
      </c>
      <c r="C464" s="122">
        <v>0</v>
      </c>
      <c r="D464" s="88" t="s">
        <v>1442</v>
      </c>
      <c r="E464" s="88" t="b">
        <v>0</v>
      </c>
      <c r="F464" s="88" t="b">
        <v>0</v>
      </c>
      <c r="G464" s="88" t="b">
        <v>0</v>
      </c>
    </row>
    <row r="465" spans="1:7" ht="15">
      <c r="A465" s="88" t="s">
        <v>1997</v>
      </c>
      <c r="B465" s="88">
        <v>3</v>
      </c>
      <c r="C465" s="122">
        <v>0</v>
      </c>
      <c r="D465" s="88" t="s">
        <v>1442</v>
      </c>
      <c r="E465" s="88" t="b">
        <v>0</v>
      </c>
      <c r="F465" s="88" t="b">
        <v>0</v>
      </c>
      <c r="G465" s="88" t="b">
        <v>0</v>
      </c>
    </row>
    <row r="466" spans="1:7" ht="15">
      <c r="A466" s="88" t="s">
        <v>307</v>
      </c>
      <c r="B466" s="88">
        <v>3</v>
      </c>
      <c r="C466" s="122">
        <v>0</v>
      </c>
      <c r="D466" s="88" t="s">
        <v>1442</v>
      </c>
      <c r="E466" s="88" t="b">
        <v>0</v>
      </c>
      <c r="F466" s="88" t="b">
        <v>0</v>
      </c>
      <c r="G466" s="88" t="b">
        <v>0</v>
      </c>
    </row>
    <row r="467" spans="1:7" ht="15">
      <c r="A467" s="88" t="s">
        <v>1602</v>
      </c>
      <c r="B467" s="88">
        <v>3</v>
      </c>
      <c r="C467" s="122">
        <v>0</v>
      </c>
      <c r="D467" s="88" t="s">
        <v>1442</v>
      </c>
      <c r="E467" s="88" t="b">
        <v>0</v>
      </c>
      <c r="F467" s="88" t="b">
        <v>0</v>
      </c>
      <c r="G467" s="88" t="b">
        <v>0</v>
      </c>
    </row>
    <row r="468" spans="1:7" ht="15">
      <c r="A468" s="88" t="s">
        <v>1571</v>
      </c>
      <c r="B468" s="88">
        <v>3</v>
      </c>
      <c r="C468" s="122">
        <v>0</v>
      </c>
      <c r="D468" s="88" t="s">
        <v>1442</v>
      </c>
      <c r="E468" s="88" t="b">
        <v>0</v>
      </c>
      <c r="F468" s="88" t="b">
        <v>0</v>
      </c>
      <c r="G468" s="88" t="b">
        <v>0</v>
      </c>
    </row>
    <row r="469" spans="1:7" ht="15">
      <c r="A469" s="88" t="s">
        <v>1998</v>
      </c>
      <c r="B469" s="88">
        <v>3</v>
      </c>
      <c r="C469" s="122">
        <v>0</v>
      </c>
      <c r="D469" s="88" t="s">
        <v>1442</v>
      </c>
      <c r="E469" s="88" t="b">
        <v>0</v>
      </c>
      <c r="F469" s="88" t="b">
        <v>0</v>
      </c>
      <c r="G469" s="88" t="b">
        <v>0</v>
      </c>
    </row>
    <row r="470" spans="1:7" ht="15">
      <c r="A470" s="88" t="s">
        <v>1919</v>
      </c>
      <c r="B470" s="88">
        <v>3</v>
      </c>
      <c r="C470" s="122">
        <v>0</v>
      </c>
      <c r="D470" s="88" t="s">
        <v>1442</v>
      </c>
      <c r="E470" s="88" t="b">
        <v>0</v>
      </c>
      <c r="F470" s="88" t="b">
        <v>0</v>
      </c>
      <c r="G470" s="88" t="b">
        <v>0</v>
      </c>
    </row>
    <row r="471" spans="1:7" ht="15">
      <c r="A471" s="88" t="s">
        <v>1601</v>
      </c>
      <c r="B471" s="88">
        <v>3</v>
      </c>
      <c r="C471" s="122">
        <v>0</v>
      </c>
      <c r="D471" s="88" t="s">
        <v>1442</v>
      </c>
      <c r="E471" s="88" t="b">
        <v>0</v>
      </c>
      <c r="F471" s="88" t="b">
        <v>0</v>
      </c>
      <c r="G471" s="88" t="b">
        <v>0</v>
      </c>
    </row>
    <row r="472" spans="1:7" ht="15">
      <c r="A472" s="88" t="s">
        <v>1615</v>
      </c>
      <c r="B472" s="88">
        <v>4</v>
      </c>
      <c r="C472" s="122">
        <v>0</v>
      </c>
      <c r="D472" s="88" t="s">
        <v>1443</v>
      </c>
      <c r="E472" s="88" t="b">
        <v>0</v>
      </c>
      <c r="F472" s="88" t="b">
        <v>0</v>
      </c>
      <c r="G472" s="88" t="b">
        <v>0</v>
      </c>
    </row>
    <row r="473" spans="1:7" ht="15">
      <c r="A473" s="88" t="s">
        <v>1571</v>
      </c>
      <c r="B473" s="88">
        <v>4</v>
      </c>
      <c r="C473" s="122">
        <v>0</v>
      </c>
      <c r="D473" s="88" t="s">
        <v>1443</v>
      </c>
      <c r="E473" s="88" t="b">
        <v>0</v>
      </c>
      <c r="F473" s="88" t="b">
        <v>0</v>
      </c>
      <c r="G473" s="88" t="b">
        <v>0</v>
      </c>
    </row>
    <row r="474" spans="1:7" ht="15">
      <c r="A474" s="88" t="s">
        <v>1616</v>
      </c>
      <c r="B474" s="88">
        <v>3</v>
      </c>
      <c r="C474" s="122">
        <v>0.005949463648014282</v>
      </c>
      <c r="D474" s="88" t="s">
        <v>1443</v>
      </c>
      <c r="E474" s="88" t="b">
        <v>0</v>
      </c>
      <c r="F474" s="88" t="b">
        <v>0</v>
      </c>
      <c r="G474" s="88" t="b">
        <v>0</v>
      </c>
    </row>
    <row r="475" spans="1:7" ht="15">
      <c r="A475" s="88" t="s">
        <v>1617</v>
      </c>
      <c r="B475" s="88">
        <v>3</v>
      </c>
      <c r="C475" s="122">
        <v>0.005949463648014282</v>
      </c>
      <c r="D475" s="88" t="s">
        <v>1443</v>
      </c>
      <c r="E475" s="88" t="b">
        <v>0</v>
      </c>
      <c r="F475" s="88" t="b">
        <v>1</v>
      </c>
      <c r="G475" s="88" t="b">
        <v>0</v>
      </c>
    </row>
    <row r="476" spans="1:7" ht="15">
      <c r="A476" s="88" t="s">
        <v>1618</v>
      </c>
      <c r="B476" s="88">
        <v>3</v>
      </c>
      <c r="C476" s="122">
        <v>0.005949463648014282</v>
      </c>
      <c r="D476" s="88" t="s">
        <v>1443</v>
      </c>
      <c r="E476" s="88" t="b">
        <v>1</v>
      </c>
      <c r="F476" s="88" t="b">
        <v>0</v>
      </c>
      <c r="G476" s="88" t="b">
        <v>0</v>
      </c>
    </row>
    <row r="477" spans="1:7" ht="15">
      <c r="A477" s="88" t="s">
        <v>1619</v>
      </c>
      <c r="B477" s="88">
        <v>3</v>
      </c>
      <c r="C477" s="122">
        <v>0.005949463648014282</v>
      </c>
      <c r="D477" s="88" t="s">
        <v>1443</v>
      </c>
      <c r="E477" s="88" t="b">
        <v>0</v>
      </c>
      <c r="F477" s="88" t="b">
        <v>0</v>
      </c>
      <c r="G477" s="88" t="b">
        <v>0</v>
      </c>
    </row>
    <row r="478" spans="1:7" ht="15">
      <c r="A478" s="88" t="s">
        <v>1620</v>
      </c>
      <c r="B478" s="88">
        <v>3</v>
      </c>
      <c r="C478" s="122">
        <v>0.005949463648014282</v>
      </c>
      <c r="D478" s="88" t="s">
        <v>1443</v>
      </c>
      <c r="E478" s="88" t="b">
        <v>0</v>
      </c>
      <c r="F478" s="88" t="b">
        <v>0</v>
      </c>
      <c r="G478" s="88" t="b">
        <v>0</v>
      </c>
    </row>
    <row r="479" spans="1:7" ht="15">
      <c r="A479" s="88" t="s">
        <v>1621</v>
      </c>
      <c r="B479" s="88">
        <v>3</v>
      </c>
      <c r="C479" s="122">
        <v>0.005949463648014282</v>
      </c>
      <c r="D479" s="88" t="s">
        <v>1443</v>
      </c>
      <c r="E479" s="88" t="b">
        <v>0</v>
      </c>
      <c r="F479" s="88" t="b">
        <v>1</v>
      </c>
      <c r="G479" s="88" t="b">
        <v>0</v>
      </c>
    </row>
    <row r="480" spans="1:7" ht="15">
      <c r="A480" s="88" t="s">
        <v>1622</v>
      </c>
      <c r="B480" s="88">
        <v>3</v>
      </c>
      <c r="C480" s="122">
        <v>0.005949463648014282</v>
      </c>
      <c r="D480" s="88" t="s">
        <v>1443</v>
      </c>
      <c r="E480" s="88" t="b">
        <v>0</v>
      </c>
      <c r="F480" s="88" t="b">
        <v>0</v>
      </c>
      <c r="G480" s="88" t="b">
        <v>0</v>
      </c>
    </row>
    <row r="481" spans="1:7" ht="15">
      <c r="A481" s="88" t="s">
        <v>1623</v>
      </c>
      <c r="B481" s="88">
        <v>3</v>
      </c>
      <c r="C481" s="122">
        <v>0.005949463648014282</v>
      </c>
      <c r="D481" s="88" t="s">
        <v>1443</v>
      </c>
      <c r="E481" s="88" t="b">
        <v>0</v>
      </c>
      <c r="F481" s="88" t="b">
        <v>0</v>
      </c>
      <c r="G481" s="88" t="b">
        <v>0</v>
      </c>
    </row>
    <row r="482" spans="1:7" ht="15">
      <c r="A482" s="88" t="s">
        <v>306</v>
      </c>
      <c r="B482" s="88">
        <v>3</v>
      </c>
      <c r="C482" s="122">
        <v>0.005949463648014282</v>
      </c>
      <c r="D482" s="88" t="s">
        <v>1443</v>
      </c>
      <c r="E482" s="88" t="b">
        <v>0</v>
      </c>
      <c r="F482" s="88" t="b">
        <v>0</v>
      </c>
      <c r="G482" s="88" t="b">
        <v>0</v>
      </c>
    </row>
    <row r="483" spans="1:7" ht="15">
      <c r="A483" s="88" t="s">
        <v>2022</v>
      </c>
      <c r="B483" s="88">
        <v>3</v>
      </c>
      <c r="C483" s="122">
        <v>0.005949463648014282</v>
      </c>
      <c r="D483" s="88" t="s">
        <v>1443</v>
      </c>
      <c r="E483" s="88" t="b">
        <v>0</v>
      </c>
      <c r="F483" s="88" t="b">
        <v>1</v>
      </c>
      <c r="G483" s="88" t="b">
        <v>0</v>
      </c>
    </row>
    <row r="484" spans="1:7" ht="15">
      <c r="A484" s="88" t="s">
        <v>2023</v>
      </c>
      <c r="B484" s="88">
        <v>3</v>
      </c>
      <c r="C484" s="122">
        <v>0.005949463648014282</v>
      </c>
      <c r="D484" s="88" t="s">
        <v>1443</v>
      </c>
      <c r="E484" s="88" t="b">
        <v>0</v>
      </c>
      <c r="F484" s="88" t="b">
        <v>1</v>
      </c>
      <c r="G484" s="88" t="b">
        <v>0</v>
      </c>
    </row>
    <row r="485" spans="1:7" ht="15">
      <c r="A485" s="88" t="s">
        <v>2024</v>
      </c>
      <c r="B485" s="88">
        <v>3</v>
      </c>
      <c r="C485" s="122">
        <v>0.005949463648014282</v>
      </c>
      <c r="D485" s="88" t="s">
        <v>1443</v>
      </c>
      <c r="E485" s="88" t="b">
        <v>0</v>
      </c>
      <c r="F485" s="88" t="b">
        <v>0</v>
      </c>
      <c r="G485" s="88" t="b">
        <v>0</v>
      </c>
    </row>
    <row r="486" spans="1:7" ht="15">
      <c r="A486" s="88" t="s">
        <v>2025</v>
      </c>
      <c r="B486" s="88">
        <v>3</v>
      </c>
      <c r="C486" s="122">
        <v>0.005949463648014282</v>
      </c>
      <c r="D486" s="88" t="s">
        <v>1443</v>
      </c>
      <c r="E486" s="88" t="b">
        <v>0</v>
      </c>
      <c r="F486" s="88" t="b">
        <v>0</v>
      </c>
      <c r="G486" s="88" t="b">
        <v>0</v>
      </c>
    </row>
    <row r="487" spans="1:7" ht="15">
      <c r="A487" s="88" t="s">
        <v>2026</v>
      </c>
      <c r="B487" s="88">
        <v>3</v>
      </c>
      <c r="C487" s="122">
        <v>0.005949463648014282</v>
      </c>
      <c r="D487" s="88" t="s">
        <v>1443</v>
      </c>
      <c r="E487" s="88" t="b">
        <v>0</v>
      </c>
      <c r="F487" s="88" t="b">
        <v>0</v>
      </c>
      <c r="G487" s="88" t="b">
        <v>0</v>
      </c>
    </row>
    <row r="488" spans="1:7" ht="15">
      <c r="A488" s="88" t="s">
        <v>2027</v>
      </c>
      <c r="B488" s="88">
        <v>3</v>
      </c>
      <c r="C488" s="122">
        <v>0.005949463648014282</v>
      </c>
      <c r="D488" s="88" t="s">
        <v>1443</v>
      </c>
      <c r="E488" s="88" t="b">
        <v>0</v>
      </c>
      <c r="F488" s="88" t="b">
        <v>0</v>
      </c>
      <c r="G488" s="88" t="b">
        <v>0</v>
      </c>
    </row>
    <row r="489" spans="1:7" ht="15">
      <c r="A489" s="88" t="s">
        <v>2028</v>
      </c>
      <c r="B489" s="88">
        <v>3</v>
      </c>
      <c r="C489" s="122">
        <v>0.005949463648014282</v>
      </c>
      <c r="D489" s="88" t="s">
        <v>1443</v>
      </c>
      <c r="E489" s="88" t="b">
        <v>0</v>
      </c>
      <c r="F489" s="88" t="b">
        <v>0</v>
      </c>
      <c r="G489" s="88" t="b">
        <v>0</v>
      </c>
    </row>
    <row r="490" spans="1:7" ht="15">
      <c r="A490" s="88" t="s">
        <v>305</v>
      </c>
      <c r="B490" s="88">
        <v>3</v>
      </c>
      <c r="C490" s="122">
        <v>0.005949463648014282</v>
      </c>
      <c r="D490" s="88" t="s">
        <v>1443</v>
      </c>
      <c r="E490" s="88" t="b">
        <v>0</v>
      </c>
      <c r="F490" s="88" t="b">
        <v>0</v>
      </c>
      <c r="G490" s="88" t="b">
        <v>0</v>
      </c>
    </row>
    <row r="491" spans="1:7" ht="15">
      <c r="A491" s="88" t="s">
        <v>1571</v>
      </c>
      <c r="B491" s="88">
        <v>8</v>
      </c>
      <c r="C491" s="122">
        <v>0</v>
      </c>
      <c r="D491" s="88" t="s">
        <v>1444</v>
      </c>
      <c r="E491" s="88" t="b">
        <v>0</v>
      </c>
      <c r="F491" s="88" t="b">
        <v>0</v>
      </c>
      <c r="G491" s="88" t="b">
        <v>0</v>
      </c>
    </row>
    <row r="492" spans="1:7" ht="15">
      <c r="A492" s="88" t="s">
        <v>1573</v>
      </c>
      <c r="B492" s="88">
        <v>3</v>
      </c>
      <c r="C492" s="122">
        <v>0.014042925239745532</v>
      </c>
      <c r="D492" s="88" t="s">
        <v>1444</v>
      </c>
      <c r="E492" s="88" t="b">
        <v>0</v>
      </c>
      <c r="F492" s="88" t="b">
        <v>0</v>
      </c>
      <c r="G492" s="88" t="b">
        <v>0</v>
      </c>
    </row>
    <row r="493" spans="1:7" ht="15">
      <c r="A493" s="88" t="s">
        <v>1625</v>
      </c>
      <c r="B493" s="88">
        <v>2</v>
      </c>
      <c r="C493" s="122">
        <v>0.01323208772149368</v>
      </c>
      <c r="D493" s="88" t="s">
        <v>1444</v>
      </c>
      <c r="E493" s="88" t="b">
        <v>0</v>
      </c>
      <c r="F493" s="88" t="b">
        <v>0</v>
      </c>
      <c r="G493" s="88" t="b">
        <v>0</v>
      </c>
    </row>
    <row r="494" spans="1:7" ht="15">
      <c r="A494" s="88" t="s">
        <v>1602</v>
      </c>
      <c r="B494" s="88">
        <v>2</v>
      </c>
      <c r="C494" s="122">
        <v>0.01323208772149368</v>
      </c>
      <c r="D494" s="88" t="s">
        <v>1444</v>
      </c>
      <c r="E494" s="88" t="b">
        <v>0</v>
      </c>
      <c r="F494" s="88" t="b">
        <v>0</v>
      </c>
      <c r="G494" s="88" t="b">
        <v>0</v>
      </c>
    </row>
    <row r="495" spans="1:7" ht="15">
      <c r="A495" s="88" t="s">
        <v>1626</v>
      </c>
      <c r="B495" s="88">
        <v>2</v>
      </c>
      <c r="C495" s="122">
        <v>0.01323208772149368</v>
      </c>
      <c r="D495" s="88" t="s">
        <v>1444</v>
      </c>
      <c r="E495" s="88" t="b">
        <v>0</v>
      </c>
      <c r="F495" s="88" t="b">
        <v>0</v>
      </c>
      <c r="G495" s="88" t="b">
        <v>0</v>
      </c>
    </row>
    <row r="496" spans="1:7" ht="15">
      <c r="A496" s="88" t="s">
        <v>1593</v>
      </c>
      <c r="B496" s="88">
        <v>2</v>
      </c>
      <c r="C496" s="122">
        <v>0.01323208772149368</v>
      </c>
      <c r="D496" s="88" t="s">
        <v>1444</v>
      </c>
      <c r="E496" s="88" t="b">
        <v>0</v>
      </c>
      <c r="F496" s="88" t="b">
        <v>0</v>
      </c>
      <c r="G496" s="88" t="b">
        <v>0</v>
      </c>
    </row>
    <row r="497" spans="1:7" ht="15">
      <c r="A497" s="88" t="s">
        <v>1627</v>
      </c>
      <c r="B497" s="88">
        <v>2</v>
      </c>
      <c r="C497" s="122">
        <v>0.01323208772149368</v>
      </c>
      <c r="D497" s="88" t="s">
        <v>1444</v>
      </c>
      <c r="E497" s="88" t="b">
        <v>0</v>
      </c>
      <c r="F497" s="88" t="b">
        <v>0</v>
      </c>
      <c r="G497" s="88" t="b">
        <v>0</v>
      </c>
    </row>
    <row r="498" spans="1:7" ht="15">
      <c r="A498" s="88" t="s">
        <v>1629</v>
      </c>
      <c r="B498" s="88">
        <v>4</v>
      </c>
      <c r="C498" s="122">
        <v>0</v>
      </c>
      <c r="D498" s="88" t="s">
        <v>1445</v>
      </c>
      <c r="E498" s="88" t="b">
        <v>0</v>
      </c>
      <c r="F498" s="88" t="b">
        <v>0</v>
      </c>
      <c r="G498" s="88" t="b">
        <v>0</v>
      </c>
    </row>
    <row r="499" spans="1:7" ht="15">
      <c r="A499" s="88" t="s">
        <v>1630</v>
      </c>
      <c r="B499" s="88">
        <v>4</v>
      </c>
      <c r="C499" s="122">
        <v>0</v>
      </c>
      <c r="D499" s="88" t="s">
        <v>1445</v>
      </c>
      <c r="E499" s="88" t="b">
        <v>0</v>
      </c>
      <c r="F499" s="88" t="b">
        <v>0</v>
      </c>
      <c r="G499" s="88" t="b">
        <v>0</v>
      </c>
    </row>
    <row r="500" spans="1:7" ht="15">
      <c r="A500" s="88" t="s">
        <v>1631</v>
      </c>
      <c r="B500" s="88">
        <v>4</v>
      </c>
      <c r="C500" s="122">
        <v>0</v>
      </c>
      <c r="D500" s="88" t="s">
        <v>1445</v>
      </c>
      <c r="E500" s="88" t="b">
        <v>0</v>
      </c>
      <c r="F500" s="88" t="b">
        <v>0</v>
      </c>
      <c r="G500" s="88" t="b">
        <v>0</v>
      </c>
    </row>
    <row r="501" spans="1:7" ht="15">
      <c r="A501" s="88" t="s">
        <v>1632</v>
      </c>
      <c r="B501" s="88">
        <v>4</v>
      </c>
      <c r="C501" s="122">
        <v>0</v>
      </c>
      <c r="D501" s="88" t="s">
        <v>1445</v>
      </c>
      <c r="E501" s="88" t="b">
        <v>0</v>
      </c>
      <c r="F501" s="88" t="b">
        <v>0</v>
      </c>
      <c r="G501" s="88" t="b">
        <v>0</v>
      </c>
    </row>
    <row r="502" spans="1:7" ht="15">
      <c r="A502" s="88" t="s">
        <v>1633</v>
      </c>
      <c r="B502" s="88">
        <v>4</v>
      </c>
      <c r="C502" s="122">
        <v>0</v>
      </c>
      <c r="D502" s="88" t="s">
        <v>1445</v>
      </c>
      <c r="E502" s="88" t="b">
        <v>0</v>
      </c>
      <c r="F502" s="88" t="b">
        <v>0</v>
      </c>
      <c r="G502" s="88" t="b">
        <v>0</v>
      </c>
    </row>
    <row r="503" spans="1:7" ht="15">
      <c r="A503" s="88" t="s">
        <v>1634</v>
      </c>
      <c r="B503" s="88">
        <v>4</v>
      </c>
      <c r="C503" s="122">
        <v>0</v>
      </c>
      <c r="D503" s="88" t="s">
        <v>1445</v>
      </c>
      <c r="E503" s="88" t="b">
        <v>0</v>
      </c>
      <c r="F503" s="88" t="b">
        <v>0</v>
      </c>
      <c r="G503" s="88" t="b">
        <v>0</v>
      </c>
    </row>
    <row r="504" spans="1:7" ht="15">
      <c r="A504" s="88" t="s">
        <v>1635</v>
      </c>
      <c r="B504" s="88">
        <v>4</v>
      </c>
      <c r="C504" s="122">
        <v>0</v>
      </c>
      <c r="D504" s="88" t="s">
        <v>1445</v>
      </c>
      <c r="E504" s="88" t="b">
        <v>0</v>
      </c>
      <c r="F504" s="88" t="b">
        <v>0</v>
      </c>
      <c r="G504" s="88" t="b">
        <v>0</v>
      </c>
    </row>
    <row r="505" spans="1:7" ht="15">
      <c r="A505" s="88" t="s">
        <v>1636</v>
      </c>
      <c r="B505" s="88">
        <v>4</v>
      </c>
      <c r="C505" s="122">
        <v>0</v>
      </c>
      <c r="D505" s="88" t="s">
        <v>1445</v>
      </c>
      <c r="E505" s="88" t="b">
        <v>0</v>
      </c>
      <c r="F505" s="88" t="b">
        <v>0</v>
      </c>
      <c r="G505" s="88" t="b">
        <v>0</v>
      </c>
    </row>
    <row r="506" spans="1:7" ht="15">
      <c r="A506" s="88" t="s">
        <v>1637</v>
      </c>
      <c r="B506" s="88">
        <v>4</v>
      </c>
      <c r="C506" s="122">
        <v>0</v>
      </c>
      <c r="D506" s="88" t="s">
        <v>1445</v>
      </c>
      <c r="E506" s="88" t="b">
        <v>1</v>
      </c>
      <c r="F506" s="88" t="b">
        <v>0</v>
      </c>
      <c r="G506" s="88" t="b">
        <v>0</v>
      </c>
    </row>
    <row r="507" spans="1:7" ht="15">
      <c r="A507" s="88" t="s">
        <v>1638</v>
      </c>
      <c r="B507" s="88">
        <v>4</v>
      </c>
      <c r="C507" s="122">
        <v>0</v>
      </c>
      <c r="D507" s="88" t="s">
        <v>1445</v>
      </c>
      <c r="E507" s="88" t="b">
        <v>1</v>
      </c>
      <c r="F507" s="88" t="b">
        <v>0</v>
      </c>
      <c r="G507" s="88" t="b">
        <v>0</v>
      </c>
    </row>
    <row r="508" spans="1:7" ht="15">
      <c r="A508" s="88" t="s">
        <v>1922</v>
      </c>
      <c r="B508" s="88">
        <v>4</v>
      </c>
      <c r="C508" s="122">
        <v>0</v>
      </c>
      <c r="D508" s="88" t="s">
        <v>1445</v>
      </c>
      <c r="E508" s="88" t="b">
        <v>0</v>
      </c>
      <c r="F508" s="88" t="b">
        <v>0</v>
      </c>
      <c r="G508" s="88" t="b">
        <v>0</v>
      </c>
    </row>
    <row r="509" spans="1:7" ht="15">
      <c r="A509" s="88" t="s">
        <v>1991</v>
      </c>
      <c r="B509" s="88">
        <v>4</v>
      </c>
      <c r="C509" s="122">
        <v>0</v>
      </c>
      <c r="D509" s="88" t="s">
        <v>1445</v>
      </c>
      <c r="E509" s="88" t="b">
        <v>0</v>
      </c>
      <c r="F509" s="88" t="b">
        <v>0</v>
      </c>
      <c r="G509" s="88" t="b">
        <v>0</v>
      </c>
    </row>
    <row r="510" spans="1:7" ht="15">
      <c r="A510" s="88" t="s">
        <v>1992</v>
      </c>
      <c r="B510" s="88">
        <v>4</v>
      </c>
      <c r="C510" s="122">
        <v>0</v>
      </c>
      <c r="D510" s="88" t="s">
        <v>1445</v>
      </c>
      <c r="E510" s="88" t="b">
        <v>1</v>
      </c>
      <c r="F510" s="88" t="b">
        <v>0</v>
      </c>
      <c r="G510" s="88" t="b">
        <v>0</v>
      </c>
    </row>
    <row r="511" spans="1:7" ht="15">
      <c r="A511" s="88" t="s">
        <v>1993</v>
      </c>
      <c r="B511" s="88">
        <v>4</v>
      </c>
      <c r="C511" s="122">
        <v>0</v>
      </c>
      <c r="D511" s="88" t="s">
        <v>1445</v>
      </c>
      <c r="E511" s="88" t="b">
        <v>0</v>
      </c>
      <c r="F511" s="88" t="b">
        <v>0</v>
      </c>
      <c r="G511" s="88" t="b">
        <v>0</v>
      </c>
    </row>
    <row r="512" spans="1:7" ht="15">
      <c r="A512" s="88" t="s">
        <v>1555</v>
      </c>
      <c r="B512" s="88">
        <v>4</v>
      </c>
      <c r="C512" s="122">
        <v>0</v>
      </c>
      <c r="D512" s="88" t="s">
        <v>1445</v>
      </c>
      <c r="E512" s="88" t="b">
        <v>0</v>
      </c>
      <c r="F512" s="88" t="b">
        <v>0</v>
      </c>
      <c r="G512" s="88" t="b">
        <v>0</v>
      </c>
    </row>
    <row r="513" spans="1:7" ht="15">
      <c r="A513" s="88" t="s">
        <v>1994</v>
      </c>
      <c r="B513" s="88">
        <v>4</v>
      </c>
      <c r="C513" s="122">
        <v>0</v>
      </c>
      <c r="D513" s="88" t="s">
        <v>1445</v>
      </c>
      <c r="E513" s="88" t="b">
        <v>0</v>
      </c>
      <c r="F513" s="88" t="b">
        <v>0</v>
      </c>
      <c r="G513" s="88" t="b">
        <v>0</v>
      </c>
    </row>
    <row r="514" spans="1:7" ht="15">
      <c r="A514" s="88" t="s">
        <v>1995</v>
      </c>
      <c r="B514" s="88">
        <v>4</v>
      </c>
      <c r="C514" s="122">
        <v>0</v>
      </c>
      <c r="D514" s="88" t="s">
        <v>1445</v>
      </c>
      <c r="E514" s="88" t="b">
        <v>0</v>
      </c>
      <c r="F514" s="88" t="b">
        <v>0</v>
      </c>
      <c r="G514" s="88" t="b">
        <v>0</v>
      </c>
    </row>
    <row r="515" spans="1:7" ht="15">
      <c r="A515" s="88" t="s">
        <v>1936</v>
      </c>
      <c r="B515" s="88">
        <v>4</v>
      </c>
      <c r="C515" s="122">
        <v>0</v>
      </c>
      <c r="D515" s="88" t="s">
        <v>1445</v>
      </c>
      <c r="E515" s="88" t="b">
        <v>0</v>
      </c>
      <c r="F515" s="88" t="b">
        <v>0</v>
      </c>
      <c r="G515" s="88" t="b">
        <v>0</v>
      </c>
    </row>
    <row r="516" spans="1:7" ht="15">
      <c r="A516" s="88" t="s">
        <v>1921</v>
      </c>
      <c r="B516" s="88">
        <v>4</v>
      </c>
      <c r="C516" s="122">
        <v>0</v>
      </c>
      <c r="D516" s="88" t="s">
        <v>1445</v>
      </c>
      <c r="E516" s="88" t="b">
        <v>0</v>
      </c>
      <c r="F516" s="88" t="b">
        <v>0</v>
      </c>
      <c r="G516" s="88" t="b">
        <v>0</v>
      </c>
    </row>
    <row r="517" spans="1:7" ht="15">
      <c r="A517" s="88" t="s">
        <v>1571</v>
      </c>
      <c r="B517" s="88">
        <v>4</v>
      </c>
      <c r="C517" s="122">
        <v>0</v>
      </c>
      <c r="D517" s="88" t="s">
        <v>1445</v>
      </c>
      <c r="E517" s="88" t="b">
        <v>0</v>
      </c>
      <c r="F517" s="88" t="b">
        <v>0</v>
      </c>
      <c r="G517" s="88" t="b">
        <v>0</v>
      </c>
    </row>
    <row r="518" spans="1:7" ht="15">
      <c r="A518" s="88" t="s">
        <v>1640</v>
      </c>
      <c r="B518" s="88">
        <v>2</v>
      </c>
      <c r="C518" s="122">
        <v>0</v>
      </c>
      <c r="D518" s="88" t="s">
        <v>1446</v>
      </c>
      <c r="E518" s="88" t="b">
        <v>0</v>
      </c>
      <c r="F518" s="88" t="b">
        <v>0</v>
      </c>
      <c r="G518" s="88" t="b">
        <v>0</v>
      </c>
    </row>
    <row r="519" spans="1:7" ht="15">
      <c r="A519" s="88" t="s">
        <v>1641</v>
      </c>
      <c r="B519" s="88">
        <v>2</v>
      </c>
      <c r="C519" s="122">
        <v>0</v>
      </c>
      <c r="D519" s="88" t="s">
        <v>1446</v>
      </c>
      <c r="E519" s="88" t="b">
        <v>0</v>
      </c>
      <c r="F519" s="88" t="b">
        <v>0</v>
      </c>
      <c r="G519" s="88" t="b">
        <v>0</v>
      </c>
    </row>
    <row r="520" spans="1:7" ht="15">
      <c r="A520" s="88" t="s">
        <v>1642</v>
      </c>
      <c r="B520" s="88">
        <v>2</v>
      </c>
      <c r="C520" s="122">
        <v>0</v>
      </c>
      <c r="D520" s="88" t="s">
        <v>1446</v>
      </c>
      <c r="E520" s="88" t="b">
        <v>0</v>
      </c>
      <c r="F520" s="88" t="b">
        <v>0</v>
      </c>
      <c r="G520" s="88" t="b">
        <v>0</v>
      </c>
    </row>
    <row r="521" spans="1:7" ht="15">
      <c r="A521" s="88" t="s">
        <v>1643</v>
      </c>
      <c r="B521" s="88">
        <v>2</v>
      </c>
      <c r="C521" s="122">
        <v>0</v>
      </c>
      <c r="D521" s="88" t="s">
        <v>1446</v>
      </c>
      <c r="E521" s="88" t="b">
        <v>0</v>
      </c>
      <c r="F521" s="88" t="b">
        <v>0</v>
      </c>
      <c r="G521" s="88" t="b">
        <v>0</v>
      </c>
    </row>
    <row r="522" spans="1:7" ht="15">
      <c r="A522" s="88" t="s">
        <v>1571</v>
      </c>
      <c r="B522" s="88">
        <v>2</v>
      </c>
      <c r="C522" s="122">
        <v>0</v>
      </c>
      <c r="D522" s="88" t="s">
        <v>1446</v>
      </c>
      <c r="E522" s="88" t="b">
        <v>0</v>
      </c>
      <c r="F522" s="88" t="b">
        <v>0</v>
      </c>
      <c r="G522" s="88" t="b">
        <v>0</v>
      </c>
    </row>
    <row r="523" spans="1:7" ht="15">
      <c r="A523" s="88" t="s">
        <v>1632</v>
      </c>
      <c r="B523" s="88">
        <v>2</v>
      </c>
      <c r="C523" s="122">
        <v>0</v>
      </c>
      <c r="D523" s="88" t="s">
        <v>1447</v>
      </c>
      <c r="E523" s="88" t="b">
        <v>0</v>
      </c>
      <c r="F523" s="88" t="b">
        <v>0</v>
      </c>
      <c r="G523" s="88" t="b">
        <v>0</v>
      </c>
    </row>
    <row r="524" spans="1:7" ht="15">
      <c r="A524" s="88" t="s">
        <v>295</v>
      </c>
      <c r="B524" s="88">
        <v>2</v>
      </c>
      <c r="C524" s="122">
        <v>0</v>
      </c>
      <c r="D524" s="88" t="s">
        <v>1447</v>
      </c>
      <c r="E524" s="88" t="b">
        <v>0</v>
      </c>
      <c r="F524" s="88" t="b">
        <v>0</v>
      </c>
      <c r="G524" s="88" t="b">
        <v>0</v>
      </c>
    </row>
    <row r="525" spans="1:7" ht="15">
      <c r="A525" s="88" t="s">
        <v>2032</v>
      </c>
      <c r="B525" s="88">
        <v>2</v>
      </c>
      <c r="C525" s="122">
        <v>0</v>
      </c>
      <c r="D525" s="88" t="s">
        <v>1447</v>
      </c>
      <c r="E525" s="88" t="b">
        <v>0</v>
      </c>
      <c r="F525" s="88" t="b">
        <v>0</v>
      </c>
      <c r="G525" s="88" t="b">
        <v>0</v>
      </c>
    </row>
    <row r="526" spans="1:7" ht="15">
      <c r="A526" s="88" t="s">
        <v>2033</v>
      </c>
      <c r="B526" s="88">
        <v>2</v>
      </c>
      <c r="C526" s="122">
        <v>0</v>
      </c>
      <c r="D526" s="88" t="s">
        <v>1447</v>
      </c>
      <c r="E526" s="88" t="b">
        <v>0</v>
      </c>
      <c r="F526" s="88" t="b">
        <v>0</v>
      </c>
      <c r="G526" s="88" t="b">
        <v>0</v>
      </c>
    </row>
    <row r="527" spans="1:7" ht="15">
      <c r="A527" s="88" t="s">
        <v>2034</v>
      </c>
      <c r="B527" s="88">
        <v>2</v>
      </c>
      <c r="C527" s="122">
        <v>0</v>
      </c>
      <c r="D527" s="88" t="s">
        <v>1447</v>
      </c>
      <c r="E527" s="88" t="b">
        <v>0</v>
      </c>
      <c r="F527" s="88" t="b">
        <v>0</v>
      </c>
      <c r="G527" s="88" t="b">
        <v>0</v>
      </c>
    </row>
    <row r="528" spans="1:7" ht="15">
      <c r="A528" s="88" t="s">
        <v>2035</v>
      </c>
      <c r="B528" s="88">
        <v>2</v>
      </c>
      <c r="C528" s="122">
        <v>0</v>
      </c>
      <c r="D528" s="88" t="s">
        <v>1447</v>
      </c>
      <c r="E528" s="88" t="b">
        <v>0</v>
      </c>
      <c r="F528" s="88" t="b">
        <v>0</v>
      </c>
      <c r="G528" s="88" t="b">
        <v>0</v>
      </c>
    </row>
    <row r="529" spans="1:7" ht="15">
      <c r="A529" s="88" t="s">
        <v>2036</v>
      </c>
      <c r="B529" s="88">
        <v>2</v>
      </c>
      <c r="C529" s="122">
        <v>0</v>
      </c>
      <c r="D529" s="88" t="s">
        <v>1447</v>
      </c>
      <c r="E529" s="88" t="b">
        <v>0</v>
      </c>
      <c r="F529" s="88" t="b">
        <v>0</v>
      </c>
      <c r="G529" s="88" t="b">
        <v>0</v>
      </c>
    </row>
    <row r="530" spans="1:7" ht="15">
      <c r="A530" s="88" t="s">
        <v>2037</v>
      </c>
      <c r="B530" s="88">
        <v>2</v>
      </c>
      <c r="C530" s="122">
        <v>0</v>
      </c>
      <c r="D530" s="88" t="s">
        <v>1447</v>
      </c>
      <c r="E530" s="88" t="b">
        <v>0</v>
      </c>
      <c r="F530" s="88" t="b">
        <v>0</v>
      </c>
      <c r="G530" s="88" t="b">
        <v>0</v>
      </c>
    </row>
    <row r="531" spans="1:7" ht="15">
      <c r="A531" s="88" t="s">
        <v>2038</v>
      </c>
      <c r="B531" s="88">
        <v>2</v>
      </c>
      <c r="C531" s="122">
        <v>0</v>
      </c>
      <c r="D531" s="88" t="s">
        <v>1447</v>
      </c>
      <c r="E531" s="88" t="b">
        <v>0</v>
      </c>
      <c r="F531" s="88" t="b">
        <v>0</v>
      </c>
      <c r="G531" s="88" t="b">
        <v>0</v>
      </c>
    </row>
    <row r="532" spans="1:7" ht="15">
      <c r="A532" s="88" t="s">
        <v>2039</v>
      </c>
      <c r="B532" s="88">
        <v>2</v>
      </c>
      <c r="C532" s="122">
        <v>0</v>
      </c>
      <c r="D532" s="88" t="s">
        <v>1447</v>
      </c>
      <c r="E532" s="88" t="b">
        <v>0</v>
      </c>
      <c r="F532" s="88" t="b">
        <v>0</v>
      </c>
      <c r="G532" s="88" t="b">
        <v>0</v>
      </c>
    </row>
    <row r="533" spans="1:7" ht="15">
      <c r="A533" s="88" t="s">
        <v>2040</v>
      </c>
      <c r="B533" s="88">
        <v>2</v>
      </c>
      <c r="C533" s="122">
        <v>0</v>
      </c>
      <c r="D533" s="88" t="s">
        <v>1447</v>
      </c>
      <c r="E533" s="88" t="b">
        <v>0</v>
      </c>
      <c r="F533" s="88" t="b">
        <v>0</v>
      </c>
      <c r="G533" s="88" t="b">
        <v>0</v>
      </c>
    </row>
    <row r="534" spans="1:7" ht="15">
      <c r="A534" s="88" t="s">
        <v>2041</v>
      </c>
      <c r="B534" s="88">
        <v>2</v>
      </c>
      <c r="C534" s="122">
        <v>0</v>
      </c>
      <c r="D534" s="88" t="s">
        <v>1447</v>
      </c>
      <c r="E534" s="88" t="b">
        <v>0</v>
      </c>
      <c r="F534" s="88" t="b">
        <v>0</v>
      </c>
      <c r="G534" s="88" t="b">
        <v>0</v>
      </c>
    </row>
    <row r="535" spans="1:7" ht="15">
      <c r="A535" s="88" t="s">
        <v>1937</v>
      </c>
      <c r="B535" s="88">
        <v>2</v>
      </c>
      <c r="C535" s="122">
        <v>0</v>
      </c>
      <c r="D535" s="88" t="s">
        <v>1447</v>
      </c>
      <c r="E535" s="88" t="b">
        <v>0</v>
      </c>
      <c r="F535" s="88" t="b">
        <v>0</v>
      </c>
      <c r="G535" s="88" t="b">
        <v>0</v>
      </c>
    </row>
    <row r="536" spans="1:7" ht="15">
      <c r="A536" s="88" t="s">
        <v>2042</v>
      </c>
      <c r="B536" s="88">
        <v>2</v>
      </c>
      <c r="C536" s="122">
        <v>0</v>
      </c>
      <c r="D536" s="88" t="s">
        <v>1447</v>
      </c>
      <c r="E536" s="88" t="b">
        <v>0</v>
      </c>
      <c r="F536" s="88" t="b">
        <v>0</v>
      </c>
      <c r="G536" s="88" t="b">
        <v>0</v>
      </c>
    </row>
    <row r="537" spans="1:7" ht="15">
      <c r="A537" s="88" t="s">
        <v>2043</v>
      </c>
      <c r="B537" s="88">
        <v>2</v>
      </c>
      <c r="C537" s="122">
        <v>0</v>
      </c>
      <c r="D537" s="88" t="s">
        <v>1447</v>
      </c>
      <c r="E537" s="88" t="b">
        <v>0</v>
      </c>
      <c r="F537" s="88" t="b">
        <v>0</v>
      </c>
      <c r="G537" s="88" t="b">
        <v>0</v>
      </c>
    </row>
    <row r="538" spans="1:7" ht="15">
      <c r="A538" s="88" t="s">
        <v>2044</v>
      </c>
      <c r="B538" s="88">
        <v>2</v>
      </c>
      <c r="C538" s="122">
        <v>0</v>
      </c>
      <c r="D538" s="88" t="s">
        <v>1447</v>
      </c>
      <c r="E538" s="88" t="b">
        <v>0</v>
      </c>
      <c r="F538" s="88" t="b">
        <v>0</v>
      </c>
      <c r="G538" s="88" t="b">
        <v>0</v>
      </c>
    </row>
    <row r="539" spans="1:7" ht="15">
      <c r="A539" s="88" t="s">
        <v>2045</v>
      </c>
      <c r="B539" s="88">
        <v>2</v>
      </c>
      <c r="C539" s="122">
        <v>0</v>
      </c>
      <c r="D539" s="88" t="s">
        <v>1447</v>
      </c>
      <c r="E539" s="88" t="b">
        <v>0</v>
      </c>
      <c r="F539" s="88" t="b">
        <v>0</v>
      </c>
      <c r="G539" s="88" t="b">
        <v>0</v>
      </c>
    </row>
    <row r="540" spans="1:7" ht="15">
      <c r="A540" s="88" t="s">
        <v>2046</v>
      </c>
      <c r="B540" s="88">
        <v>2</v>
      </c>
      <c r="C540" s="122">
        <v>0</v>
      </c>
      <c r="D540" s="88" t="s">
        <v>1447</v>
      </c>
      <c r="E540" s="88" t="b">
        <v>0</v>
      </c>
      <c r="F540" s="88" t="b">
        <v>0</v>
      </c>
      <c r="G540" s="88" t="b">
        <v>0</v>
      </c>
    </row>
    <row r="541" spans="1:7" ht="15">
      <c r="A541" s="88" t="s">
        <v>1933</v>
      </c>
      <c r="B541" s="88">
        <v>2</v>
      </c>
      <c r="C541" s="122">
        <v>0</v>
      </c>
      <c r="D541" s="88" t="s">
        <v>1447</v>
      </c>
      <c r="E541" s="88" t="b">
        <v>0</v>
      </c>
      <c r="F541" s="88" t="b">
        <v>0</v>
      </c>
      <c r="G541" s="88" t="b">
        <v>0</v>
      </c>
    </row>
    <row r="542" spans="1:7" ht="15">
      <c r="A542" s="88" t="s">
        <v>1637</v>
      </c>
      <c r="B542" s="88">
        <v>2</v>
      </c>
      <c r="C542" s="122">
        <v>0</v>
      </c>
      <c r="D542" s="88" t="s">
        <v>1447</v>
      </c>
      <c r="E542" s="88" t="b">
        <v>1</v>
      </c>
      <c r="F542" s="88" t="b">
        <v>0</v>
      </c>
      <c r="G542" s="88" t="b">
        <v>0</v>
      </c>
    </row>
    <row r="543" spans="1:7" ht="15">
      <c r="A543" s="88" t="s">
        <v>2047</v>
      </c>
      <c r="B543" s="88">
        <v>2</v>
      </c>
      <c r="C543" s="122">
        <v>0</v>
      </c>
      <c r="D543" s="88" t="s">
        <v>1447</v>
      </c>
      <c r="E543" s="88" t="b">
        <v>1</v>
      </c>
      <c r="F543" s="88" t="b">
        <v>0</v>
      </c>
      <c r="G543" s="88" t="b">
        <v>0</v>
      </c>
    </row>
    <row r="544" spans="1:7" ht="15">
      <c r="A544" s="88" t="s">
        <v>1571</v>
      </c>
      <c r="B544" s="88">
        <v>2</v>
      </c>
      <c r="C544" s="122">
        <v>0</v>
      </c>
      <c r="D544" s="88" t="s">
        <v>1447</v>
      </c>
      <c r="E544" s="88" t="b">
        <v>0</v>
      </c>
      <c r="F544" s="88" t="b">
        <v>0</v>
      </c>
      <c r="G544" s="88" t="b">
        <v>0</v>
      </c>
    </row>
    <row r="545" spans="1:7" ht="15">
      <c r="A545" s="88" t="s">
        <v>2048</v>
      </c>
      <c r="B545" s="88">
        <v>2</v>
      </c>
      <c r="C545" s="122">
        <v>0</v>
      </c>
      <c r="D545" s="88" t="s">
        <v>1447</v>
      </c>
      <c r="E545" s="88" t="b">
        <v>0</v>
      </c>
      <c r="F545" s="88" t="b">
        <v>0</v>
      </c>
      <c r="G545" s="88" t="b">
        <v>0</v>
      </c>
    </row>
    <row r="546" spans="1:7" ht="15">
      <c r="A546" s="88" t="s">
        <v>1572</v>
      </c>
      <c r="B546" s="88">
        <v>2</v>
      </c>
      <c r="C546" s="122">
        <v>0</v>
      </c>
      <c r="D546" s="88" t="s">
        <v>1447</v>
      </c>
      <c r="E546" s="88" t="b">
        <v>0</v>
      </c>
      <c r="F546" s="88" t="b">
        <v>0</v>
      </c>
      <c r="G546"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EB8068E-093E-445A-BDCA-61FDB45C07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2019-08-24T22:14:49Z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