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<sst xmlns="http://schemas.openxmlformats.org/spreadsheetml/2006/main" count="3906" uniqueCount="1197">
  <si>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</si>
  <si>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</si>
  <si>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</si>
  <si>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</si>
  <si>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</si>
  <si>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</si>
  <si>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</si>
  <si>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</si>
  <si>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</si>
  <si>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</si>
  <si>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</si>
  <si>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</si>
  <si>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</si>
  <si>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</si>
  <si>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</si>
  <si>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</si>
  <si>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</si>
  <si>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</si>
  <si>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</si>
  <si>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</si>
  <si>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</si>
  <si>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</si>
  <si>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</si>
  <si>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</si>
  <si>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</si>
  <si>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</si>
  <si>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</si>
  <si>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</si>
  <si>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</si>
  <si>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</si>
  <si>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</si>
  <si>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</si>
  <si>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</si>
  <si>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</si>
  <si>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</si>
  <si>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</si>
  <si>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</si>
  <si>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</si>
  <si>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</si>
  <si>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</si>
  <si>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</si>
  <si>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</si>
  <si>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</si>
  <si>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</si>
  <si>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</si>
  <si>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</si>
  <si>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</si>
  <si>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</si>
  <si>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</si>
  <si>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</si>
  <si>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</si>
  <si>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</si>
  <si>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</si>
  <si>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</si>
  <si>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</si>
  <si>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</si>
  <si>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</si>
  <si>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</si>
  <si>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</si>
  <si>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</si>
  <si>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</si>
  <si>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</si>
  <si>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</si>
  <si>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</si>
  <si>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</si>
  <si>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</si>
  <si>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</si>
  <si>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</si>
  <si>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</si>
  <si>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</si>
  <si>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</si>
  <si>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</si>
  <si>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</si>
  <si>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</si>
  <si>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</si>
  <si>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</si>
  <si>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</si>
  <si>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</si>
  <si>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</si>
  <si>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</si>
  <si>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</si>
  <si>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</si>
  <si>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</si>
  <si>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</si>
  <si>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</si>
  <si>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</si>
  <si>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</si>
  <si>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</si>
  <si>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</si>
  <si>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</si>
  <si>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</si>
  <si>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</si>
  <si>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</si>
  <si>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</si>
  <si>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</si>
  <si>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</si>
  <si>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</si>
  <si>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</si>
  <si>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</si>
  <si>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</si>
  <si>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</si>
  <si>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</si>
  <si>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</si>
  <si>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</si>
  <si>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</si>
  <si>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</si>
  <si>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</si>
  <si>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</si>
  <si>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</si>
  <si>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</si>
  <si>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</si>
  <si>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</si>
  <si>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</si>
  <si>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</si>
  <si>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</si>
  <si>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</si>
  <si>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</si>
  <si>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</si>
  <si>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</si>
  <si>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</si>
  <si>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</si>
  <si>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</si>
  <si>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</si>
  <si>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</si>
  <si>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</si>
  <si>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</si>
  <si>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</si>
  <si>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</si>
  <si>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</si>
  <si>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</si>
  <si>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</si>
  <si>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</si>
  <si>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</si>
  <si>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</si>
  <si>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</si>
  <si>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</si>
  <si>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</si>
  <si>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</si>
  <si>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</si>
  <si>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</si>
  <si>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</si>
  <si>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</si>
  <si>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</si>
  <si>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</si>
  <si>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</si>
  <si>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</si>
  <si>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</si>
  <si>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</si>
  <si>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</si>
  <si>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</si>
  <si>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</si>
  <si>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</si>
  <si>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</si>
  <si>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</si>
  <si>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</si>
  <si>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</si>
  <si>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</si>
  <si>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</si>
  <si>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</si>
  <si>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</si>
  <si>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</si>
  <si>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</si>
  <si>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</si>
  <si>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</si>
  <si>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</si>
  <si>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</si>
  <si>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</si>
  <si>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</si>
  <si>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</si>
  <si>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</si>
  <si>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</si>
  <si>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</si>
  <si>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</si>
  <si>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</si>
  <si>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</si>
  <si>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</si>
  <si>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</si>
  <si>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</si>
  <si>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</si>
  <si>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</si>
  <si>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</si>
  <si>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</si>
  <si>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</si>
  <si>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</si>
  <si>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</si>
  <si>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</si>
  <si>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</si>
  <si>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</si>
  <si>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</si>
  <si>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</si>
  <si>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</si>
  <si>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</si>
  <si>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</si>
  <si>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</si>
  <si>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</si>
  <si>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</si>
  <si>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</si>
  <si>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</si>
  <si>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</si>
  <si>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</si>
  <si>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</si>
  <si>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</si>
  <si>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</si>
  <si>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</si>
  <si>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</si>
  <si>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</si>
  <si>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</si>
  <si>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</si>
  <si>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</si>
  <si>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</si>
  <si>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</si>
  <si>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</si>
  <si>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</si>
  <si>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</si>
  <si>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deplorabelle</t>
  </si>
  <si>
    <t>edzitron</t>
  </si>
  <si>
    <t>silverjocelyn</t>
  </si>
  <si>
    <t>bkurbs</t>
  </si>
  <si>
    <t>lindseyfgriffin</t>
  </si>
  <si>
    <t>foreskingawd</t>
  </si>
  <si>
    <t>granitelefty</t>
  </si>
  <si>
    <t>cspamus1</t>
  </si>
  <si>
    <t>hamiltoncreator</t>
  </si>
  <si>
    <t>daleyclimax</t>
  </si>
  <si>
    <t>cerreano</t>
  </si>
  <si>
    <t>landydot</t>
  </si>
  <si>
    <t>axerdynamic</t>
  </si>
  <si>
    <t>pherring</t>
  </si>
  <si>
    <t>rajwarrior987</t>
  </si>
  <si>
    <t>misterch0c</t>
  </si>
  <si>
    <t>securityblog</t>
  </si>
  <si>
    <t>_bartotten_</t>
  </si>
  <si>
    <t>theyshootactors</t>
  </si>
  <si>
    <t>markwoodward</t>
  </si>
  <si>
    <t>garrett_wollman</t>
  </si>
  <si>
    <t>satirehat</t>
  </si>
  <si>
    <t>opensourceleads</t>
  </si>
  <si>
    <t>gra_zer</t>
  </si>
  <si>
    <t>avoidchaos</t>
  </si>
  <si>
    <t>teaandmagnolias</t>
  </si>
  <si>
    <t>freebeyoume</t>
  </si>
  <si>
    <t>realedenhan</t>
  </si>
  <si>
    <t>rralstonagile</t>
  </si>
  <si>
    <t>heddacase</t>
  </si>
  <si>
    <t>beltwayboudica</t>
  </si>
  <si>
    <t>ironicmoniker1</t>
  </si>
  <si>
    <t>joejanecek</t>
  </si>
  <si>
    <t>dodgonkulator</t>
  </si>
  <si>
    <t>gma_fouts</t>
  </si>
  <si>
    <t>sephisunset</t>
  </si>
  <si>
    <t>thankfultoday1</t>
  </si>
  <si>
    <t>xeni</t>
  </si>
  <si>
    <t>hollaka_hollala</t>
  </si>
  <si>
    <t>burgerkrang</t>
  </si>
  <si>
    <t>goodtweet_man</t>
  </si>
  <si>
    <t>yopasta</t>
  </si>
  <si>
    <t>ashleyfeinberg</t>
  </si>
  <si>
    <t>jeevacation</t>
  </si>
  <si>
    <t>dexterekt</t>
  </si>
  <si>
    <t>gmail</t>
  </si>
  <si>
    <t>businessinsider</t>
  </si>
  <si>
    <t>meghanemorris</t>
  </si>
  <si>
    <t>buffalocialism</t>
  </si>
  <si>
    <t>julian_epp</t>
  </si>
  <si>
    <t>Replies to</t>
  </si>
  <si>
    <t>Mentions</t>
  </si>
  <si>
    <t>Retweet</t>
  </si>
  <si>
    <t>@yopasta Why do all these perverts have such weird, symbolic taste in art?
https://t.co/3ih5lJxhh1</t>
  </si>
  <si>
    <t>@ashleyfeinberg https://t.co/OZNTUlPHb7 zero tweets</t>
  </si>
  <si>
    <t>epstein's pinterest!!!! i especially appreciate the peter pan cookie art, feels on brand https://t.co/6SYvEUvsdE</t>
  </si>
  <si>
    <t>If Jeffrey Epstein's gmail is the same as his social media profiles [jeevacation] it was breached twice and apparently he has a kickstarter https://t.co/aWxXPObVrf</t>
  </si>
  <si>
    <t>Epstein’s broadway playlist kinda goes off https://t.co/PLUx0iSavE</t>
  </si>
  <si>
    <t>@jeevacation how's it hanging</t>
  </si>
  <si>
    <t>jeevacation https://t.co/2AfOTTBvuI https://t.co/cN8wDlP974</t>
  </si>
  <si>
    <t>@ashleyfeinberg "The correspondence indicates Epstein had an email address with the username "jeevacation" — a combination of his initials, JEE, and the word "vacation.""
I wonder what else he could have used *that* email address for. https://t.co/xE49ZGIx54</t>
  </si>
  <si>
    <t>get the FUCK out of here jeffrey epstein had a pitbull-only playlist on spotify https://t.co/jscMkW8qHV</t>
  </si>
  <si>
    <t>.@jeevacation u alive ?</t>
  </si>
  <si>
    <t>where u at bro @jeevacation</t>
  </si>
  <si>
    <t>@DexteRekt @jeevacation Who is it</t>
  </si>
  <si>
    <t>@DexteRekt @jeevacation Fr fr?</t>
  </si>
  <si>
    <t>@DexteRekt @jeevacation Need to know his last fm so i can brag about our very low compatability</t>
  </si>
  <si>
    <t>Can you find other accounts used by Epstein with the jeevacation username/email (@gmail.com) combination?
https://t.co/A4dgJftlvB</t>
  </si>
  <si>
    <t>@OpenSourceLeads @gmail https://t.co/0OI0XI6MRS lol ?</t>
  </si>
  <si>
    <t>His Pinterest account only consists of an "Ideas for the House" board with 8 pictures that identifies him as: a pedophile with terrible taste.
https://t.co/x54qD62f5A</t>
  </si>
  <si>
    <t>Reports @MeghanEMorris, Jeffrey Epstein had an email address with the username "jeevacation" — a combination of his initials, J.E.E., and "vacation." @businessinsider found his profiles, same username, on Twitter, Pinterest, and Spotify. https://t.co/slKI3eVrR0</t>
  </si>
  <si>
    <t>@jeevacation https://t.co/QkRi1yX0Go
Epstein's twitter https://t.co/T9s7yGHQjG</t>
  </si>
  <si>
    <t>Here's what's on Jeffrey Epstein's Spotify and Pinterest pages - Business Insider
The correspondence indicates Epstein had an email address with the username "jeevacation" — a combination of his initials, J.E.E., and "vacation." https://t.co/Bm0TFv09Ds</t>
  </si>
  <si>
    <t>@Julian_Epp @buffalocialism jeevacation</t>
  </si>
  <si>
    <t>@jeevacation follow back dude i know you can see this</t>
  </si>
  <si>
    <t>https://www.pinterest.com/jeevacation/</t>
  </si>
  <si>
    <t>https://twitter.com/jeevacation</t>
  </si>
  <si>
    <t>https://www.pinterest.com/jeevacation/ideas-for-the-house/</t>
  </si>
  <si>
    <t>https://open.spotify.com/playlist/1bBh1JPfSpDyWgCCR2i8fc?si=V-jyBIviR3SAFKrjeqT7jA</t>
  </si>
  <si>
    <t>https://www.businessinsider.com/heres-whats-on-jeffrey-epsteins-spotify-and-pinterest-pages-2019-8</t>
  </si>
  <si>
    <t>https://open.spotify.com/playlist/14xsp3qGIjnSam4rfMC8EL?si=nIYutdbqQiWem0xEHnZZnQ</t>
  </si>
  <si>
    <t>https://www.pinterest.ca/jeevacation/ideas-for-the-house/</t>
  </si>
  <si>
    <t>https://twitter.com/jeevacation?s=17</t>
  </si>
  <si>
    <t>https://boingboing.net/2019/08/22/jeffrey-epsteins-social-medi.html</t>
  </si>
  <si>
    <t>pinterest.com</t>
  </si>
  <si>
    <t>twitter.com</t>
  </si>
  <si>
    <t>spotify.com</t>
  </si>
  <si>
    <t>businessinsider.com</t>
  </si>
  <si>
    <t>pinterest.ca</t>
  </si>
  <si>
    <t>boingboing.net</t>
  </si>
  <si>
    <t>https://pbs.twimg.com/media/EClf6RuWkAEiuDb.jpg</t>
  </si>
  <si>
    <t>https://pbs.twimg.com/media/ECljkDWWsAASgN0.jpg</t>
  </si>
  <si>
    <t>https://pbs.twimg.com/media/EClkYgFU4AAXDwp.jpg</t>
  </si>
  <si>
    <t>https://pbs.twimg.com/media/ECmnsRcX4AkG1u2.jpg</t>
  </si>
  <si>
    <t>http://pbs.twimg.com/profile_images/1049520395911614464/qsVS7zzG_normal.jpg</t>
  </si>
  <si>
    <t>http://pbs.twimg.com/profile_images/1012366175915925506/4mlna0dz_normal.jpg</t>
  </si>
  <si>
    <t>http://pbs.twimg.com/profile_images/1073622415496884226/gP6yfTJ0_normal.jpg</t>
  </si>
  <si>
    <t>http://pbs.twimg.com/profile_images/1163492043076919296/ssNqfxhQ_normal.jpg</t>
  </si>
  <si>
    <t>http://pbs.twimg.com/profile_images/1154410196891910144/8aY6mFmy_normal.jpg</t>
  </si>
  <si>
    <t>http://pbs.twimg.com/profile_images/931310737653403648/OIVM8K9A_normal.jpg</t>
  </si>
  <si>
    <t>http://pbs.twimg.com/profile_images/1146585950677557254/TT1qi5no_normal.jpg</t>
  </si>
  <si>
    <t>http://pbs.twimg.com/profile_images/1164680094666952704/huVdmNay_normal.png</t>
  </si>
  <si>
    <t>http://pbs.twimg.com/profile_images/1161698061078257664/IDmtaSwN_normal.jpg</t>
  </si>
  <si>
    <t>http://pbs.twimg.com/profile_images/1122784062236577792/VDLgOU8y_normal.png</t>
  </si>
  <si>
    <t>http://pbs.twimg.com/profile_images/771215887076429826/ynM2NLze_normal.jpg</t>
  </si>
  <si>
    <t>http://pbs.twimg.com/profile_images/1076871642230415360/X8dRu4xV_normal.jpg</t>
  </si>
  <si>
    <t>http://pbs.twimg.com/profile_images/1105940489587572738/_DJDZqn-_normal.png</t>
  </si>
  <si>
    <t>http://pbs.twimg.com/profile_images/982721685609746433/hxP_vMq9_normal.jpg</t>
  </si>
  <si>
    <t>http://pbs.twimg.com/profile_images/1154826952731234307/sM6lP-9V_normal.png</t>
  </si>
  <si>
    <t>http://pbs.twimg.com/profile_images/93290132/profile_normal.jpg</t>
  </si>
  <si>
    <t>http://pbs.twimg.com/profile_images/1565507103/image_normal.jpg</t>
  </si>
  <si>
    <t>http://pbs.twimg.com/profile_images/570111293778214912/7t-IGMBx_normal.jpeg</t>
  </si>
  <si>
    <t>http://pbs.twimg.com/profile_images/1125940364538462209/k-7DzyU-_normal.jpg</t>
  </si>
  <si>
    <t>http://pbs.twimg.com/profile_images/1101204427669757952/qK-5oF66_normal.png</t>
  </si>
  <si>
    <t>http://pbs.twimg.com/profile_images/864220615422726144/F3M8Co7J_normal.jpg</t>
  </si>
  <si>
    <t>http://pbs.twimg.com/profile_images/1101541880842645504/WuLuH1jZ_normal.png</t>
  </si>
  <si>
    <t>http://pbs.twimg.com/profile_images/1114171764358119426/3HI4iNeH_normal.jpg</t>
  </si>
  <si>
    <t>http://pbs.twimg.com/profile_images/1127648484700631040/X52X8kou_normal.png</t>
  </si>
  <si>
    <t>http://pbs.twimg.com/profile_images/1063081444363227139/1Fd5MwRe_normal.jpg</t>
  </si>
  <si>
    <t>http://pbs.twimg.com/profile_images/1032408958328172545/LcF_KXnV_normal.jpg</t>
  </si>
  <si>
    <t>http://pbs.twimg.com/profile_images/1152984882777350144/ku_FAztg_normal.png</t>
  </si>
  <si>
    <t>http://pbs.twimg.com/profile_images/887688080861401092/n6c_M0sH_normal.jpg</t>
  </si>
  <si>
    <t>http://pbs.twimg.com/profile_images/763891593292021760/7SCLCd4G_normal.jpg</t>
  </si>
  <si>
    <t>http://pbs.twimg.com/profile_images/1064687624625958912/iez2rtjQ_normal.jpg</t>
  </si>
  <si>
    <t>http://abs.twimg.com/sticky/default_profile_images/default_profile_normal.png</t>
  </si>
  <si>
    <t>http://pbs.twimg.com/profile_images/517414902206857216/TMheDAWE_normal.jpeg</t>
  </si>
  <si>
    <t>http://pbs.twimg.com/profile_images/997876199153160192/OQyuNEnO_normal.jpg</t>
  </si>
  <si>
    <t>http://pbs.twimg.com/profile_images/1093355287157780480/NkJgCEJb_normal.jpg</t>
  </si>
  <si>
    <t>http://pbs.twimg.com/profile_images/1129475966059896833/r8Pmz_G7_normal.jpg</t>
  </si>
  <si>
    <t>http://pbs.twimg.com/profile_images/1119883330395279367/Lr47WnOT_normal.jpg</t>
  </si>
  <si>
    <t>http://pbs.twimg.com/profile_images/1057994285155606528/DUmboiFy_normal.jpg</t>
  </si>
  <si>
    <t>18:13:24</t>
  </si>
  <si>
    <t>15:50:00</t>
  </si>
  <si>
    <t>15:54:38</t>
  </si>
  <si>
    <t>15:58:09</t>
  </si>
  <si>
    <t>16:02:14</t>
  </si>
  <si>
    <t>16:04:18</t>
  </si>
  <si>
    <t>16:14:05</t>
  </si>
  <si>
    <t>16:17:41</t>
  </si>
  <si>
    <t>16:21:25</t>
  </si>
  <si>
    <t>16:41:26</t>
  </si>
  <si>
    <t>16:48:43</t>
  </si>
  <si>
    <t>16:53:25</t>
  </si>
  <si>
    <t>16:54:58</t>
  </si>
  <si>
    <t>18:18:14</t>
  </si>
  <si>
    <t>19:03:25</t>
  </si>
  <si>
    <t>19:05:43</t>
  </si>
  <si>
    <t>19:17:04</t>
  </si>
  <si>
    <t>19:17:43</t>
  </si>
  <si>
    <t>19:19:01</t>
  </si>
  <si>
    <t>20:30:38</t>
  </si>
  <si>
    <t>20:50:02</t>
  </si>
  <si>
    <t>20:57:28</t>
  </si>
  <si>
    <t>20:59:30</t>
  </si>
  <si>
    <t>19:03:09</t>
  </si>
  <si>
    <t>21:00:04</t>
  </si>
  <si>
    <t>21:00:11</t>
  </si>
  <si>
    <t>21:01:33</t>
  </si>
  <si>
    <t>21:11:45</t>
  </si>
  <si>
    <t>21:13:03</t>
  </si>
  <si>
    <t>21:08:47</t>
  </si>
  <si>
    <t>21:14:06</t>
  </si>
  <si>
    <t>21:16:59</t>
  </si>
  <si>
    <t>21:18:39</t>
  </si>
  <si>
    <t>21:30:38</t>
  </si>
  <si>
    <t>21:33:00</t>
  </si>
  <si>
    <t>21:40:06</t>
  </si>
  <si>
    <t>21:46:56</t>
  </si>
  <si>
    <t>21:47:59</t>
  </si>
  <si>
    <t>20:54:47</t>
  </si>
  <si>
    <t>21:55:26</t>
  </si>
  <si>
    <t>22:05:45</t>
  </si>
  <si>
    <t>22:07:40</t>
  </si>
  <si>
    <t>https://twitter.com/deplorabelle/status/1161339989818585089</t>
  </si>
  <si>
    <t>https://twitter.com/edzitron/status/1164565392217346049</t>
  </si>
  <si>
    <t>https://twitter.com/silverjocelyn/status/1164566558221492227</t>
  </si>
  <si>
    <t>https://twitter.com/bkurbs/status/1164567440422031360</t>
  </si>
  <si>
    <t>https://twitter.com/lindseyfgriffin/status/1164568468240424961</t>
  </si>
  <si>
    <t>https://twitter.com/foreskingawd/status/1164568991798456322</t>
  </si>
  <si>
    <t>https://twitter.com/granitelefty/status/1164571453553041408</t>
  </si>
  <si>
    <t>https://twitter.com/cspamus1/status/1164572357769355265</t>
  </si>
  <si>
    <t>https://twitter.com/hamiltoncreator/status/1164573295729098753</t>
  </si>
  <si>
    <t>https://twitter.com/daleyclimax/status/1164578335529349121</t>
  </si>
  <si>
    <t>https://twitter.com/cerreano/status/1164580167253147648</t>
  </si>
  <si>
    <t>https://twitter.com/landydot/status/1164581352617889792</t>
  </si>
  <si>
    <t>https://twitter.com/landydot/status/1164581739269746694</t>
  </si>
  <si>
    <t>https://twitter.com/landydot/status/1164602697137307648</t>
  </si>
  <si>
    <t>https://twitter.com/axerdynamic/status/1164614065919938560</t>
  </si>
  <si>
    <t>https://twitter.com/pherring/status/1164614066779938820</t>
  </si>
  <si>
    <t>https://twitter.com/rajwarrior987/status/1164614643257507840</t>
  </si>
  <si>
    <t>https://twitter.com/misterch0c/status/1164617501621280768</t>
  </si>
  <si>
    <t>https://twitter.com/securityblog/status/1164617665794727938</t>
  </si>
  <si>
    <t>https://twitter.com/_bartotten_/status/1164617990941433856</t>
  </si>
  <si>
    <t>https://twitter.com/theyshootactors/status/1164636014054387712</t>
  </si>
  <si>
    <t>https://twitter.com/markwoodward/status/1164640897985929221</t>
  </si>
  <si>
    <t>https://twitter.com/garrett_wollman/status/1164642769370877952</t>
  </si>
  <si>
    <t>https://twitter.com/satirehat/status/1164643279461330944</t>
  </si>
  <si>
    <t>https://twitter.com/opensourceleads/status/1164613998743961601</t>
  </si>
  <si>
    <t>https://twitter.com/gra_zer/status/1164643422352957459</t>
  </si>
  <si>
    <t>https://twitter.com/avoidchaos/status/1164643453357060096</t>
  </si>
  <si>
    <t>https://twitter.com/teaandmagnolias/status/1164643793439809549</t>
  </si>
  <si>
    <t>https://twitter.com/freebeyoume/status/1164646362736222210</t>
  </si>
  <si>
    <t>https://twitter.com/realedenhan/status/1164646688444866560</t>
  </si>
  <si>
    <t>https://twitter.com/rralstonagile/status/1164645616418357248</t>
  </si>
  <si>
    <t>https://twitter.com/heddacase/status/1164646954305052672</t>
  </si>
  <si>
    <t>https://twitter.com/beltwayboudica/status/1164647679303081986</t>
  </si>
  <si>
    <t>https://twitter.com/ironicmoniker1/status/1164648099513376768</t>
  </si>
  <si>
    <t>https://twitter.com/joejanecek/status/1164651116258217984</t>
  </si>
  <si>
    <t>https://twitter.com/dodgonkulator/status/1164651711975133184</t>
  </si>
  <si>
    <t>https://twitter.com/gma_fouts/status/1164653495259226112</t>
  </si>
  <si>
    <t>https://twitter.com/sephisunset/status/1164655216588918786</t>
  </si>
  <si>
    <t>https://twitter.com/thankfultoday1/status/1164655480259698688</t>
  </si>
  <si>
    <t>https://twitter.com/xeni/status/1164642090657075200</t>
  </si>
  <si>
    <t>https://twitter.com/hollaka_hollala/status/1164657357579837446</t>
  </si>
  <si>
    <t>https://twitter.com/burgerkrang/status/1164659953543602176</t>
  </si>
  <si>
    <t>https://twitter.com/goodtweet_man/status/1164660433791410176</t>
  </si>
  <si>
    <t>1161339989818585089</t>
  </si>
  <si>
    <t>1164565392217346049</t>
  </si>
  <si>
    <t>1164566558221492227</t>
  </si>
  <si>
    <t>1164567440422031360</t>
  </si>
  <si>
    <t>1164568468240424961</t>
  </si>
  <si>
    <t>1164568991798456322</t>
  </si>
  <si>
    <t>1164571453553041408</t>
  </si>
  <si>
    <t>1164572357769355265</t>
  </si>
  <si>
    <t>1164573295729098753</t>
  </si>
  <si>
    <t>1164578335529349121</t>
  </si>
  <si>
    <t>1164580167253147648</t>
  </si>
  <si>
    <t>1164581352617889792</t>
  </si>
  <si>
    <t>1164581739269746694</t>
  </si>
  <si>
    <t>1164602697137307648</t>
  </si>
  <si>
    <t>1164614065919938560</t>
  </si>
  <si>
    <t>1164614066779938820</t>
  </si>
  <si>
    <t>1164614643257507840</t>
  </si>
  <si>
    <t>1164617501621280768</t>
  </si>
  <si>
    <t>1164617665794727938</t>
  </si>
  <si>
    <t>1164617990941433856</t>
  </si>
  <si>
    <t>1164636014054387712</t>
  </si>
  <si>
    <t>1164640897985929221</t>
  </si>
  <si>
    <t>1164642769370877952</t>
  </si>
  <si>
    <t>1164643279461330944</t>
  </si>
  <si>
    <t>1164613998743961601</t>
  </si>
  <si>
    <t>1164643422352957459</t>
  </si>
  <si>
    <t>1164643453357060096</t>
  </si>
  <si>
    <t>1164643793439809549</t>
  </si>
  <si>
    <t>1164646362736222210</t>
  </si>
  <si>
    <t>1164646688444866560</t>
  </si>
  <si>
    <t>1164645616418357248</t>
  </si>
  <si>
    <t>1164646954305052672</t>
  </si>
  <si>
    <t>1164647679303081986</t>
  </si>
  <si>
    <t>1164648099513376768</t>
  </si>
  <si>
    <t>1164651116258217984</t>
  </si>
  <si>
    <t>1164651711975133184</t>
  </si>
  <si>
    <t>1164653495259226112</t>
  </si>
  <si>
    <t>1164655216588918786</t>
  </si>
  <si>
    <t>1164655480259698688</t>
  </si>
  <si>
    <t>1164642090657075200</t>
  </si>
  <si>
    <t>1164657357579837446</t>
  </si>
  <si>
    <t>1164659953543602176</t>
  </si>
  <si>
    <t>1164660433791410176</t>
  </si>
  <si>
    <t>1161333352491835396</t>
  </si>
  <si>
    <t>1164565297631596544</t>
  </si>
  <si>
    <t>1164564337798864896</t>
  </si>
  <si>
    <t>1164580929949638658</t>
  </si>
  <si>
    <t>1164581486282051584</t>
  </si>
  <si>
    <t>1164582017411035142</t>
  </si>
  <si>
    <t>1164635480245395467</t>
  </si>
  <si>
    <t>1164647859901423629</t>
  </si>
  <si>
    <t>1164641226391339009</t>
  </si>
  <si>
    <t>2490933968</t>
  </si>
  <si>
    <t>18359716</t>
  </si>
  <si>
    <t/>
  </si>
  <si>
    <t>886367293424455680</t>
  </si>
  <si>
    <t>165944767</t>
  </si>
  <si>
    <t>2655696104</t>
  </si>
  <si>
    <t>1101203269110693888</t>
  </si>
  <si>
    <t>23838162</t>
  </si>
  <si>
    <t>219505926</t>
  </si>
  <si>
    <t>767</t>
  </si>
  <si>
    <t>en</t>
  </si>
  <si>
    <t>pt</t>
  </si>
  <si>
    <t>fr</t>
  </si>
  <si>
    <t>und</t>
  </si>
  <si>
    <t>Twitter for iPad</t>
  </si>
  <si>
    <t>Twitter Web App</t>
  </si>
  <si>
    <t>TweetDeck</t>
  </si>
  <si>
    <t>Twitter for iPhone</t>
  </si>
  <si>
    <t>Twitter Web Client</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</si>
  <si>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</si>
  <si>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</si>
  <si>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</si>
  <si>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</si>
  <si>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</si>
  <si>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</si>
  <si>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</si>
  <si>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</si>
  <si>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</si>
  <si>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</si>
  <si>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</si>
  <si>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</si>
  <si>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</si>
  <si>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</si>
  <si>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</si>
  <si>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</si>
  <si>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</si>
  <si>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</si>
  <si>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</si>
  <si>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</si>
  <si>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</si>
  <si>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</si>
  <si>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_xD83C__xDDFA__xD83C__xDDF8_  Sarah Bentley _xD83C__xDDFA__xD83C__xDDF8_</t>
  </si>
  <si>
    <t>Craig Pasta Jardula</t>
  </si>
  <si>
    <t>Ed Zitron</t>
  </si>
  <si>
    <t>Ashley Feinberg</t>
  </si>
  <si>
    <t>Jocelyn Silver</t>
  </si>
  <si>
    <t>Brian Koerber</t>
  </si>
  <si>
    <t>Lindsey Griffin</t>
  </si>
  <si>
    <t>j</t>
  </si>
  <si>
    <t>jeffrey epstein</t>
  </si>
  <si>
    <t>lifetime movie heroine but socialist</t>
  </si>
  <si>
    <t>CSPAM2</t>
  </si>
  <si>
    <t>chase headass</t>
  </si>
  <si>
    <t>Daley O’Brien</t>
  </si>
  <si>
    <t>Problem Sloth</t>
  </si>
  <si>
    <t>want a hot gamer guy to teabag me irl</t>
  </si>
  <si>
    <t>Noor</t>
  </si>
  <si>
    <t>a4</t>
  </si>
  <si>
    <t>Open Source Leads</t>
  </si>
  <si>
    <t>Gmail</t>
  </si>
  <si>
    <t>Peter Herring</t>
  </si>
  <si>
    <t>Rolo Twoassi</t>
  </si>
  <si>
    <t>_xD835__xDE48__xD835__xDE5E__xD835__xDE68__xD835__xDE69__xD835__xDE5A__xD835__xDE67__xD835__xDE58__xD835__xDE5D_0_xD835__xDE58_</t>
  </si>
  <si>
    <t>Securityblog</t>
  </si>
  <si>
    <t>Bart Otten _xD83D__xDEF0_</t>
  </si>
  <si>
    <t>aaron, a hate crime doer</t>
  </si>
  <si>
    <t>Garrett Wollman</t>
  </si>
  <si>
    <t>Xeni</t>
  </si>
  <si>
    <t>Business Insider</t>
  </si>
  <si>
    <t>Meghan Morris</t>
  </si>
  <si>
    <t>_xD83C__xDF51_PaperBallots_xD83C__xDF51_ hat</t>
  </si>
  <si>
    <t>Steve_Gee</t>
  </si>
  <si>
    <t>Lori Holland</t>
  </si>
  <si>
    <t>Leigh Crosby</t>
  </si>
  <si>
    <t>TR Ⓥ</t>
  </si>
  <si>
    <t>Eden Han</t>
  </si>
  <si>
    <t>RR Apple</t>
  </si>
  <si>
    <t>shifty paradigm</t>
  </si>
  <si>
    <t>Beltway Boudica</t>
  </si>
  <si>
    <t>Ironic Moniker</t>
  </si>
  <si>
    <t>joe janecek</t>
  </si>
  <si>
    <t>stan milgram vs the world</t>
  </si>
  <si>
    <t>james</t>
  </si>
  <si>
    <t>Jules</t>
  </si>
  <si>
    <t>Martha Fouts</t>
  </si>
  <si>
    <t>persephonesunset</t>
  </si>
  <si>
    <t>Thankful Today_xD83C__xDF39__xD83C__xDDFA__xD83C__xDDF8_</t>
  </si>
  <si>
    <t>Παλλάς Ἀθήνη_xD80C__xDDB2_</t>
  </si>
  <si>
    <t>finance bro eating lunch alone wearing airpods</t>
  </si>
  <si>
    <t>Good Tweetman</t>
  </si>
  <si>
    <t>#Jesus ✝️ #Conservative _xD83C__xDDFA__xD83C__xDDF8_ #Family #DogLover _xD83D__xDC36_ #NODACA _xD83D__xDEAB_ TRUMP CAN #BuildTheWall, Restrict Admission to the U.S., Deport Illegals - #ProLife - #2A - #MAGA‼️</t>
  </si>
  <si>
    <t>Co-Host of @theconvocouch , a progressive talk show discussing and analyzing the daily news cycles and introducing new grass root personalities and candidates.</t>
  </si>
  <si>
    <t>CEO @EZPR. EIC @thefuturebuzz British, 2x author, Top 50 @Businessinsider Tech PR Person, writer @thenextweb @deadspin. pod @ftfuturecast. PR expert</t>
  </si>
  <si>
    <t>send tips to ashley@slate.com | DM for Signal #</t>
  </si>
  <si>
    <t>written for w, wall street journal mag, garage, the cut, paper, dazed, interview, vice, the village voice and lots of others/did not tweet for many years</t>
  </si>
  <si>
    <t>Deputy Culture Editor at @Mashable GIF Professional. Past: @Wreckroom bkurbs@mashable.com.</t>
  </si>
  <si>
    <t>postmaster general</t>
  </si>
  <si>
    <t>velociraptor, Inventor of Beans,_xD83C__xDDF2__xD83C__xDDFD_</t>
  </si>
  <si>
    <t>hannah. 26 year old socialist christian. co-chair @nh_dsa. bad tweets, lots of books. “who can know the mind of god?”</t>
  </si>
  <si>
    <t>The Future Of Publishing Is Just Books About Trump Forever Until You Die</t>
  </si>
  <si>
    <t>I'm a father of three and a man</t>
  </si>
  <si>
    <t>Dat vest         sports</t>
  </si>
  <si>
    <t>A Fella on Twitter</t>
  </si>
  <si>
    <t>Circassian-Syrian. - He/hesitant</t>
  </si>
  <si>
    <t>Ideas - some practical, some not - for open source investigations. Pick one up and run with it. Account collaboratively ran by @bellingcat investigators.</t>
  </si>
  <si>
    <t>News, tips and tricks from the Gmail team. Need help? Fly on over to our Help Center or forum.</t>
  </si>
  <si>
    <t>I vote blue and have a strange job... ask me about it. Ebay store : https://t.co/9zCHZJjLJB Banner credit u/scouserdave</t>
  </si>
  <si>
    <t>Political Campaign Manager for George W. Smith. He ran in 93 out in Oakland, you probably didn’t hear about him.</t>
  </si>
  <si>
    <t>Software is like underwear, update it regulary.  | #infosec | Threat Hunting | $crypto</t>
  </si>
  <si>
    <t>There are 10 types of people in the world. Those who understand binary, and those who don't. All opinions and views are my own. #BsidesDub organizer</t>
  </si>
  <si>
    <t>°Je moet gewoon niet te diep nadenken. Dan klopt alles° _xD83C__xDDEA__xD83C__xDDFA_ #FBPE</t>
  </si>
  <si>
    <t>librarian/ archivist/ knower of things</t>
  </si>
  <si>
    <t>product guy. Journo in a previous life. Views and typos could only be my own</t>
  </si>
  <si>
    <t>I fix networks and other stuff with computers inside for @MIT_CSAIL. And I bake stuff. Bi cyclist. More frequency = better mobility.</t>
  </si>
  <si>
    <t>Recovering OG internet journalist. Support my voice: https://t.co/n4bVjE8RfQ. @boingboing since 2003. Had cancer but ain’t dead yet. xeni@xeni.net</t>
  </si>
  <si>
    <t>What you need to know. Follow us on Facebook, Instagram, and YouTube. Visit our home page for the top stories of the day.</t>
  </si>
  <si>
    <t>Senior finance reporter @businessinsider | Amateur triathlete, professional dog petter | Always hungry | Signal: 646 768 1627</t>
  </si>
  <si>
    <t>My country is being systematically dismantled by kleptocratic thugs.
paying attention.</t>
  </si>
  <si>
    <t>Plater to trade. Musically gifted. Horticultural enthusiast. Scottish Independence!!</t>
  </si>
  <si>
    <t>Free your mind, your behind shall follow.</t>
  </si>
  <si>
    <t>Southern, wild woman, with a cynical streak, who prefers plants to people. Sometimes, I'm grumpy.
This account does (mostly) politics.</t>
  </si>
  <si>
    <t>Ethical #vegan Ⓥ, Jewyorican kids, Quaker educated, social justice &amp; Earth advocate, atheist, media studies, JD. Curious &amp; interested.</t>
  </si>
  <si>
    <t>Social issues commentator. Political analyst. Anti-war and anti-imperialism activist. Advocate for civil liberty.</t>
  </si>
  <si>
    <t>1984, Apple made a commercial and I went to work. Orwell wasn’t writing instructions. Married with Kids, No DMs. I report fake profiles._xD83D__xDE0E_</t>
  </si>
  <si>
    <t>futurist with a past...working on living in the present...specializing in generalizing..</t>
  </si>
  <si>
    <t>Wonk, Buddhist, Snake Charmer. Skills: Doesn't suffer fools, black belt in blocking.</t>
  </si>
  <si>
    <t>Just another arrogant primate. Constantly trying to be my best self and running into the problems caused by white supremacy, patriarchy, and capitalism. He/Him</t>
  </si>
  <si>
    <t>It's me, Joe from the internet. Curmudgeon in a coal mine. Professional Party Pooper.</t>
  </si>
  <si>
    <t>SUCK SMEAR GUNK HEAVE</t>
  </si>
  <si>
    <t>| i live in wyoming |</t>
  </si>
  <si>
    <t>Tweeted in front of a live studio audience</t>
  </si>
  <si>
    <t>utopianarchist..gen x historian...rasslin anthropologist...taurus...ravenclaw.... antiochian...._xD83E__xDD84_</t>
  </si>
  <si>
    <t>❤️God❤family❤_xD83C__xDDFA__xD83C__xDDF8_Isaiah 54:17 Nothing formed against us shall stand #MAGA _xD83C__xDF39_1John 4:4 #InnocentUntilProvenGuilty. Evidence is everything!</t>
  </si>
  <si>
    <t>❝No man is above the law and no man is below it: nor do we ask any man's permission when we ask him to obey it.❞
❧Theodore Roosevelt</t>
  </si>
  <si>
    <t>bad little egg</t>
  </si>
  <si>
    <t>AHHHHHHHHHHHHHHHHHHHHHHHHHHHHHHHHHHHHHHHHHHHHHHHHHHHHHHHHHHHHHHHHHHHHHHH</t>
  </si>
  <si>
    <t>TeamKobach, USA</t>
  </si>
  <si>
    <t>Pasadena, CA</t>
  </si>
  <si>
    <t>email: ed@ezpr.com (bay area)</t>
  </si>
  <si>
    <t>Brooklyn, NY</t>
  </si>
  <si>
    <t>NYC</t>
  </si>
  <si>
    <t>New York, USA</t>
  </si>
  <si>
    <t>Long Beach, CA</t>
  </si>
  <si>
    <t>granite state</t>
  </si>
  <si>
    <t>T-dot</t>
  </si>
  <si>
    <t>Greensboro, NC</t>
  </si>
  <si>
    <t xml:space="preserve"> diversion group </t>
  </si>
  <si>
    <t>The Internet</t>
  </si>
  <si>
    <t>Mountain View, CA</t>
  </si>
  <si>
    <t>Tarboro, NC</t>
  </si>
  <si>
    <t>Brussels, Belgium</t>
  </si>
  <si>
    <t>Naples,Italy</t>
  </si>
  <si>
    <t>The Netherlands</t>
  </si>
  <si>
    <t>toronto</t>
  </si>
  <si>
    <t>UK</t>
  </si>
  <si>
    <t>LA California, _xD83C__xDF35_ Utah, &amp; _xD83C__xDF0E_</t>
  </si>
  <si>
    <t>New York, NY</t>
  </si>
  <si>
    <t>Dystopia USA</t>
  </si>
  <si>
    <t>Dundee, Scotland</t>
  </si>
  <si>
    <t>Los Angeles, CA</t>
  </si>
  <si>
    <t>Mississippi</t>
  </si>
  <si>
    <t>NYC/NYO1 New York, USA</t>
  </si>
  <si>
    <t>Seattle, WA</t>
  </si>
  <si>
    <t>DC Beltway</t>
  </si>
  <si>
    <t>The scary places...</t>
  </si>
  <si>
    <t>curmudgeonland</t>
  </si>
  <si>
    <t>Denver, CO</t>
  </si>
  <si>
    <t>he him if i had to pick</t>
  </si>
  <si>
    <t>United States</t>
  </si>
  <si>
    <t>SinKKKhole_xD83D__xDD73_Jared'sBackchannel</t>
  </si>
  <si>
    <t>Purgatory</t>
  </si>
  <si>
    <t>https://t.co/TaiOFdv5Ci</t>
  </si>
  <si>
    <t>https://t.co/r7jnqetp7m</t>
  </si>
  <si>
    <t>https://t.co/KGqvCKocjj</t>
  </si>
  <si>
    <t>https://t.co/GLYJWjGml1</t>
  </si>
  <si>
    <t>https://t.co/baTpkyZbeN</t>
  </si>
  <si>
    <t>https://t.co/ESnJOrVn4Q</t>
  </si>
  <si>
    <t>https://t.co/rOngmY81B4</t>
  </si>
  <si>
    <t>http://t.co/t07FedBKq3</t>
  </si>
  <si>
    <t>https://t.co/lP6MtfNjKw</t>
  </si>
  <si>
    <t>https://t.co/X1NEn9SjdU</t>
  </si>
  <si>
    <t>https://t.co/mifKRpaRbm</t>
  </si>
  <si>
    <t>https://t.co/fH1hQ0FGJQ</t>
  </si>
  <si>
    <t>https://t.co/6aKaGkN1LB</t>
  </si>
  <si>
    <t>https://t.co/RMkf7jACew</t>
  </si>
  <si>
    <t>https://t.co/cTJqyM2U7i</t>
  </si>
  <si>
    <t>https://t.co/DIduENO160</t>
  </si>
  <si>
    <t>https://t.co/ALWFGwoAhf</t>
  </si>
  <si>
    <t>https://t.co/9nx7f6FM6e</t>
  </si>
  <si>
    <t>https://t.co/PXPzO7OcjQ</t>
  </si>
  <si>
    <t>https://t.co/7IDoW8Ah9W</t>
  </si>
  <si>
    <t>https://t.co/Bd5aKFCGuN</t>
  </si>
  <si>
    <t>https://t.co/C36LM0tIEZ</t>
  </si>
  <si>
    <t>https://pbs.twimg.com/profile_banners/2490933968/1561756416</t>
  </si>
  <si>
    <t>https://pbs.twimg.com/profile_banners/33145879/1559121585</t>
  </si>
  <si>
    <t>https://pbs.twimg.com/profile_banners/18359716/1562086807</t>
  </si>
  <si>
    <t>https://pbs.twimg.com/profile_banners/165944767/1405196339</t>
  </si>
  <si>
    <t>https://pbs.twimg.com/profile_banners/280622181/1544813369</t>
  </si>
  <si>
    <t>https://pbs.twimg.com/profile_banners/579149732/1519283951</t>
  </si>
  <si>
    <t>https://pbs.twimg.com/profile_banners/210768660/1562917428</t>
  </si>
  <si>
    <t>https://pbs.twimg.com/profile_banners/1022495252970582023/1564067814</t>
  </si>
  <si>
    <t>https://pbs.twimg.com/profile_banners/3068929088/1526338839</t>
  </si>
  <si>
    <t>https://pbs.twimg.com/profile_banners/4471776141/1510014590</t>
  </si>
  <si>
    <t>https://pbs.twimg.com/profile_banners/245161418/1560515497</t>
  </si>
  <si>
    <t>https://pbs.twimg.com/profile_banners/299481474/1565537529</t>
  </si>
  <si>
    <t>https://pbs.twimg.com/profile_banners/799399022/1490765070</t>
  </si>
  <si>
    <t>https://pbs.twimg.com/profile_banners/2655696104/1558245688</t>
  </si>
  <si>
    <t>https://pbs.twimg.com/profile_banners/783428802/1566326812</t>
  </si>
  <si>
    <t>https://pbs.twimg.com/profile_banners/38679388/1556811427</t>
  </si>
  <si>
    <t>https://pbs.twimg.com/profile_banners/1552191/1553571311</t>
  </si>
  <si>
    <t>https://pbs.twimg.com/profile_banners/323993141/1544907501</t>
  </si>
  <si>
    <t>https://pbs.twimg.com/profile_banners/9170162/1449333487</t>
  </si>
  <si>
    <t>https://pbs.twimg.com/profile_banners/240400164/1550246829</t>
  </si>
  <si>
    <t>https://pbs.twimg.com/profile_banners/23838162/1435256975</t>
  </si>
  <si>
    <t>https://pbs.twimg.com/profile_banners/14332708/1486558990</t>
  </si>
  <si>
    <t>https://pbs.twimg.com/profile_banners/767/1547754385</t>
  </si>
  <si>
    <t>https://pbs.twimg.com/profile_banners/20562637/1545063807</t>
  </si>
  <si>
    <t>https://pbs.twimg.com/profile_banners/245400786/1461008956</t>
  </si>
  <si>
    <t>https://pbs.twimg.com/profile_banners/1112446900962320392/1557539210</t>
  </si>
  <si>
    <t>https://pbs.twimg.com/profile_banners/219321610/1549681735</t>
  </si>
  <si>
    <t>https://pbs.twimg.com/profile_banners/1177196383/1551463003</t>
  </si>
  <si>
    <t>https://pbs.twimg.com/profile_banners/15886633/1554474224</t>
  </si>
  <si>
    <t>https://pbs.twimg.com/profile_banners/2900266259/1564858359</t>
  </si>
  <si>
    <t>https://pbs.twimg.com/profile_banners/712089266474590208/1518038311</t>
  </si>
  <si>
    <t>https://pbs.twimg.com/profile_banners/18725633/1555518995</t>
  </si>
  <si>
    <t>https://pbs.twimg.com/profile_banners/832051161498845185/1495412518</t>
  </si>
  <si>
    <t>https://pbs.twimg.com/profile_banners/137146798/1563728370</t>
  </si>
  <si>
    <t>https://pbs.twimg.com/profile_banners/978801150/1515069448</t>
  </si>
  <si>
    <t>https://pbs.twimg.com/profile_banners/19885361/1449976122</t>
  </si>
  <si>
    <t>https://pbs.twimg.com/profile_banners/1064686335489798149/1555459282</t>
  </si>
  <si>
    <t>https://pbs.twimg.com/profile_banners/18920716/1559323336</t>
  </si>
  <si>
    <t>https://pbs.twimg.com/profile_banners/219505926/1558040776</t>
  </si>
  <si>
    <t>https://pbs.twimg.com/profile_banners/15251398/1530749646</t>
  </si>
  <si>
    <t>https://pbs.twimg.com/profile_banners/847547716477612034/1519234047</t>
  </si>
  <si>
    <t>https://pbs.twimg.com/profile_banners/875581291/1518469394</t>
  </si>
  <si>
    <t>https://pbs.twimg.com/profile_banners/143197926/1511236784</t>
  </si>
  <si>
    <t>https://pbs.twimg.com/profile_banners/50851012/1565133977</t>
  </si>
  <si>
    <t>http://abs.twimg.com/images/themes/theme1/bg.png</t>
  </si>
  <si>
    <t>http://abs.twimg.com/images/themes/theme19/bg.gif</t>
  </si>
  <si>
    <t>http://abs.twimg.com/images/themes/theme14/bg.gif</t>
  </si>
  <si>
    <t>http://abs.twimg.com/images/themes/theme9/bg.gif</t>
  </si>
  <si>
    <t>http://abs.twimg.com/images/themes/theme15/bg.png</t>
  </si>
  <si>
    <t>http://abs.twimg.com/images/themes/theme2/bg.gif</t>
  </si>
  <si>
    <t>http://abs.twimg.com/images/themes/theme18/bg.gif</t>
  </si>
  <si>
    <t>http://abs.twimg.com/images/themes/theme17/bg.gif</t>
  </si>
  <si>
    <t>http://abs.twimg.com/images/themes/theme12/bg.gif</t>
  </si>
  <si>
    <t>http://abs.twimg.com/images/themes/theme5/bg.gif</t>
  </si>
  <si>
    <t>http://pbs.twimg.com/profile_images/1133661916834885632/EYI8D79M_normal.jpg</t>
  </si>
  <si>
    <t>http://pbs.twimg.com/profile_images/829782486955782148/vMthq5x2_normal.jpg</t>
  </si>
  <si>
    <t>http://pbs.twimg.com/profile_images/1118848770551242752/brHXu-ee_normal.jpg</t>
  </si>
  <si>
    <t>http://pbs.twimg.com/profile_images/1157372806625144832/e_z48q3Q_normal.jpg</t>
  </si>
  <si>
    <t>http://pbs.twimg.com/profile_images/1042229421103407105/IlGR6hoF_normal.jpg</t>
  </si>
  <si>
    <t>http://pbs.twimg.com/profile_images/1158044275042656258/9iIa8_J9_normal.jpg</t>
  </si>
  <si>
    <t>http://pbs.twimg.com/profile_images/892067670970978305/_K34MGL8_normal.jpg</t>
  </si>
  <si>
    <t>http://pbs.twimg.com/profile_images/887662979902304257/azSzxYkB_normal.jpg</t>
  </si>
  <si>
    <t>http://pbs.twimg.com/profile_images/1108477314483044353/6K6oOVlk_normal.png</t>
  </si>
  <si>
    <t>http://pbs.twimg.com/profile_images/989888878810222592/OYpQYA85_normal.jpg</t>
  </si>
  <si>
    <t>http://pbs.twimg.com/profile_images/1134510348667457537/KDPpCYnO_normal.png</t>
  </si>
  <si>
    <t>http://pbs.twimg.com/profile_images/1162893472740913153/I9Uq64-r_normal.jpg</t>
  </si>
  <si>
    <t>Open Twitter Page for This Person</t>
  </si>
  <si>
    <t>https://twitter.com/deplorabelle</t>
  </si>
  <si>
    <t>https://twitter.com/yopasta</t>
  </si>
  <si>
    <t>https://twitter.com/edzitron</t>
  </si>
  <si>
    <t>https://twitter.com/ashleyfeinberg</t>
  </si>
  <si>
    <t>https://twitter.com/silverjocelyn</t>
  </si>
  <si>
    <t>https://twitter.com/bkurbs</t>
  </si>
  <si>
    <t>https://twitter.com/lindseyfgriffin</t>
  </si>
  <si>
    <t>https://twitter.com/foreskingawd</t>
  </si>
  <si>
    <t>https://twitter.com/granitelefty</t>
  </si>
  <si>
    <t>https://twitter.com/cspamus1</t>
  </si>
  <si>
    <t>https://twitter.com/hamiltoncreator</t>
  </si>
  <si>
    <t>https://twitter.com/daleyclimax</t>
  </si>
  <si>
    <t>https://twitter.com/cerreano</t>
  </si>
  <si>
    <t>https://twitter.com/landydot</t>
  </si>
  <si>
    <t>https://twitter.com/dexterekt</t>
  </si>
  <si>
    <t>https://twitter.com/axerdynamic</t>
  </si>
  <si>
    <t>https://twitter.com/opensourceleads</t>
  </si>
  <si>
    <t>https://twitter.com/gmail</t>
  </si>
  <si>
    <t>https://twitter.com/pherring</t>
  </si>
  <si>
    <t>https://twitter.com/rajwarrior987</t>
  </si>
  <si>
    <t>https://twitter.com/misterch0c</t>
  </si>
  <si>
    <t>https://twitter.com/securityblog</t>
  </si>
  <si>
    <t>https://twitter.com/_bartotten_</t>
  </si>
  <si>
    <t>https://twitter.com/theyshootactors</t>
  </si>
  <si>
    <t>https://twitter.com/markwoodward</t>
  </si>
  <si>
    <t>https://twitter.com/garrett_wollman</t>
  </si>
  <si>
    <t>https://twitter.com/xeni</t>
  </si>
  <si>
    <t>https://twitter.com/businessinsider</t>
  </si>
  <si>
    <t>https://twitter.com/meghanemorris</t>
  </si>
  <si>
    <t>https://twitter.com/satirehat</t>
  </si>
  <si>
    <t>https://twitter.com/gra_zer</t>
  </si>
  <si>
    <t>https://twitter.com/avoidchaos</t>
  </si>
  <si>
    <t>https://twitter.com/teaandmagnolias</t>
  </si>
  <si>
    <t>https://twitter.com/freebeyoume</t>
  </si>
  <si>
    <t>https://twitter.com/realedenhan</t>
  </si>
  <si>
    <t>https://twitter.com/rralstonagile</t>
  </si>
  <si>
    <t>https://twitter.com/heddacase</t>
  </si>
  <si>
    <t>https://twitter.com/beltwayboudica</t>
  </si>
  <si>
    <t>https://twitter.com/ironicmoniker1</t>
  </si>
  <si>
    <t>https://twitter.com/joejanecek</t>
  </si>
  <si>
    <t>https://twitter.com/dodgonkulator</t>
  </si>
  <si>
    <t>https://twitter.com/buffalocialism</t>
  </si>
  <si>
    <t>https://twitter.com/julian_epp</t>
  </si>
  <si>
    <t>https://twitter.com/gma_fouts</t>
  </si>
  <si>
    <t>https://twitter.com/sephisunset</t>
  </si>
  <si>
    <t>https://twitter.com/thankfultoday1</t>
  </si>
  <si>
    <t>https://twitter.com/hollaka_hollala</t>
  </si>
  <si>
    <t>https://twitter.com/burgerkrang</t>
  </si>
  <si>
    <t>https://twitter.com/goodtweet_man</t>
  </si>
  <si>
    <t>deplorabelle
@yopasta Why do all these perverts
have such weird, symbolic taste
in art? https://t.co/3ih5lJxhh1</t>
  </si>
  <si>
    <t xml:space="preserve">yopasta
</t>
  </si>
  <si>
    <t>edzitron
@ashleyfeinberg https://t.co/OZNTUlPHb7
zero tweets</t>
  </si>
  <si>
    <t xml:space="preserve">ashleyfeinberg
</t>
  </si>
  <si>
    <t>silverjocelyn
epstein's pinterest!!!! i especially
appreciate the peter pan cookie
art, feels on brand https://t.co/6SYvEUvsdE</t>
  </si>
  <si>
    <t>bkurbs
If Jeffrey Epstein's gmail is the
same as his social media profiles
[jeevacation] it was breached twice
and apparently he has a kickstarter
https://t.co/aWxXPObVrf</t>
  </si>
  <si>
    <t>lindseyfgriffin
Epstein’s broadway playlist kinda
goes off https://t.co/PLUx0iSavE</t>
  </si>
  <si>
    <t>foreskingawd
@jeevacation how's it hanging</t>
  </si>
  <si>
    <t xml:space="preserve">jeevacation
</t>
  </si>
  <si>
    <t>granitelefty
jeevacation https://t.co/2AfOTTBvuI
https://t.co/cN8wDlP974</t>
  </si>
  <si>
    <t>cspamus1
@ashleyfeinberg "The correspondence
indicates Epstein had an email
address with the username "jeevacation"
— a combination of his initials,
JEE, and the word "vacation.""
I wonder what else he could have
used *that* email address for.
https://t.co/xE49ZGIx54</t>
  </si>
  <si>
    <t>hamiltoncreator
get the FUCK out of here jeffrey
epstein had a pitbull-only playlist
on spotify https://t.co/jscMkW8qHV</t>
  </si>
  <si>
    <t>daleyclimax
.@jeevacation u alive ?</t>
  </si>
  <si>
    <t>cerreano
where u at bro @jeevacation</t>
  </si>
  <si>
    <t>landydot
@DexteRekt @jeevacation Need to
know his last fm so i can brag
about our very low compatability</t>
  </si>
  <si>
    <t xml:space="preserve">dexterekt
</t>
  </si>
  <si>
    <t>axerdynamic
Can you find other accounts used
by Epstein with the jeevacation
username/email (@gmail.com) combination?
https://t.co/A4dgJftlvB</t>
  </si>
  <si>
    <t>opensourceleads
Can you find other accounts used
by Epstein with the jeevacation
username/email (@gmail.com) combination?
https://t.co/A4dgJftlvB</t>
  </si>
  <si>
    <t xml:space="preserve">gmail
</t>
  </si>
  <si>
    <t>pherring
Can you find other accounts used
by Epstein with the jeevacation
username/email (@gmail.com) combination?
https://t.co/A4dgJftlvB</t>
  </si>
  <si>
    <t>rajwarrior987
@OpenSourceLeads @gmail https://t.co/0OI0XI6MRS
lol ?</t>
  </si>
  <si>
    <t>misterch0c
Can you find other accounts used
by Epstein with the jeevacation
username/email (@gmail.com) combination?
https://t.co/A4dgJftlvB</t>
  </si>
  <si>
    <t>securityblog
Can you find other accounts used
by Epstein with the jeevacation
username/email (@gmail.com) combination?
https://t.co/A4dgJftlvB</t>
  </si>
  <si>
    <t>_bartotten_
Can you find other accounts used
by Epstein with the jeevacation
username/email (@gmail.com) combination?
https://t.co/A4dgJftlvB</t>
  </si>
  <si>
    <t>theyshootactors
His Pinterest account only consists
of an "Ideas for the House" board
with 8 pictures that identifies
him as: a pedophile with terrible
taste. https://t.co/x54qD62f5A</t>
  </si>
  <si>
    <t>markwoodward
Can you find other accounts used
by Epstein with the jeevacation
username/email (@gmail.com) combination?
https://t.co/A4dgJftlvB</t>
  </si>
  <si>
    <t>garrett_wollman
Reports @MeghanEMorris, Jeffrey
Epstein had an email address with
the username "jeevacation" — a
combination of his initials, J.E.E.,
and "vacation." @businessinsider
found his profiles, same username,
on Twitter, Pinterest, and Spotify.
https://t.co/slKI3eVrR0</t>
  </si>
  <si>
    <t>xeni
Reports @MeghanEMorris, Jeffrey
Epstein had an email address with
the username "jeevacation" — a
combination of his initials, J.E.E.,
and "vacation." @businessinsider
found his profiles, same username,
on Twitter, Pinterest, and Spotify.
https://t.co/slKI3eVrR0</t>
  </si>
  <si>
    <t xml:space="preserve">businessinsider
</t>
  </si>
  <si>
    <t xml:space="preserve">meghanemorris
</t>
  </si>
  <si>
    <t>satirehat
Reports @MeghanEMorris, Jeffrey
Epstein had an email address with
the username "jeevacation" — a
combination of his initials, J.E.E.,
and "vacation." @businessinsider
found his profiles, same username,
on Twitter, Pinterest, and Spotify.
https://t.co/slKI3eVrR0</t>
  </si>
  <si>
    <t>gra_zer
Can you find other accounts used
by Epstein with the jeevacation
username/email (@gmail.com) combination?
https://t.co/A4dgJftlvB</t>
  </si>
  <si>
    <t>avoidchaos
Reports @MeghanEMorris, Jeffrey
Epstein had an email address with
the username "jeevacation" — a
combination of his initials, J.E.E.,
and "vacation." @businessinsider
found his profiles, same username,
on Twitter, Pinterest, and Spotify.
https://t.co/slKI3eVrR0</t>
  </si>
  <si>
    <t>teaandmagnolias
Reports @MeghanEMorris, Jeffrey
Epstein had an email address with
the username "jeevacation" — a
combination of his initials, J.E.E.,
and "vacation." @businessinsider
found his profiles, same username,
on Twitter, Pinterest, and Spotify.
https://t.co/slKI3eVrR0</t>
  </si>
  <si>
    <t>freebeyoume
@jeevacation https://t.co/QkRi1yX0Go
Epstein's twitter https://t.co/T9s7yGHQjG</t>
  </si>
  <si>
    <t>realedenhan
Reports @MeghanEMorris, Jeffrey
Epstein had an email address with
the username "jeevacation" — a
combination of his initials, J.E.E.,
and "vacation." @businessinsider
found his profiles, same username,
on Twitter, Pinterest, and Spotify.
https://t.co/slKI3eVrR0</t>
  </si>
  <si>
    <t>rralstonagile
Here's what's on Jeffrey Epstein's
Spotify and Pinterest pages - Business
Insider The correspondence indicates
Epstein had an email address with
the username "jeevacation" — a
combination of his initials, J.E.E.,
and "vacation." https://t.co/Bm0TFv09Ds</t>
  </si>
  <si>
    <t>heddacase
Here's what's on Jeffrey Epstein's
Spotify and Pinterest pages - Business
Insider The correspondence indicates
Epstein had an email address with
the username "jeevacation" — a
combination of his initials, J.E.E.,
and "vacation." https://t.co/Bm0TFv09Ds</t>
  </si>
  <si>
    <t>beltwayboudica
Reports @MeghanEMorris, Jeffrey
Epstein had an email address with
the username "jeevacation" — a
combination of his initials, J.E.E.,
and "vacation." @businessinsider
found his profiles, same username,
on Twitter, Pinterest, and Spotify.
https://t.co/slKI3eVrR0</t>
  </si>
  <si>
    <t>ironicmoniker1
Reports @MeghanEMorris, Jeffrey
Epstein had an email address with
the username "jeevacation" — a
combination of his initials, J.E.E.,
and "vacation." @businessinsider
found his profiles, same username,
on Twitter, Pinterest, and Spotify.
https://t.co/slKI3eVrR0</t>
  </si>
  <si>
    <t>joejanecek
Reports @MeghanEMorris, Jeffrey
Epstein had an email address with
the username "jeevacation" — a
combination of his initials, J.E.E.,
and "vacation." @businessinsider
found his profiles, same username,
on Twitter, Pinterest, and Spotify.
https://t.co/slKI3eVrR0</t>
  </si>
  <si>
    <t>dodgonkulator
@Julian_Epp @buffalocialism jeevacation</t>
  </si>
  <si>
    <t xml:space="preserve">buffalocialism
</t>
  </si>
  <si>
    <t xml:space="preserve">julian_epp
</t>
  </si>
  <si>
    <t>gma_fouts
Reports @MeghanEMorris, Jeffrey
Epstein had an email address with
the username "jeevacation" — a
combination of his initials, J.E.E.,
and "vacation." @businessinsider
found his profiles, same username,
on Twitter, Pinterest, and Spotify.
https://t.co/slKI3eVrR0</t>
  </si>
  <si>
    <t>sephisunset
Reports @MeghanEMorris, Jeffrey
Epstein had an email address with
the username "jeevacation" — a
combination of his initials, J.E.E.,
and "vacation." @businessinsider
found his profiles, same username,
on Twitter, Pinterest, and Spotify.
https://t.co/slKI3eVrR0</t>
  </si>
  <si>
    <t>thankfultoday1
Reports @MeghanEMorris, Jeffrey
Epstein had an email address with
the username "jeevacation" — a
combination of his initials, J.E.E.,
and "vacation." @businessinsider
found his profiles, same username,
on Twitter, Pinterest, and Spotify.
https://t.co/slKI3eVrR0</t>
  </si>
  <si>
    <t>hollaka_hollala
Reports @MeghanEMorris, Jeffrey
Epstein had an email address with
the username "jeevacation" — a
combination of his initials, J.E.E.,
and "vacation." @businessinsider
found his profiles, same username,
on Twitter, Pinterest, and Spotify.
https://t.co/slKI3eVrR0</t>
  </si>
  <si>
    <t>burgerkrang
@jeevacation follow back dude i
know you can see this</t>
  </si>
  <si>
    <t>goodtweet_man
@jeevacation follow back dude i
know you can see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</si>
  <si>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</si>
  <si>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</si>
  <si>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</si>
  <si>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</si>
  <si>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</si>
  <si>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</si>
  <si>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</si>
  <si>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</si>
  <si>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</si>
  <si>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</si>
  <si>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</si>
  <si>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</si>
  <si>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</si>
  <si>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</si>
  <si>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</si>
  <si>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</si>
  <si>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</si>
  <si>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</si>
  <si>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</si>
  <si>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</si>
  <si>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</si>
  <si>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</si>
  <si>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</si>
  <si>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</si>
  <si>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</si>
  <si>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</si>
  <si>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</si>
  <si>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</si>
  <si>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</si>
  <si>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</si>
  <si>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</si>
  <si>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</si>
  <si>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</si>
  <si>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</si>
  <si>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</si>
  <si>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</si>
  <si>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</si>
  <si>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</si>
  <si>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</si>
  <si>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</si>
  <si>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</si>
  <si>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</si>
  <si>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</si>
  <si>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</si>
  <si>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</si>
  <si>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</si>
  <si>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</si>
  <si>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</si>
  <si>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</si>
  <si>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</si>
  <si>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</si>
  <si>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</si>
  <si>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</si>
  <si>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</si>
  <si>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</si>
  <si>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</si>
  <si>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</si>
  <si>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</si>
  <si>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</si>
  <si>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</si>
  <si>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</si>
  <si>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</si>
  <si>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</si>
  <si>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</si>
  <si>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</si>
  <si>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</si>
  <si>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</si>
  <si>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</si>
  <si>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</si>
  <si>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</si>
  <si>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</si>
  <si>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</si>
  <si>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</si>
  <si>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</si>
  <si>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</si>
  <si>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</si>
  <si>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</si>
  <si>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</si>
  <si>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https://www.businessinsider.com/heres-whats-on-jeffrey-epsteins-spotify-and-pinterest-pages-2019-8 https://twitter.com/jeevacation</t>
  </si>
  <si>
    <t>https://www.pinterest.com/jeevacation/ideas-for-the-house/ https://open.spotify.com/playlist/1bBh1JPfSpDyWgCCR2i8fc?si=V-jyBIviR3SAFKrjeqT7jA https://www.businessinsider.com/heres-whats-on-jeffrey-epsteins-spotify-and-pinterest-pages-2019-8 https://open.spotify.com/playlist/14xsp3qGIjnSam4rfMC8EL?si=nIYutdbqQiWem0xEHnZZnQ https://www.pinterest.ca/jeevacation/ideas-for-the-house/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</si>
  <si>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</si>
  <si>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</si>
  <si>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</si>
  <si>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</si>
  <si>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</si>
  <si>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</si>
  <si>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</si>
  <si>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</si>
  <si>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</si>
  <si>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</si>
  <si>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businessinsider.com twitter.com</t>
  </si>
  <si>
    <t>spotify.com pinterest.com businessinsider.com pinterest.ca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</si>
  <si>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</si>
  <si>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</si>
  <si>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</si>
  <si>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</si>
  <si>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</si>
  <si>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</si>
  <si>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</si>
  <si>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</si>
  <si>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</si>
  <si>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</si>
  <si>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</si>
  <si>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Words in Sentiment List#1: Positive</t>
  </si>
  <si>
    <t>Words in Sentiment List#2: Negative</t>
  </si>
  <si>
    <t>Words in Sentiment List#3: Angry/Violent</t>
  </si>
  <si>
    <t>Non-categorized Words</t>
  </si>
  <si>
    <t>Total Words</t>
  </si>
  <si>
    <t>username</t>
  </si>
  <si>
    <t>e</t>
  </si>
  <si>
    <t>epstein</t>
  </si>
  <si>
    <t>email</t>
  </si>
  <si>
    <t>Top Words in Tweet in G1</t>
  </si>
  <si>
    <t>reports</t>
  </si>
  <si>
    <t>jeffrey</t>
  </si>
  <si>
    <t>address</t>
  </si>
  <si>
    <t>combination</t>
  </si>
  <si>
    <t>Top Words in Tweet in G2</t>
  </si>
  <si>
    <t>find</t>
  </si>
  <si>
    <t>accounts</t>
  </si>
  <si>
    <t>used</t>
  </si>
  <si>
    <t>com</t>
  </si>
  <si>
    <t>Top Words in Tweet in G3</t>
  </si>
  <si>
    <t>know</t>
  </si>
  <si>
    <t>follow</t>
  </si>
  <si>
    <t>back</t>
  </si>
  <si>
    <t>dude</t>
  </si>
  <si>
    <t>see</t>
  </si>
  <si>
    <t>u</t>
  </si>
  <si>
    <t>Top Words in Tweet in G4</t>
  </si>
  <si>
    <t>epstein's</t>
  </si>
  <si>
    <t>pinterest</t>
  </si>
  <si>
    <t>playlist</t>
  </si>
  <si>
    <t>Top Words in Tweet in G5</t>
  </si>
  <si>
    <t>Top Words in Tweet in G6</t>
  </si>
  <si>
    <t>Top Words in Tweet in G7</t>
  </si>
  <si>
    <t>here's</t>
  </si>
  <si>
    <t>spotify</t>
  </si>
  <si>
    <t>pages</t>
  </si>
  <si>
    <t>business</t>
  </si>
  <si>
    <t>insider</t>
  </si>
  <si>
    <t>correspondence</t>
  </si>
  <si>
    <t>Top Words in Tweet in G8</t>
  </si>
  <si>
    <t>Top Words in Tweet</t>
  </si>
  <si>
    <t>username e reports meghanemorris jeffrey epstein email address jeevacation combination</t>
  </si>
  <si>
    <t>gmail find accounts used epstein jeevacation username email com combination</t>
  </si>
  <si>
    <t>jeevacation know dexterekt follow back dude see fr u</t>
  </si>
  <si>
    <t>epstein's pinterest jeffrey jeevacation epstein playlist</t>
  </si>
  <si>
    <t>ashleyfeinberg email address</t>
  </si>
  <si>
    <t>e here's jeffrey epstein's spotify pinterest pages business insider correspondence</t>
  </si>
  <si>
    <t>Top Word Pairs in Tweet in Entire Graph</t>
  </si>
  <si>
    <t>email,address</t>
  </si>
  <si>
    <t>epstein,email</t>
  </si>
  <si>
    <t>address,username</t>
  </si>
  <si>
    <t>username,jeevacation</t>
  </si>
  <si>
    <t>jeevacation,combination</t>
  </si>
  <si>
    <t>combination,initials</t>
  </si>
  <si>
    <t>initials,j</t>
  </si>
  <si>
    <t>j,e</t>
  </si>
  <si>
    <t>e,e</t>
  </si>
  <si>
    <t>e,vacation</t>
  </si>
  <si>
    <t>Top Word Pairs in Tweet in G1</t>
  </si>
  <si>
    <t>reports,meghanemorris</t>
  </si>
  <si>
    <t>meghanemorris,jeffrey</t>
  </si>
  <si>
    <t>jeffrey,epstein</t>
  </si>
  <si>
    <t>Top Word Pairs in Tweet in G2</t>
  </si>
  <si>
    <t>find,accounts</t>
  </si>
  <si>
    <t>accounts,used</t>
  </si>
  <si>
    <t>used,epstein</t>
  </si>
  <si>
    <t>epstein,jeevacation</t>
  </si>
  <si>
    <t>jeevacation,username</t>
  </si>
  <si>
    <t>username,email</t>
  </si>
  <si>
    <t>email,gmail</t>
  </si>
  <si>
    <t>gmail,com</t>
  </si>
  <si>
    <t>com,combination</t>
  </si>
  <si>
    <t>Top Word Pairs in Tweet in G3</t>
  </si>
  <si>
    <t>dexterekt,jeevacation</t>
  </si>
  <si>
    <t>jeevacation,follow</t>
  </si>
  <si>
    <t>follow,back</t>
  </si>
  <si>
    <t>back,dude</t>
  </si>
  <si>
    <t>dude,know</t>
  </si>
  <si>
    <t>know,see</t>
  </si>
  <si>
    <t>Top Word Pairs in Tweet in G4</t>
  </si>
  <si>
    <t>Top Word Pairs in Tweet in G5</t>
  </si>
  <si>
    <t>Top Word Pairs in Tweet in G6</t>
  </si>
  <si>
    <t>Top Word Pairs in Tweet in G7</t>
  </si>
  <si>
    <t>here's,jeffrey</t>
  </si>
  <si>
    <t>jeffrey,epstein's</t>
  </si>
  <si>
    <t>epstein's,spotify</t>
  </si>
  <si>
    <t>spotify,pinterest</t>
  </si>
  <si>
    <t>pinterest,pages</t>
  </si>
  <si>
    <t>pages,business</t>
  </si>
  <si>
    <t>business,insider</t>
  </si>
  <si>
    <t>insider,correspondence</t>
  </si>
  <si>
    <t>correspondence,indicates</t>
  </si>
  <si>
    <t>indicates,epstein</t>
  </si>
  <si>
    <t>Top Word Pairs in Tweet in G8</t>
  </si>
  <si>
    <t>Top Word Pairs in Tweet</t>
  </si>
  <si>
    <t>reports,meghanemorris  meghanemorris,jeffrey  jeffrey,epstein  epstein,email  email,address  address,username  username,jeevacation  jeevacation,combination  combination,initials  initials,j</t>
  </si>
  <si>
    <t>find,accounts  accounts,used  used,epstein  epstein,jeevacation  jeevacation,username  username,email  email,gmail  gmail,com  com,combination</t>
  </si>
  <si>
    <t>dexterekt,jeevacation  jeevacation,follow  follow,back  back,dude  dude,know  know,see</t>
  </si>
  <si>
    <t>here's,jeffrey  jeffrey,epstein's  epstein's,spotify  spotify,pinterest  pinterest,pages  pages,business  business,insider  insider,correspondence  correspondence,indicates  indicates,epstein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</si>
  <si>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</si>
  <si>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</si>
  <si>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</si>
  <si>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</si>
  <si>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</si>
  <si>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</si>
  <si>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</si>
  <si>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</si>
  <si>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</si>
  <si>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</si>
  <si>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</si>
  <si>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</si>
  <si>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</si>
  <si>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</si>
  <si>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</si>
  <si>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</si>
  <si>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</si>
  <si>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</si>
  <si>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</si>
  <si>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jeevacation dexterekt</t>
  </si>
  <si>
    <t>Top Mentioned in Tweet</t>
  </si>
  <si>
    <t>meghanemorris businessinsider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</si>
  <si>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</si>
  <si>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</si>
  <si>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</si>
  <si>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</si>
  <si>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</si>
  <si>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</si>
  <si>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</si>
  <si>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</si>
  <si>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</si>
  <si>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</si>
  <si>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businessinsider xeni hollaka_hollala teaandmagnolias thankfultoday1 avoidchaos joejanecek garrett_wollman gma_fouts ironicmoniker1</t>
  </si>
  <si>
    <t>securityblog gmail _bartotten_ gra_zer pherring axerdynamic markwoodward misterch0c rajwarrior987 opensourceleads</t>
  </si>
  <si>
    <t>goodtweet_man freebeyoume cerreano foreskingawd landydot daleyclimax burgerkrang dexterekt jeevacation</t>
  </si>
  <si>
    <t>granitelefty theyshootactors hamiltoncreator bkurbs silverjocelyn lindseyfgriffin</t>
  </si>
  <si>
    <t>buffalocialism julian_epp dodgonkulator</t>
  </si>
  <si>
    <t>edzitron cspamus1 ashleyfeinberg</t>
  </si>
  <si>
    <t>rralstonagile heddacase</t>
  </si>
  <si>
    <t>deplorabelle yopasta</t>
  </si>
  <si>
    <t>Top URLs in Tweet by Count</t>
  </si>
  <si>
    <t>Top URLs in Tweet by Salience</t>
  </si>
  <si>
    <t>Top Domains in Tweet by Count</t>
  </si>
  <si>
    <t>Top Domains in Tweet by Salience</t>
  </si>
  <si>
    <t>Top Hashtags in Tweet by Count</t>
  </si>
  <si>
    <t>Top Hashtags in Tweet by Salience</t>
  </si>
  <si>
    <t>Top Words in Tweet by Count</t>
  </si>
  <si>
    <t>yopasta perverts such weird symbolic taste art</t>
  </si>
  <si>
    <t>ashleyfeinberg zero tweets</t>
  </si>
  <si>
    <t>epstein's pinterest especially appreciate peter pan cookie art feels brand</t>
  </si>
  <si>
    <t>jeffrey epstein's gmail same social media profiles breached twice apparently</t>
  </si>
  <si>
    <t>epstein s broadway playlist kinda goes</t>
  </si>
  <si>
    <t>hanging</t>
  </si>
  <si>
    <t>email address ashleyfeinberg correspondence indicates epstein username combination initials jee</t>
  </si>
  <si>
    <t>fuck out here jeffrey epstein pitbull playlist spotify</t>
  </si>
  <si>
    <t>u alive</t>
  </si>
  <si>
    <t>u bro</t>
  </si>
  <si>
    <t>dexterekt fr need know last fm brag very low compatability</t>
  </si>
  <si>
    <t>find accounts used epstein username email gmail com combination</t>
  </si>
  <si>
    <t>opensourceleads gmail lol</t>
  </si>
  <si>
    <t>pinterest account consists ideas house board 8 pictures identifies pedophile</t>
  </si>
  <si>
    <t>username e reports meghanemorris jeffrey epstein email address combination initials</t>
  </si>
  <si>
    <t>epstein's twitter</t>
  </si>
  <si>
    <t>julian_epp buffalocialism</t>
  </si>
  <si>
    <t>follow back dude know see</t>
  </si>
  <si>
    <t>Top Words in Tweet by Salience</t>
  </si>
  <si>
    <t>fr need know last fm brag very low compatability dexterekt</t>
  </si>
  <si>
    <t>Top Word Pairs in Tweet by Count</t>
  </si>
  <si>
    <t>yopasta,perverts  perverts,such  such,weird  weird,symbolic  symbolic,taste  taste,art</t>
  </si>
  <si>
    <t>ashleyfeinberg,zero  zero,tweets</t>
  </si>
  <si>
    <t>epstein's,pinterest  pinterest,especially  especially,appreciate  appreciate,peter  peter,pan  pan,cookie  cookie,art  art,feels  feels,brand</t>
  </si>
  <si>
    <t>jeffrey,epstein's  epstein's,gmail  gmail,same  same,social  social,media  media,profiles  profiles,jeevacation  jeevacation,breached  breached,twice  twice,apparently</t>
  </si>
  <si>
    <t>epstein,s  s,broadway  broadway,playlist  playlist,kinda  kinda,goes</t>
  </si>
  <si>
    <t>jeevacation,hanging</t>
  </si>
  <si>
    <t>email,address  ashleyfeinberg,correspondence  correspondence,indicates  indicates,epstein  epstein,email  address,username  username,jeevacation  jeevacation,combination  combination,initials  initials,jee</t>
  </si>
  <si>
    <t>fuck,out  out,here  here,jeffrey  jeffrey,epstein  epstein,pitbull  pitbull,playlist  playlist,spotify</t>
  </si>
  <si>
    <t>jeevacation,u  u,alive</t>
  </si>
  <si>
    <t>u,bro  bro,jeevacation</t>
  </si>
  <si>
    <t>dexterekt,jeevacation  jeevacation,need  need,know  know,last  last,fm  fm,brag  brag,very  very,low  low,compatability  jeevacation,fr</t>
  </si>
  <si>
    <t>opensourceleads,gmail  gmail,lol</t>
  </si>
  <si>
    <t>pinterest,account  account,consists  consists,ideas  ideas,house  house,board  board,8  8,pictures  pictures,identifies  identifies,pedophile  pedophile,terrible</t>
  </si>
  <si>
    <t>jeevacation,epstein's  epstein's,twitter</t>
  </si>
  <si>
    <t>julian_epp,buffalocialism  buffalocialism,jeevacation</t>
  </si>
  <si>
    <t>jeevacation,follow  follow,back  back,dude  dude,know  know,see</t>
  </si>
  <si>
    <t>Top Word Pairs in Tweet by Salience</t>
  </si>
  <si>
    <t>jeevacation,need  need,know  know,last  last,fm  fm,brag  brag,very  very,low  low,compatability  jeevacation,fr  fr,fr</t>
  </si>
  <si>
    <t>Word</t>
  </si>
  <si>
    <t>initials</t>
  </si>
  <si>
    <t>vacation</t>
  </si>
  <si>
    <t>profiles</t>
  </si>
  <si>
    <t>same</t>
  </si>
  <si>
    <t>twitter</t>
  </si>
  <si>
    <t>found</t>
  </si>
  <si>
    <t>indicates</t>
  </si>
  <si>
    <t>taste</t>
  </si>
  <si>
    <t>art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</si>
  <si>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</si>
  <si>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</si>
  <si>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</si>
  <si>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</si>
  <si>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</si>
  <si>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</si>
  <si>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</si>
  <si>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</si>
  <si>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</si>
  <si>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</si>
  <si>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</si>
  <si>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</si>
  <si>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</si>
  <si>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</si>
  <si>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</si>
  <si>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</si>
  <si>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</si>
  <si>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</si>
  <si>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</si>
  <si>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</si>
  <si>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</si>
  <si>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</si>
  <si>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</si>
  <si>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</si>
  <si>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</si>
  <si>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</si>
  <si>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</si>
  <si>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</si>
  <si>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</si>
  <si>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</si>
  <si>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</si>
  <si>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</si>
  <si>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</si>
  <si>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</si>
  <si>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</si>
  <si>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</si>
  <si>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</si>
  <si>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</si>
  <si>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</si>
  <si>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</si>
  <si>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</si>
  <si>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</si>
  <si>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</si>
  <si>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</si>
  <si>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</si>
  <si>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</si>
  <si>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</si>
  <si>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</si>
  <si>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username e reports meghanemorris jeffrey epstein email address jeevacation combination</t>
  </si>
  <si>
    <t>G2: gmail find accounts used epstein jeevacation username email com combination</t>
  </si>
  <si>
    <t>G3: jeevacation know dexterekt follow back dude see fr u</t>
  </si>
  <si>
    <t>G4: epstein's pinterest jeffrey jeevacation epstein playlist</t>
  </si>
  <si>
    <t>G6: ashleyfeinberg email address</t>
  </si>
  <si>
    <t>G7: e here's jeffrey epstein's spotify pinterest pages business insider correspondence</t>
  </si>
  <si>
    <t>Autofill Workbook Results</t>
  </si>
  <si>
    <t>Edge Weight▓1▓3▓0▓True▓Green▓Red▓▓Edge Weight▓1▓1▓0▓3▓10▓False▓Edge Weight▓1▓3▓0▓32▓6▓False▓▓0▓0▓0▓True▓Black▓Black▓▓Followers▓40▓175847▓0▓162▓1000▓False▓Followers▓40▓5930087▓0▓100▓70▓False▓▓0▓0▓0▓0▓0▓False▓▓0▓0▓0▓0▓0▓False</t>
  </si>
  <si>
    <t>Subgraph</t>
  </si>
  <si>
    <t>GraphSource░TwitterSearch▓GraphTerm░jeevacation▓ImportDescription░The graph represents a network of 50 Twitter users whose recent tweets contained "jeevacation", or who were replied to or mentioned in those tweets, taken from a data set limited to a maximum of 18,000 tweets.  The network was obtained from Twitter on Friday, 23 August 2019 at 02:52 UTC.
The tweets in the network were tweeted over the 9-day, 3-hour, 54-minute period from Tuesday, 13 August 2019 at 18:13 UTC to Thursday, 22 August 2019 at 22:07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</si>
</sst>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141178"/>
        <c:axId val="49399691"/>
      </c:barChart>
      <c:catAx>
        <c:axId val="651411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99691"/>
        <c:crosses val="autoZero"/>
        <c:auto val="1"/>
        <c:lblOffset val="100"/>
        <c:noMultiLvlLbl val="0"/>
      </c:catAx>
      <c:valAx>
        <c:axId val="4939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41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944036"/>
        <c:axId val="41952005"/>
      </c:barChart>
      <c:catAx>
        <c:axId val="419440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52005"/>
        <c:crosses val="autoZero"/>
        <c:auto val="1"/>
        <c:lblOffset val="100"/>
        <c:noMultiLvlLbl val="0"/>
      </c:catAx>
      <c:valAx>
        <c:axId val="4195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023726"/>
        <c:axId val="42669215"/>
      </c:barChart>
      <c:catAx>
        <c:axId val="42023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69215"/>
        <c:crosses val="autoZero"/>
        <c:auto val="1"/>
        <c:lblOffset val="100"/>
        <c:noMultiLvlLbl val="0"/>
      </c:catAx>
      <c:valAx>
        <c:axId val="4266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478616"/>
        <c:axId val="33654361"/>
      </c:barChart>
      <c:catAx>
        <c:axId val="48478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54361"/>
        <c:crosses val="autoZero"/>
        <c:auto val="1"/>
        <c:lblOffset val="100"/>
        <c:noMultiLvlLbl val="0"/>
      </c:catAx>
      <c:valAx>
        <c:axId val="3365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453794"/>
        <c:axId val="41648691"/>
      </c:barChart>
      <c:catAx>
        <c:axId val="344537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48691"/>
        <c:crosses val="autoZero"/>
        <c:auto val="1"/>
        <c:lblOffset val="100"/>
        <c:noMultiLvlLbl val="0"/>
      </c:catAx>
      <c:valAx>
        <c:axId val="4164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3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93900"/>
        <c:axId val="18100781"/>
      </c:barChart>
      <c:catAx>
        <c:axId val="39293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00781"/>
        <c:crosses val="autoZero"/>
        <c:auto val="1"/>
        <c:lblOffset val="100"/>
        <c:noMultiLvlLbl val="0"/>
      </c:catAx>
      <c:valAx>
        <c:axId val="1810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689302"/>
        <c:axId val="56877127"/>
      </c:barChart>
      <c:catAx>
        <c:axId val="286893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77127"/>
        <c:crosses val="autoZero"/>
        <c:auto val="1"/>
        <c:lblOffset val="100"/>
        <c:noMultiLvlLbl val="0"/>
      </c:catAx>
      <c:valAx>
        <c:axId val="5687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9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132096"/>
        <c:axId val="43644545"/>
      </c:barChart>
      <c:catAx>
        <c:axId val="42132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44545"/>
        <c:crosses val="autoZero"/>
        <c:auto val="1"/>
        <c:lblOffset val="100"/>
        <c:noMultiLvlLbl val="0"/>
      </c:catAx>
      <c:valAx>
        <c:axId val="4364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256586"/>
        <c:axId val="45547227"/>
      </c:barChart>
      <c:catAx>
        <c:axId val="57256586"/>
        <c:scaling>
          <c:orientation val="minMax"/>
        </c:scaling>
        <c:axPos val="b"/>
        <c:delete val="1"/>
        <c:majorTickMark val="out"/>
        <c:minorTickMark val="none"/>
        <c:tickLblPos val="none"/>
        <c:crossAx val="45547227"/>
        <c:crosses val="autoZero"/>
        <c:auto val="1"/>
        <c:lblOffset val="100"/>
        <c:noMultiLvlLbl val="0"/>
      </c:catAx>
      <c:valAx>
        <c:axId val="45547227"/>
        <c:scaling>
          <c:orientation val="minMax"/>
        </c:scaling>
        <c:axPos val="l"/>
        <c:delete val="1"/>
        <c:majorTickMark val="out"/>
        <c:minorTickMark val="none"/>
        <c:tickLblPos val="none"/>
        <c:crossAx val="57256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plorabel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pa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dzitr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hleyfeinber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ilverjocely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kurb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ndseyfgriff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foreskingaw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eevac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ranitelef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spamus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amiltoncrea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aleyclima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erre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andyd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exterek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xerdynami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pensourcelead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ma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herri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ajwarrior987"/>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isterch0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ecurityblo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_bartotten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heyshootacto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kwoodwa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arrett_wollm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xen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usinessinsid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eghanemorr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atireha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ra_z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voidchao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eaandmagnoli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reebeyoum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aledenh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ralstonagi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eddacas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ltwayboud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ronicmoniker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oejanece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odgonkula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uffalocialis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ulian_ep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ma_fout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ephisunse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hankfultoday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ollaka_holla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urgerkran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oodtweet_m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3" totalsRowShown="0" headerRowDxfId="401" dataDxfId="400">
  <autoFilter ref="A2:BN83"/>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0" totalsRowShown="0" headerRowDxfId="254" dataDxfId="253">
  <autoFilter ref="A1:R10"/>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R19" totalsRowShown="0" headerRowDxfId="233" dataDxfId="232">
  <autoFilter ref="A13:R19"/>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R23" totalsRowShown="0" headerRowDxfId="212" dataDxfId="211">
  <autoFilter ref="A22:R23"/>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R35" totalsRowShown="0" headerRowDxfId="191" dataDxfId="190">
  <autoFilter ref="A25:R35"/>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R48" totalsRowShown="0" headerRowDxfId="170" dataDxfId="169">
  <autoFilter ref="A38:R48"/>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R57" totalsRowShown="0" headerRowDxfId="149" dataDxfId="148">
  <autoFilter ref="A51:R5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R65" totalsRowShown="0" headerRowDxfId="146" dataDxfId="145">
  <autoFilter ref="A60:R65"/>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8:R78" totalsRowShown="0" headerRowDxfId="107" dataDxfId="106">
  <autoFilter ref="A68:R78"/>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8" totalsRowShown="0" headerRowDxfId="76" dataDxfId="75">
  <autoFilter ref="A1:G11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46" dataDxfId="345">
  <autoFilter ref="A2:BT52"/>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4" totalsRowShown="0" headerRowDxfId="67" dataDxfId="66">
  <autoFilter ref="A1:L10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00" dataDxfId="299">
  <autoFilter ref="A1:C51"/>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nterest.com/jeevacation/" TargetMode="External" /><Relationship Id="rId2" Type="http://schemas.openxmlformats.org/officeDocument/2006/relationships/hyperlink" Target="https://twitter.com/jeevacation" TargetMode="External" /><Relationship Id="rId3" Type="http://schemas.openxmlformats.org/officeDocument/2006/relationships/hyperlink" Target="https://www.pinterest.com/jeevacation/ideas-for-the-house/" TargetMode="External" /><Relationship Id="rId4" Type="http://schemas.openxmlformats.org/officeDocument/2006/relationships/hyperlink" Target="https://open.spotify.com/playlist/1bBh1JPfSpDyWgCCR2i8fc?si=V-jyBIviR3SAFKrjeqT7jA" TargetMode="External" /><Relationship Id="rId5" Type="http://schemas.openxmlformats.org/officeDocument/2006/relationships/hyperlink" Target="https://www.businessinsider.com/heres-whats-on-jeffrey-epsteins-spotify-and-pinterest-pages-2019-8" TargetMode="External" /><Relationship Id="rId6" Type="http://schemas.openxmlformats.org/officeDocument/2006/relationships/hyperlink" Target="https://open.spotify.com/playlist/14xsp3qGIjnSam4rfMC8EL?si=nIYutdbqQiWem0xEHnZZnQ" TargetMode="External" /><Relationship Id="rId7" Type="http://schemas.openxmlformats.org/officeDocument/2006/relationships/hyperlink" Target="https://twitter.com/jeevacation" TargetMode="External" /><Relationship Id="rId8" Type="http://schemas.openxmlformats.org/officeDocument/2006/relationships/hyperlink" Target="https://twitter.com/jeevacation" TargetMode="External" /><Relationship Id="rId9" Type="http://schemas.openxmlformats.org/officeDocument/2006/relationships/hyperlink" Target="https://www.pinterest.ca/jeevacation/ideas-for-the-house/" TargetMode="External" /><Relationship Id="rId10" Type="http://schemas.openxmlformats.org/officeDocument/2006/relationships/hyperlink" Target="https://www.businessinsider.com/heres-whats-on-jeffrey-epsteins-spotify-and-pinterest-pages-2019-8" TargetMode="External" /><Relationship Id="rId11" Type="http://schemas.openxmlformats.org/officeDocument/2006/relationships/hyperlink" Target="https://twitter.com/jeevacation?s=17" TargetMode="External" /><Relationship Id="rId12" Type="http://schemas.openxmlformats.org/officeDocument/2006/relationships/hyperlink" Target="https://www.businessinsider.com/heres-whats-on-jeffrey-epsteins-spotify-and-pinterest-pages-2019-8" TargetMode="External" /><Relationship Id="rId13" Type="http://schemas.openxmlformats.org/officeDocument/2006/relationships/hyperlink" Target="https://boingboing.net/2019/08/22/jeffrey-epsteins-social-medi.html" TargetMode="External" /><Relationship Id="rId14" Type="http://schemas.openxmlformats.org/officeDocument/2006/relationships/hyperlink" Target="https://boingboing.net/2019/08/22/jeffrey-epsteins-social-medi.html" TargetMode="External" /><Relationship Id="rId15" Type="http://schemas.openxmlformats.org/officeDocument/2006/relationships/hyperlink" Target="https://pbs.twimg.com/media/EClf6RuWkAEiuDb.jpg" TargetMode="External" /><Relationship Id="rId16" Type="http://schemas.openxmlformats.org/officeDocument/2006/relationships/hyperlink" Target="https://pbs.twimg.com/media/ECljkDWWsAASgN0.jpg" TargetMode="External" /><Relationship Id="rId17" Type="http://schemas.openxmlformats.org/officeDocument/2006/relationships/hyperlink" Target="https://pbs.twimg.com/media/EClkYgFU4AAXDwp.jpg" TargetMode="External" /><Relationship Id="rId18" Type="http://schemas.openxmlformats.org/officeDocument/2006/relationships/hyperlink" Target="https://pbs.twimg.com/media/ECmnsRcX4AkG1u2.jpg" TargetMode="External" /><Relationship Id="rId19" Type="http://schemas.openxmlformats.org/officeDocument/2006/relationships/hyperlink" Target="http://pbs.twimg.com/profile_images/1049520395911614464/qsVS7zzG_normal.jpg" TargetMode="External" /><Relationship Id="rId20" Type="http://schemas.openxmlformats.org/officeDocument/2006/relationships/hyperlink" Target="http://pbs.twimg.com/profile_images/1012366175915925506/4mlna0dz_normal.jpg" TargetMode="External" /><Relationship Id="rId21" Type="http://schemas.openxmlformats.org/officeDocument/2006/relationships/hyperlink" Target="http://pbs.twimg.com/profile_images/1073622415496884226/gP6yfTJ0_normal.jpg" TargetMode="External" /><Relationship Id="rId22" Type="http://schemas.openxmlformats.org/officeDocument/2006/relationships/hyperlink" Target="https://pbs.twimg.com/media/EClf6RuWkAEiuDb.jpg" TargetMode="External" /><Relationship Id="rId23" Type="http://schemas.openxmlformats.org/officeDocument/2006/relationships/hyperlink" Target="http://pbs.twimg.com/profile_images/1163492043076919296/ssNqfxhQ_normal.jpg" TargetMode="External" /><Relationship Id="rId24" Type="http://schemas.openxmlformats.org/officeDocument/2006/relationships/hyperlink" Target="http://pbs.twimg.com/profile_images/1154410196891910144/8aY6mFmy_normal.jpg" TargetMode="External" /><Relationship Id="rId25" Type="http://schemas.openxmlformats.org/officeDocument/2006/relationships/hyperlink" Target="https://pbs.twimg.com/media/ECljkDWWsAASgN0.jpg" TargetMode="External" /><Relationship Id="rId26" Type="http://schemas.openxmlformats.org/officeDocument/2006/relationships/hyperlink" Target="https://pbs.twimg.com/media/EClkYgFU4AAXDwp.jpg" TargetMode="External" /><Relationship Id="rId27" Type="http://schemas.openxmlformats.org/officeDocument/2006/relationships/hyperlink" Target="http://pbs.twimg.com/profile_images/931310737653403648/OIVM8K9A_normal.jpg" TargetMode="External" /><Relationship Id="rId28" Type="http://schemas.openxmlformats.org/officeDocument/2006/relationships/hyperlink" Target="http://pbs.twimg.com/profile_images/1146585950677557254/TT1qi5no_normal.jpg" TargetMode="External" /><Relationship Id="rId29" Type="http://schemas.openxmlformats.org/officeDocument/2006/relationships/hyperlink" Target="http://pbs.twimg.com/profile_images/1164680094666952704/huVdmNay_normal.png" TargetMode="External" /><Relationship Id="rId30" Type="http://schemas.openxmlformats.org/officeDocument/2006/relationships/hyperlink" Target="http://pbs.twimg.com/profile_images/1161698061078257664/IDmtaSwN_normal.jpg" TargetMode="External" /><Relationship Id="rId31" Type="http://schemas.openxmlformats.org/officeDocument/2006/relationships/hyperlink" Target="http://pbs.twimg.com/profile_images/1161698061078257664/IDmtaSwN_normal.jpg" TargetMode="External" /><Relationship Id="rId32" Type="http://schemas.openxmlformats.org/officeDocument/2006/relationships/hyperlink" Target="http://pbs.twimg.com/profile_images/1161698061078257664/IDmtaSwN_normal.jpg" TargetMode="External" /><Relationship Id="rId33" Type="http://schemas.openxmlformats.org/officeDocument/2006/relationships/hyperlink" Target="http://pbs.twimg.com/profile_images/1161698061078257664/IDmtaSwN_normal.jpg" TargetMode="External" /><Relationship Id="rId34" Type="http://schemas.openxmlformats.org/officeDocument/2006/relationships/hyperlink" Target="http://pbs.twimg.com/profile_images/1161698061078257664/IDmtaSwN_normal.jpg" TargetMode="External" /><Relationship Id="rId35" Type="http://schemas.openxmlformats.org/officeDocument/2006/relationships/hyperlink" Target="http://pbs.twimg.com/profile_images/1161698061078257664/IDmtaSwN_normal.jpg" TargetMode="External" /><Relationship Id="rId36" Type="http://schemas.openxmlformats.org/officeDocument/2006/relationships/hyperlink" Target="http://pbs.twimg.com/profile_images/1122784062236577792/VDLgOU8y_normal.png" TargetMode="External" /><Relationship Id="rId37" Type="http://schemas.openxmlformats.org/officeDocument/2006/relationships/hyperlink" Target="http://pbs.twimg.com/profile_images/1122784062236577792/VDLgOU8y_normal.png" TargetMode="External" /><Relationship Id="rId38" Type="http://schemas.openxmlformats.org/officeDocument/2006/relationships/hyperlink" Target="http://pbs.twimg.com/profile_images/771215887076429826/ynM2NLze_normal.jpg" TargetMode="External" /><Relationship Id="rId39" Type="http://schemas.openxmlformats.org/officeDocument/2006/relationships/hyperlink" Target="http://pbs.twimg.com/profile_images/771215887076429826/ynM2NLze_normal.jpg" TargetMode="External" /><Relationship Id="rId40" Type="http://schemas.openxmlformats.org/officeDocument/2006/relationships/hyperlink" Target="http://pbs.twimg.com/profile_images/1076871642230415360/X8dRu4xV_normal.jpg" TargetMode="External" /><Relationship Id="rId41" Type="http://schemas.openxmlformats.org/officeDocument/2006/relationships/hyperlink" Target="http://pbs.twimg.com/profile_images/1076871642230415360/X8dRu4xV_normal.jpg" TargetMode="External" /><Relationship Id="rId42" Type="http://schemas.openxmlformats.org/officeDocument/2006/relationships/hyperlink" Target="http://pbs.twimg.com/profile_images/1105940489587572738/_DJDZqn-_normal.png" TargetMode="External" /><Relationship Id="rId43" Type="http://schemas.openxmlformats.org/officeDocument/2006/relationships/hyperlink" Target="http://pbs.twimg.com/profile_images/1105940489587572738/_DJDZqn-_normal.png" TargetMode="External" /><Relationship Id="rId44" Type="http://schemas.openxmlformats.org/officeDocument/2006/relationships/hyperlink" Target="http://pbs.twimg.com/profile_images/982721685609746433/hxP_vMq9_normal.jpg" TargetMode="External" /><Relationship Id="rId45" Type="http://schemas.openxmlformats.org/officeDocument/2006/relationships/hyperlink" Target="http://pbs.twimg.com/profile_images/982721685609746433/hxP_vMq9_normal.jpg" TargetMode="External" /><Relationship Id="rId46" Type="http://schemas.openxmlformats.org/officeDocument/2006/relationships/hyperlink" Target="http://pbs.twimg.com/profile_images/1154826952731234307/sM6lP-9V_normal.png" TargetMode="External" /><Relationship Id="rId47" Type="http://schemas.openxmlformats.org/officeDocument/2006/relationships/hyperlink" Target="http://pbs.twimg.com/profile_images/1154826952731234307/sM6lP-9V_normal.png" TargetMode="External" /><Relationship Id="rId48" Type="http://schemas.openxmlformats.org/officeDocument/2006/relationships/hyperlink" Target="http://pbs.twimg.com/profile_images/93290132/profile_normal.jpg" TargetMode="External" /><Relationship Id="rId49" Type="http://schemas.openxmlformats.org/officeDocument/2006/relationships/hyperlink" Target="http://pbs.twimg.com/profile_images/1565507103/image_normal.jpg" TargetMode="External" /><Relationship Id="rId50" Type="http://schemas.openxmlformats.org/officeDocument/2006/relationships/hyperlink" Target="http://pbs.twimg.com/profile_images/1565507103/image_normal.jpg" TargetMode="External" /><Relationship Id="rId51" Type="http://schemas.openxmlformats.org/officeDocument/2006/relationships/hyperlink" Target="http://pbs.twimg.com/profile_images/570111293778214912/7t-IGMBx_normal.jpeg" TargetMode="External" /><Relationship Id="rId52" Type="http://schemas.openxmlformats.org/officeDocument/2006/relationships/hyperlink" Target="http://pbs.twimg.com/profile_images/570111293778214912/7t-IGMBx_normal.jpeg" TargetMode="External" /><Relationship Id="rId53" Type="http://schemas.openxmlformats.org/officeDocument/2006/relationships/hyperlink" Target="http://pbs.twimg.com/profile_images/570111293778214912/7t-IGMBx_normal.jpeg" TargetMode="External" /><Relationship Id="rId54" Type="http://schemas.openxmlformats.org/officeDocument/2006/relationships/hyperlink" Target="http://pbs.twimg.com/profile_images/1125940364538462209/k-7DzyU-_normal.jpg" TargetMode="External" /><Relationship Id="rId55" Type="http://schemas.openxmlformats.org/officeDocument/2006/relationships/hyperlink" Target="http://pbs.twimg.com/profile_images/1125940364538462209/k-7DzyU-_normal.jpg" TargetMode="External" /><Relationship Id="rId56" Type="http://schemas.openxmlformats.org/officeDocument/2006/relationships/hyperlink" Target="http://pbs.twimg.com/profile_images/1125940364538462209/k-7DzyU-_normal.jpg" TargetMode="External" /><Relationship Id="rId57" Type="http://schemas.openxmlformats.org/officeDocument/2006/relationships/hyperlink" Target="http://pbs.twimg.com/profile_images/1101204427669757952/qK-5oF66_normal.png" TargetMode="External" /><Relationship Id="rId58" Type="http://schemas.openxmlformats.org/officeDocument/2006/relationships/hyperlink" Target="http://pbs.twimg.com/profile_images/864220615422726144/F3M8Co7J_normal.jpg" TargetMode="External" /><Relationship Id="rId59" Type="http://schemas.openxmlformats.org/officeDocument/2006/relationships/hyperlink" Target="http://pbs.twimg.com/profile_images/864220615422726144/F3M8Co7J_normal.jpg" TargetMode="External" /><Relationship Id="rId60" Type="http://schemas.openxmlformats.org/officeDocument/2006/relationships/hyperlink" Target="http://pbs.twimg.com/profile_images/1101541880842645504/WuLuH1jZ_normal.png" TargetMode="External" /><Relationship Id="rId61" Type="http://schemas.openxmlformats.org/officeDocument/2006/relationships/hyperlink" Target="http://pbs.twimg.com/profile_images/1101541880842645504/WuLuH1jZ_normal.png" TargetMode="External" /><Relationship Id="rId62" Type="http://schemas.openxmlformats.org/officeDocument/2006/relationships/hyperlink" Target="http://pbs.twimg.com/profile_images/1101541880842645504/WuLuH1jZ_normal.png" TargetMode="External" /><Relationship Id="rId63" Type="http://schemas.openxmlformats.org/officeDocument/2006/relationships/hyperlink" Target="http://pbs.twimg.com/profile_images/1114171764358119426/3HI4iNeH_normal.jpg" TargetMode="External" /><Relationship Id="rId64" Type="http://schemas.openxmlformats.org/officeDocument/2006/relationships/hyperlink" Target="http://pbs.twimg.com/profile_images/1114171764358119426/3HI4iNeH_normal.jpg" TargetMode="External" /><Relationship Id="rId65" Type="http://schemas.openxmlformats.org/officeDocument/2006/relationships/hyperlink" Target="http://pbs.twimg.com/profile_images/1114171764358119426/3HI4iNeH_normal.jpg" TargetMode="External" /><Relationship Id="rId66" Type="http://schemas.openxmlformats.org/officeDocument/2006/relationships/hyperlink" Target="https://pbs.twimg.com/media/ECmnsRcX4AkG1u2.jpg" TargetMode="External" /><Relationship Id="rId67" Type="http://schemas.openxmlformats.org/officeDocument/2006/relationships/hyperlink" Target="http://pbs.twimg.com/profile_images/1127648484700631040/X52X8kou_normal.png" TargetMode="External" /><Relationship Id="rId68" Type="http://schemas.openxmlformats.org/officeDocument/2006/relationships/hyperlink" Target="http://pbs.twimg.com/profile_images/1127648484700631040/X52X8kou_normal.png" TargetMode="External" /><Relationship Id="rId69" Type="http://schemas.openxmlformats.org/officeDocument/2006/relationships/hyperlink" Target="http://pbs.twimg.com/profile_images/1127648484700631040/X52X8kou_normal.png" TargetMode="External" /><Relationship Id="rId70" Type="http://schemas.openxmlformats.org/officeDocument/2006/relationships/hyperlink" Target="http://pbs.twimg.com/profile_images/1063081444363227139/1Fd5MwRe_normal.jpg" TargetMode="External" /><Relationship Id="rId71" Type="http://schemas.openxmlformats.org/officeDocument/2006/relationships/hyperlink" Target="http://pbs.twimg.com/profile_images/1032408958328172545/LcF_KXnV_normal.jpg" TargetMode="External" /><Relationship Id="rId72" Type="http://schemas.openxmlformats.org/officeDocument/2006/relationships/hyperlink" Target="http://pbs.twimg.com/profile_images/1152984882777350144/ku_FAztg_normal.png" TargetMode="External" /><Relationship Id="rId73" Type="http://schemas.openxmlformats.org/officeDocument/2006/relationships/hyperlink" Target="http://pbs.twimg.com/profile_images/1152984882777350144/ku_FAztg_normal.png" TargetMode="External" /><Relationship Id="rId74" Type="http://schemas.openxmlformats.org/officeDocument/2006/relationships/hyperlink" Target="http://pbs.twimg.com/profile_images/1152984882777350144/ku_FAztg_normal.png" TargetMode="External" /><Relationship Id="rId75" Type="http://schemas.openxmlformats.org/officeDocument/2006/relationships/hyperlink" Target="http://pbs.twimg.com/profile_images/887688080861401092/n6c_M0sH_normal.jpg" TargetMode="External" /><Relationship Id="rId76" Type="http://schemas.openxmlformats.org/officeDocument/2006/relationships/hyperlink" Target="http://pbs.twimg.com/profile_images/887688080861401092/n6c_M0sH_normal.jpg" TargetMode="External" /><Relationship Id="rId77" Type="http://schemas.openxmlformats.org/officeDocument/2006/relationships/hyperlink" Target="http://pbs.twimg.com/profile_images/887688080861401092/n6c_M0sH_normal.jpg" TargetMode="External" /><Relationship Id="rId78" Type="http://schemas.openxmlformats.org/officeDocument/2006/relationships/hyperlink" Target="http://pbs.twimg.com/profile_images/763891593292021760/7SCLCd4G_normal.jpg" TargetMode="External" /><Relationship Id="rId79" Type="http://schemas.openxmlformats.org/officeDocument/2006/relationships/hyperlink" Target="http://pbs.twimg.com/profile_images/763891593292021760/7SCLCd4G_normal.jpg" TargetMode="External" /><Relationship Id="rId80" Type="http://schemas.openxmlformats.org/officeDocument/2006/relationships/hyperlink" Target="http://pbs.twimg.com/profile_images/763891593292021760/7SCLCd4G_normal.jpg" TargetMode="External" /><Relationship Id="rId81" Type="http://schemas.openxmlformats.org/officeDocument/2006/relationships/hyperlink" Target="http://pbs.twimg.com/profile_images/1064687624625958912/iez2rtjQ_normal.jpg" TargetMode="External" /><Relationship Id="rId82" Type="http://schemas.openxmlformats.org/officeDocument/2006/relationships/hyperlink" Target="http://pbs.twimg.com/profile_images/1064687624625958912/iez2rtjQ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517414902206857216/TMheDAWE_normal.jpeg" TargetMode="External" /><Relationship Id="rId87" Type="http://schemas.openxmlformats.org/officeDocument/2006/relationships/hyperlink" Target="http://pbs.twimg.com/profile_images/517414902206857216/TMheDAWE_normal.jpeg" TargetMode="External" /><Relationship Id="rId88" Type="http://schemas.openxmlformats.org/officeDocument/2006/relationships/hyperlink" Target="http://pbs.twimg.com/profile_images/517414902206857216/TMheDAWE_normal.jpeg" TargetMode="External" /><Relationship Id="rId89" Type="http://schemas.openxmlformats.org/officeDocument/2006/relationships/hyperlink" Target="http://pbs.twimg.com/profile_images/997876199153160192/OQyuNEnO_normal.jpg" TargetMode="External" /><Relationship Id="rId90" Type="http://schemas.openxmlformats.org/officeDocument/2006/relationships/hyperlink" Target="http://pbs.twimg.com/profile_images/997876199153160192/OQyuNEnO_normal.jpg" TargetMode="External" /><Relationship Id="rId91" Type="http://schemas.openxmlformats.org/officeDocument/2006/relationships/hyperlink" Target="http://pbs.twimg.com/profile_images/997876199153160192/OQyuNEnO_normal.jpg" TargetMode="External" /><Relationship Id="rId92" Type="http://schemas.openxmlformats.org/officeDocument/2006/relationships/hyperlink" Target="http://pbs.twimg.com/profile_images/1093355287157780480/NkJgCEJb_normal.jpg" TargetMode="External" /><Relationship Id="rId93" Type="http://schemas.openxmlformats.org/officeDocument/2006/relationships/hyperlink" Target="http://pbs.twimg.com/profile_images/1093355287157780480/NkJgCEJb_normal.jpg" TargetMode="External" /><Relationship Id="rId94" Type="http://schemas.openxmlformats.org/officeDocument/2006/relationships/hyperlink" Target="http://pbs.twimg.com/profile_images/1129475966059896833/r8Pmz_G7_normal.jpg" TargetMode="External" /><Relationship Id="rId95" Type="http://schemas.openxmlformats.org/officeDocument/2006/relationships/hyperlink" Target="http://pbs.twimg.com/profile_images/1129475966059896833/r8Pmz_G7_normal.jpg" TargetMode="External" /><Relationship Id="rId96" Type="http://schemas.openxmlformats.org/officeDocument/2006/relationships/hyperlink" Target="http://pbs.twimg.com/profile_images/1129475966059896833/r8Pmz_G7_normal.jpg" TargetMode="External" /><Relationship Id="rId97" Type="http://schemas.openxmlformats.org/officeDocument/2006/relationships/hyperlink" Target="http://pbs.twimg.com/profile_images/1119883330395279367/Lr47WnOT_normal.jpg" TargetMode="External" /><Relationship Id="rId98" Type="http://schemas.openxmlformats.org/officeDocument/2006/relationships/hyperlink" Target="http://pbs.twimg.com/profile_images/1057994285155606528/DUmboiFy_normal.jpg" TargetMode="External" /><Relationship Id="rId99" Type="http://schemas.openxmlformats.org/officeDocument/2006/relationships/hyperlink" Target="http://pbs.twimg.com/profile_images/1057994285155606528/DUmboiFy_normal.jpg" TargetMode="External" /><Relationship Id="rId100" Type="http://schemas.openxmlformats.org/officeDocument/2006/relationships/hyperlink" Target="https://twitter.com/deplorabelle/status/1161339989818585089" TargetMode="External" /><Relationship Id="rId101" Type="http://schemas.openxmlformats.org/officeDocument/2006/relationships/hyperlink" Target="https://twitter.com/edzitron/status/1164565392217346049" TargetMode="External" /><Relationship Id="rId102" Type="http://schemas.openxmlformats.org/officeDocument/2006/relationships/hyperlink" Target="https://twitter.com/silverjocelyn/status/1164566558221492227" TargetMode="External" /><Relationship Id="rId103" Type="http://schemas.openxmlformats.org/officeDocument/2006/relationships/hyperlink" Target="https://twitter.com/bkurbs/status/1164567440422031360" TargetMode="External" /><Relationship Id="rId104" Type="http://schemas.openxmlformats.org/officeDocument/2006/relationships/hyperlink" Target="https://twitter.com/lindseyfgriffin/status/1164568468240424961" TargetMode="External" /><Relationship Id="rId105" Type="http://schemas.openxmlformats.org/officeDocument/2006/relationships/hyperlink" Target="https://twitter.com/foreskingawd/status/1164568991798456322" TargetMode="External" /><Relationship Id="rId106" Type="http://schemas.openxmlformats.org/officeDocument/2006/relationships/hyperlink" Target="https://twitter.com/granitelefty/status/1164571453553041408" TargetMode="External" /><Relationship Id="rId107" Type="http://schemas.openxmlformats.org/officeDocument/2006/relationships/hyperlink" Target="https://twitter.com/cspamus1/status/1164572357769355265" TargetMode="External" /><Relationship Id="rId108" Type="http://schemas.openxmlformats.org/officeDocument/2006/relationships/hyperlink" Target="https://twitter.com/hamiltoncreator/status/1164573295729098753" TargetMode="External" /><Relationship Id="rId109" Type="http://schemas.openxmlformats.org/officeDocument/2006/relationships/hyperlink" Target="https://twitter.com/daleyclimax/status/1164578335529349121" TargetMode="External" /><Relationship Id="rId110" Type="http://schemas.openxmlformats.org/officeDocument/2006/relationships/hyperlink" Target="https://twitter.com/cerreano/status/1164580167253147648" TargetMode="External" /><Relationship Id="rId111" Type="http://schemas.openxmlformats.org/officeDocument/2006/relationships/hyperlink" Target="https://twitter.com/landydot/status/1164581352617889792" TargetMode="External" /><Relationship Id="rId112" Type="http://schemas.openxmlformats.org/officeDocument/2006/relationships/hyperlink" Target="https://twitter.com/landydot/status/1164581739269746694" TargetMode="External" /><Relationship Id="rId113" Type="http://schemas.openxmlformats.org/officeDocument/2006/relationships/hyperlink" Target="https://twitter.com/landydot/status/1164602697137307648" TargetMode="External" /><Relationship Id="rId114" Type="http://schemas.openxmlformats.org/officeDocument/2006/relationships/hyperlink" Target="https://twitter.com/landydot/status/1164581352617889792" TargetMode="External" /><Relationship Id="rId115" Type="http://schemas.openxmlformats.org/officeDocument/2006/relationships/hyperlink" Target="https://twitter.com/landydot/status/1164581739269746694" TargetMode="External" /><Relationship Id="rId116" Type="http://schemas.openxmlformats.org/officeDocument/2006/relationships/hyperlink" Target="https://twitter.com/landydot/status/1164602697137307648" TargetMode="External" /><Relationship Id="rId117" Type="http://schemas.openxmlformats.org/officeDocument/2006/relationships/hyperlink" Target="https://twitter.com/axerdynamic/status/1164614065919938560" TargetMode="External" /><Relationship Id="rId118" Type="http://schemas.openxmlformats.org/officeDocument/2006/relationships/hyperlink" Target="https://twitter.com/axerdynamic/status/1164614065919938560" TargetMode="External" /><Relationship Id="rId119" Type="http://schemas.openxmlformats.org/officeDocument/2006/relationships/hyperlink" Target="https://twitter.com/pherring/status/1164614066779938820" TargetMode="External" /><Relationship Id="rId120" Type="http://schemas.openxmlformats.org/officeDocument/2006/relationships/hyperlink" Target="https://twitter.com/pherring/status/1164614066779938820" TargetMode="External" /><Relationship Id="rId121" Type="http://schemas.openxmlformats.org/officeDocument/2006/relationships/hyperlink" Target="https://twitter.com/rajwarrior987/status/1164614643257507840" TargetMode="External" /><Relationship Id="rId122" Type="http://schemas.openxmlformats.org/officeDocument/2006/relationships/hyperlink" Target="https://twitter.com/rajwarrior987/status/1164614643257507840" TargetMode="External" /><Relationship Id="rId123" Type="http://schemas.openxmlformats.org/officeDocument/2006/relationships/hyperlink" Target="https://twitter.com/misterch0c/status/1164617501621280768" TargetMode="External" /><Relationship Id="rId124" Type="http://schemas.openxmlformats.org/officeDocument/2006/relationships/hyperlink" Target="https://twitter.com/misterch0c/status/1164617501621280768" TargetMode="External" /><Relationship Id="rId125" Type="http://schemas.openxmlformats.org/officeDocument/2006/relationships/hyperlink" Target="https://twitter.com/securityblog/status/1164617665794727938" TargetMode="External" /><Relationship Id="rId126" Type="http://schemas.openxmlformats.org/officeDocument/2006/relationships/hyperlink" Target="https://twitter.com/securityblog/status/1164617665794727938" TargetMode="External" /><Relationship Id="rId127" Type="http://schemas.openxmlformats.org/officeDocument/2006/relationships/hyperlink" Target="https://twitter.com/_bartotten_/status/1164617990941433856" TargetMode="External" /><Relationship Id="rId128" Type="http://schemas.openxmlformats.org/officeDocument/2006/relationships/hyperlink" Target="https://twitter.com/_bartotten_/status/1164617990941433856" TargetMode="External" /><Relationship Id="rId129" Type="http://schemas.openxmlformats.org/officeDocument/2006/relationships/hyperlink" Target="https://twitter.com/theyshootactors/status/1164636014054387712" TargetMode="External" /><Relationship Id="rId130" Type="http://schemas.openxmlformats.org/officeDocument/2006/relationships/hyperlink" Target="https://twitter.com/markwoodward/status/1164640897985929221" TargetMode="External" /><Relationship Id="rId131" Type="http://schemas.openxmlformats.org/officeDocument/2006/relationships/hyperlink" Target="https://twitter.com/markwoodward/status/1164640897985929221" TargetMode="External" /><Relationship Id="rId132" Type="http://schemas.openxmlformats.org/officeDocument/2006/relationships/hyperlink" Target="https://twitter.com/garrett_wollman/status/1164642769370877952" TargetMode="External" /><Relationship Id="rId133" Type="http://schemas.openxmlformats.org/officeDocument/2006/relationships/hyperlink" Target="https://twitter.com/garrett_wollman/status/1164642769370877952" TargetMode="External" /><Relationship Id="rId134" Type="http://schemas.openxmlformats.org/officeDocument/2006/relationships/hyperlink" Target="https://twitter.com/garrett_wollman/status/1164642769370877952" TargetMode="External" /><Relationship Id="rId135" Type="http://schemas.openxmlformats.org/officeDocument/2006/relationships/hyperlink" Target="https://twitter.com/satirehat/status/1164643279461330944" TargetMode="External" /><Relationship Id="rId136" Type="http://schemas.openxmlformats.org/officeDocument/2006/relationships/hyperlink" Target="https://twitter.com/satirehat/status/1164643279461330944" TargetMode="External" /><Relationship Id="rId137" Type="http://schemas.openxmlformats.org/officeDocument/2006/relationships/hyperlink" Target="https://twitter.com/satirehat/status/1164643279461330944" TargetMode="External" /><Relationship Id="rId138" Type="http://schemas.openxmlformats.org/officeDocument/2006/relationships/hyperlink" Target="https://twitter.com/opensourceleads/status/1164613998743961601" TargetMode="External" /><Relationship Id="rId139" Type="http://schemas.openxmlformats.org/officeDocument/2006/relationships/hyperlink" Target="https://twitter.com/gra_zer/status/1164643422352957459" TargetMode="External" /><Relationship Id="rId140" Type="http://schemas.openxmlformats.org/officeDocument/2006/relationships/hyperlink" Target="https://twitter.com/gra_zer/status/1164643422352957459" TargetMode="External" /><Relationship Id="rId141" Type="http://schemas.openxmlformats.org/officeDocument/2006/relationships/hyperlink" Target="https://twitter.com/avoidchaos/status/1164643453357060096" TargetMode="External" /><Relationship Id="rId142" Type="http://schemas.openxmlformats.org/officeDocument/2006/relationships/hyperlink" Target="https://twitter.com/avoidchaos/status/1164643453357060096" TargetMode="External" /><Relationship Id="rId143" Type="http://schemas.openxmlformats.org/officeDocument/2006/relationships/hyperlink" Target="https://twitter.com/avoidchaos/status/1164643453357060096" TargetMode="External" /><Relationship Id="rId144" Type="http://schemas.openxmlformats.org/officeDocument/2006/relationships/hyperlink" Target="https://twitter.com/teaandmagnolias/status/1164643793439809549" TargetMode="External" /><Relationship Id="rId145" Type="http://schemas.openxmlformats.org/officeDocument/2006/relationships/hyperlink" Target="https://twitter.com/teaandmagnolias/status/1164643793439809549" TargetMode="External" /><Relationship Id="rId146" Type="http://schemas.openxmlformats.org/officeDocument/2006/relationships/hyperlink" Target="https://twitter.com/teaandmagnolias/status/1164643793439809549" TargetMode="External" /><Relationship Id="rId147" Type="http://schemas.openxmlformats.org/officeDocument/2006/relationships/hyperlink" Target="https://twitter.com/freebeyoume/status/1164646362736222210" TargetMode="External" /><Relationship Id="rId148" Type="http://schemas.openxmlformats.org/officeDocument/2006/relationships/hyperlink" Target="https://twitter.com/realedenhan/status/1164646688444866560" TargetMode="External" /><Relationship Id="rId149" Type="http://schemas.openxmlformats.org/officeDocument/2006/relationships/hyperlink" Target="https://twitter.com/realedenhan/status/1164646688444866560" TargetMode="External" /><Relationship Id="rId150" Type="http://schemas.openxmlformats.org/officeDocument/2006/relationships/hyperlink" Target="https://twitter.com/realedenhan/status/1164646688444866560" TargetMode="External" /><Relationship Id="rId151" Type="http://schemas.openxmlformats.org/officeDocument/2006/relationships/hyperlink" Target="https://twitter.com/rralstonagile/status/1164645616418357248" TargetMode="External" /><Relationship Id="rId152" Type="http://schemas.openxmlformats.org/officeDocument/2006/relationships/hyperlink" Target="https://twitter.com/heddacase/status/1164646954305052672" TargetMode="External" /><Relationship Id="rId153" Type="http://schemas.openxmlformats.org/officeDocument/2006/relationships/hyperlink" Target="https://twitter.com/beltwayboudica/status/1164647679303081986" TargetMode="External" /><Relationship Id="rId154" Type="http://schemas.openxmlformats.org/officeDocument/2006/relationships/hyperlink" Target="https://twitter.com/beltwayboudica/status/1164647679303081986" TargetMode="External" /><Relationship Id="rId155" Type="http://schemas.openxmlformats.org/officeDocument/2006/relationships/hyperlink" Target="https://twitter.com/beltwayboudica/status/1164647679303081986" TargetMode="External" /><Relationship Id="rId156" Type="http://schemas.openxmlformats.org/officeDocument/2006/relationships/hyperlink" Target="https://twitter.com/ironicmoniker1/status/1164648099513376768" TargetMode="External" /><Relationship Id="rId157" Type="http://schemas.openxmlformats.org/officeDocument/2006/relationships/hyperlink" Target="https://twitter.com/ironicmoniker1/status/1164648099513376768" TargetMode="External" /><Relationship Id="rId158" Type="http://schemas.openxmlformats.org/officeDocument/2006/relationships/hyperlink" Target="https://twitter.com/ironicmoniker1/status/1164648099513376768" TargetMode="External" /><Relationship Id="rId159" Type="http://schemas.openxmlformats.org/officeDocument/2006/relationships/hyperlink" Target="https://twitter.com/joejanecek/status/1164651116258217984" TargetMode="External" /><Relationship Id="rId160" Type="http://schemas.openxmlformats.org/officeDocument/2006/relationships/hyperlink" Target="https://twitter.com/joejanecek/status/1164651116258217984" TargetMode="External" /><Relationship Id="rId161" Type="http://schemas.openxmlformats.org/officeDocument/2006/relationships/hyperlink" Target="https://twitter.com/joejanecek/status/1164651116258217984" TargetMode="External" /><Relationship Id="rId162" Type="http://schemas.openxmlformats.org/officeDocument/2006/relationships/hyperlink" Target="https://twitter.com/dodgonkulator/status/1164651711975133184" TargetMode="External" /><Relationship Id="rId163" Type="http://schemas.openxmlformats.org/officeDocument/2006/relationships/hyperlink" Target="https://twitter.com/dodgonkulator/status/1164651711975133184" TargetMode="External" /><Relationship Id="rId164" Type="http://schemas.openxmlformats.org/officeDocument/2006/relationships/hyperlink" Target="https://twitter.com/gma_fouts/status/1164653495259226112" TargetMode="External" /><Relationship Id="rId165" Type="http://schemas.openxmlformats.org/officeDocument/2006/relationships/hyperlink" Target="https://twitter.com/gma_fouts/status/1164653495259226112" TargetMode="External" /><Relationship Id="rId166" Type="http://schemas.openxmlformats.org/officeDocument/2006/relationships/hyperlink" Target="https://twitter.com/gma_fouts/status/1164653495259226112" TargetMode="External" /><Relationship Id="rId167" Type="http://schemas.openxmlformats.org/officeDocument/2006/relationships/hyperlink" Target="https://twitter.com/sephisunset/status/1164655216588918786" TargetMode="External" /><Relationship Id="rId168" Type="http://schemas.openxmlformats.org/officeDocument/2006/relationships/hyperlink" Target="https://twitter.com/sephisunset/status/1164655216588918786" TargetMode="External" /><Relationship Id="rId169" Type="http://schemas.openxmlformats.org/officeDocument/2006/relationships/hyperlink" Target="https://twitter.com/sephisunset/status/1164655216588918786" TargetMode="External" /><Relationship Id="rId170" Type="http://schemas.openxmlformats.org/officeDocument/2006/relationships/hyperlink" Target="https://twitter.com/thankfultoday1/status/1164655480259698688" TargetMode="External" /><Relationship Id="rId171" Type="http://schemas.openxmlformats.org/officeDocument/2006/relationships/hyperlink" Target="https://twitter.com/thankfultoday1/status/1164655480259698688" TargetMode="External" /><Relationship Id="rId172" Type="http://schemas.openxmlformats.org/officeDocument/2006/relationships/hyperlink" Target="https://twitter.com/thankfultoday1/status/1164655480259698688" TargetMode="External" /><Relationship Id="rId173" Type="http://schemas.openxmlformats.org/officeDocument/2006/relationships/hyperlink" Target="https://twitter.com/xeni/status/1164642090657075200" TargetMode="External" /><Relationship Id="rId174" Type="http://schemas.openxmlformats.org/officeDocument/2006/relationships/hyperlink" Target="https://twitter.com/xeni/status/1164642090657075200" TargetMode="External" /><Relationship Id="rId175" Type="http://schemas.openxmlformats.org/officeDocument/2006/relationships/hyperlink" Target="https://twitter.com/hollaka_hollala/status/1164657357579837446" TargetMode="External" /><Relationship Id="rId176" Type="http://schemas.openxmlformats.org/officeDocument/2006/relationships/hyperlink" Target="https://twitter.com/hollaka_hollala/status/1164657357579837446" TargetMode="External" /><Relationship Id="rId177" Type="http://schemas.openxmlformats.org/officeDocument/2006/relationships/hyperlink" Target="https://twitter.com/hollaka_hollala/status/1164657357579837446" TargetMode="External" /><Relationship Id="rId178" Type="http://schemas.openxmlformats.org/officeDocument/2006/relationships/hyperlink" Target="https://twitter.com/burgerkrang/status/1164659953543602176" TargetMode="External" /><Relationship Id="rId179" Type="http://schemas.openxmlformats.org/officeDocument/2006/relationships/hyperlink" Target="https://twitter.com/goodtweet_man/status/1164660433791410176" TargetMode="External" /><Relationship Id="rId180" Type="http://schemas.openxmlformats.org/officeDocument/2006/relationships/hyperlink" Target="https://twitter.com/goodtweet_man/status/1164660433791410176" TargetMode="External" /><Relationship Id="rId181" Type="http://schemas.openxmlformats.org/officeDocument/2006/relationships/comments" Target="../comments1.xml" /><Relationship Id="rId182" Type="http://schemas.openxmlformats.org/officeDocument/2006/relationships/vmlDrawing" Target="../drawings/vmlDrawing1.vml" /><Relationship Id="rId183" Type="http://schemas.openxmlformats.org/officeDocument/2006/relationships/table" Target="../tables/table1.xml" /><Relationship Id="rId1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aiOFdv5Ci" TargetMode="External" /><Relationship Id="rId2" Type="http://schemas.openxmlformats.org/officeDocument/2006/relationships/hyperlink" Target="https://t.co/r7jnqetp7m" TargetMode="External" /><Relationship Id="rId3" Type="http://schemas.openxmlformats.org/officeDocument/2006/relationships/hyperlink" Target="https://t.co/KGqvCKocjj" TargetMode="External" /><Relationship Id="rId4" Type="http://schemas.openxmlformats.org/officeDocument/2006/relationships/hyperlink" Target="https://t.co/GLYJWjGml1" TargetMode="External" /><Relationship Id="rId5" Type="http://schemas.openxmlformats.org/officeDocument/2006/relationships/hyperlink" Target="https://t.co/baTpkyZbeN" TargetMode="External" /><Relationship Id="rId6" Type="http://schemas.openxmlformats.org/officeDocument/2006/relationships/hyperlink" Target="https://t.co/ESnJOrVn4Q" TargetMode="External" /><Relationship Id="rId7" Type="http://schemas.openxmlformats.org/officeDocument/2006/relationships/hyperlink" Target="https://t.co/rOngmY81B4" TargetMode="External" /><Relationship Id="rId8" Type="http://schemas.openxmlformats.org/officeDocument/2006/relationships/hyperlink" Target="http://t.co/t07FedBKq3" TargetMode="External" /><Relationship Id="rId9" Type="http://schemas.openxmlformats.org/officeDocument/2006/relationships/hyperlink" Target="https://t.co/lP6MtfNjKw" TargetMode="External" /><Relationship Id="rId10" Type="http://schemas.openxmlformats.org/officeDocument/2006/relationships/hyperlink" Target="https://t.co/X1NEn9SjdU" TargetMode="External" /><Relationship Id="rId11" Type="http://schemas.openxmlformats.org/officeDocument/2006/relationships/hyperlink" Target="https://t.co/mifKRpaRbm" TargetMode="External" /><Relationship Id="rId12" Type="http://schemas.openxmlformats.org/officeDocument/2006/relationships/hyperlink" Target="https://t.co/fH1hQ0FGJQ" TargetMode="External" /><Relationship Id="rId13" Type="http://schemas.openxmlformats.org/officeDocument/2006/relationships/hyperlink" Target="https://t.co/6aKaGkN1LB" TargetMode="External" /><Relationship Id="rId14" Type="http://schemas.openxmlformats.org/officeDocument/2006/relationships/hyperlink" Target="https://t.co/RMkf7jACew" TargetMode="External" /><Relationship Id="rId15" Type="http://schemas.openxmlformats.org/officeDocument/2006/relationships/hyperlink" Target="https://t.co/cTJqyM2U7i" TargetMode="External" /><Relationship Id="rId16" Type="http://schemas.openxmlformats.org/officeDocument/2006/relationships/hyperlink" Target="https://t.co/DIduENO160" TargetMode="External" /><Relationship Id="rId17" Type="http://schemas.openxmlformats.org/officeDocument/2006/relationships/hyperlink" Target="https://t.co/ALWFGwoAhf" TargetMode="External" /><Relationship Id="rId18" Type="http://schemas.openxmlformats.org/officeDocument/2006/relationships/hyperlink" Target="https://t.co/9nx7f6FM6e" TargetMode="External" /><Relationship Id="rId19" Type="http://schemas.openxmlformats.org/officeDocument/2006/relationships/hyperlink" Target="https://t.co/PXPzO7OcjQ" TargetMode="External" /><Relationship Id="rId20" Type="http://schemas.openxmlformats.org/officeDocument/2006/relationships/hyperlink" Target="https://t.co/7IDoW8Ah9W" TargetMode="External" /><Relationship Id="rId21" Type="http://schemas.openxmlformats.org/officeDocument/2006/relationships/hyperlink" Target="https://t.co/Bd5aKFCGuN" TargetMode="External" /><Relationship Id="rId22" Type="http://schemas.openxmlformats.org/officeDocument/2006/relationships/hyperlink" Target="https://t.co/C36LM0tIEZ" TargetMode="External" /><Relationship Id="rId23" Type="http://schemas.openxmlformats.org/officeDocument/2006/relationships/hyperlink" Target="https://pbs.twimg.com/profile_banners/2490933968/1561756416" TargetMode="External" /><Relationship Id="rId24" Type="http://schemas.openxmlformats.org/officeDocument/2006/relationships/hyperlink" Target="https://pbs.twimg.com/profile_banners/33145879/1559121585" TargetMode="External" /><Relationship Id="rId25" Type="http://schemas.openxmlformats.org/officeDocument/2006/relationships/hyperlink" Target="https://pbs.twimg.com/profile_banners/18359716/1562086807" TargetMode="External" /><Relationship Id="rId26" Type="http://schemas.openxmlformats.org/officeDocument/2006/relationships/hyperlink" Target="https://pbs.twimg.com/profile_banners/165944767/1405196339" TargetMode="External" /><Relationship Id="rId27" Type="http://schemas.openxmlformats.org/officeDocument/2006/relationships/hyperlink" Target="https://pbs.twimg.com/profile_banners/280622181/1544813369" TargetMode="External" /><Relationship Id="rId28" Type="http://schemas.openxmlformats.org/officeDocument/2006/relationships/hyperlink" Target="https://pbs.twimg.com/profile_banners/579149732/1519283951" TargetMode="External" /><Relationship Id="rId29" Type="http://schemas.openxmlformats.org/officeDocument/2006/relationships/hyperlink" Target="https://pbs.twimg.com/profile_banners/210768660/1562917428" TargetMode="External" /><Relationship Id="rId30" Type="http://schemas.openxmlformats.org/officeDocument/2006/relationships/hyperlink" Target="https://pbs.twimg.com/profile_banners/1022495252970582023/1564067814" TargetMode="External" /><Relationship Id="rId31" Type="http://schemas.openxmlformats.org/officeDocument/2006/relationships/hyperlink" Target="https://pbs.twimg.com/profile_banners/3068929088/1526338839" TargetMode="External" /><Relationship Id="rId32" Type="http://schemas.openxmlformats.org/officeDocument/2006/relationships/hyperlink" Target="https://pbs.twimg.com/profile_banners/4471776141/1510014590" TargetMode="External" /><Relationship Id="rId33" Type="http://schemas.openxmlformats.org/officeDocument/2006/relationships/hyperlink" Target="https://pbs.twimg.com/profile_banners/245161418/1560515497" TargetMode="External" /><Relationship Id="rId34" Type="http://schemas.openxmlformats.org/officeDocument/2006/relationships/hyperlink" Target="https://pbs.twimg.com/profile_banners/299481474/1565537529" TargetMode="External" /><Relationship Id="rId35" Type="http://schemas.openxmlformats.org/officeDocument/2006/relationships/hyperlink" Target="https://pbs.twimg.com/profile_banners/799399022/1490765070" TargetMode="External" /><Relationship Id="rId36" Type="http://schemas.openxmlformats.org/officeDocument/2006/relationships/hyperlink" Target="https://pbs.twimg.com/profile_banners/2655696104/1558245688" TargetMode="External" /><Relationship Id="rId37" Type="http://schemas.openxmlformats.org/officeDocument/2006/relationships/hyperlink" Target="https://pbs.twimg.com/profile_banners/783428802/1566326812" TargetMode="External" /><Relationship Id="rId38" Type="http://schemas.openxmlformats.org/officeDocument/2006/relationships/hyperlink" Target="https://pbs.twimg.com/profile_banners/38679388/1556811427" TargetMode="External" /><Relationship Id="rId39" Type="http://schemas.openxmlformats.org/officeDocument/2006/relationships/hyperlink" Target="https://pbs.twimg.com/profile_banners/1552191/1553571311" TargetMode="External" /><Relationship Id="rId40" Type="http://schemas.openxmlformats.org/officeDocument/2006/relationships/hyperlink" Target="https://pbs.twimg.com/profile_banners/323993141/1544907501" TargetMode="External" /><Relationship Id="rId41" Type="http://schemas.openxmlformats.org/officeDocument/2006/relationships/hyperlink" Target="https://pbs.twimg.com/profile_banners/9170162/1449333487" TargetMode="External" /><Relationship Id="rId42" Type="http://schemas.openxmlformats.org/officeDocument/2006/relationships/hyperlink" Target="https://pbs.twimg.com/profile_banners/240400164/1550246829" TargetMode="External" /><Relationship Id="rId43" Type="http://schemas.openxmlformats.org/officeDocument/2006/relationships/hyperlink" Target="https://pbs.twimg.com/profile_banners/23838162/1435256975" TargetMode="External" /><Relationship Id="rId44" Type="http://schemas.openxmlformats.org/officeDocument/2006/relationships/hyperlink" Target="https://pbs.twimg.com/profile_banners/14332708/1486558990" TargetMode="External" /><Relationship Id="rId45" Type="http://schemas.openxmlformats.org/officeDocument/2006/relationships/hyperlink" Target="https://pbs.twimg.com/profile_banners/767/1547754385" TargetMode="External" /><Relationship Id="rId46" Type="http://schemas.openxmlformats.org/officeDocument/2006/relationships/hyperlink" Target="https://pbs.twimg.com/profile_banners/20562637/1545063807" TargetMode="External" /><Relationship Id="rId47" Type="http://schemas.openxmlformats.org/officeDocument/2006/relationships/hyperlink" Target="https://pbs.twimg.com/profile_banners/245400786/1461008956" TargetMode="External" /><Relationship Id="rId48" Type="http://schemas.openxmlformats.org/officeDocument/2006/relationships/hyperlink" Target="https://pbs.twimg.com/profile_banners/1112446900962320392/1557539210" TargetMode="External" /><Relationship Id="rId49" Type="http://schemas.openxmlformats.org/officeDocument/2006/relationships/hyperlink" Target="https://pbs.twimg.com/profile_banners/219321610/1549681735" TargetMode="External" /><Relationship Id="rId50" Type="http://schemas.openxmlformats.org/officeDocument/2006/relationships/hyperlink" Target="https://pbs.twimg.com/profile_banners/1177196383/1551463003" TargetMode="External" /><Relationship Id="rId51" Type="http://schemas.openxmlformats.org/officeDocument/2006/relationships/hyperlink" Target="https://pbs.twimg.com/profile_banners/15886633/1554474224" TargetMode="External" /><Relationship Id="rId52" Type="http://schemas.openxmlformats.org/officeDocument/2006/relationships/hyperlink" Target="https://pbs.twimg.com/profile_banners/2900266259/1564858359" TargetMode="External" /><Relationship Id="rId53" Type="http://schemas.openxmlformats.org/officeDocument/2006/relationships/hyperlink" Target="https://pbs.twimg.com/profile_banners/712089266474590208/1518038311" TargetMode="External" /><Relationship Id="rId54" Type="http://schemas.openxmlformats.org/officeDocument/2006/relationships/hyperlink" Target="https://pbs.twimg.com/profile_banners/18725633/1555518995" TargetMode="External" /><Relationship Id="rId55" Type="http://schemas.openxmlformats.org/officeDocument/2006/relationships/hyperlink" Target="https://pbs.twimg.com/profile_banners/832051161498845185/1495412518" TargetMode="External" /><Relationship Id="rId56" Type="http://schemas.openxmlformats.org/officeDocument/2006/relationships/hyperlink" Target="https://pbs.twimg.com/profile_banners/137146798/1563728370" TargetMode="External" /><Relationship Id="rId57" Type="http://schemas.openxmlformats.org/officeDocument/2006/relationships/hyperlink" Target="https://pbs.twimg.com/profile_banners/978801150/1515069448" TargetMode="External" /><Relationship Id="rId58" Type="http://schemas.openxmlformats.org/officeDocument/2006/relationships/hyperlink" Target="https://pbs.twimg.com/profile_banners/19885361/1449976122" TargetMode="External" /><Relationship Id="rId59" Type="http://schemas.openxmlformats.org/officeDocument/2006/relationships/hyperlink" Target="https://pbs.twimg.com/profile_banners/1064686335489798149/1555459282" TargetMode="External" /><Relationship Id="rId60" Type="http://schemas.openxmlformats.org/officeDocument/2006/relationships/hyperlink" Target="https://pbs.twimg.com/profile_banners/18920716/1559323336" TargetMode="External" /><Relationship Id="rId61" Type="http://schemas.openxmlformats.org/officeDocument/2006/relationships/hyperlink" Target="https://pbs.twimg.com/profile_banners/219505926/1558040776" TargetMode="External" /><Relationship Id="rId62" Type="http://schemas.openxmlformats.org/officeDocument/2006/relationships/hyperlink" Target="https://pbs.twimg.com/profile_banners/15251398/1530749646" TargetMode="External" /><Relationship Id="rId63" Type="http://schemas.openxmlformats.org/officeDocument/2006/relationships/hyperlink" Target="https://pbs.twimg.com/profile_banners/847547716477612034/1519234047" TargetMode="External" /><Relationship Id="rId64" Type="http://schemas.openxmlformats.org/officeDocument/2006/relationships/hyperlink" Target="https://pbs.twimg.com/profile_banners/875581291/1518469394" TargetMode="External" /><Relationship Id="rId65" Type="http://schemas.openxmlformats.org/officeDocument/2006/relationships/hyperlink" Target="https://pbs.twimg.com/profile_banners/143197926/1511236784" TargetMode="External" /><Relationship Id="rId66" Type="http://schemas.openxmlformats.org/officeDocument/2006/relationships/hyperlink" Target="https://pbs.twimg.com/profile_banners/50851012/1565133977"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9/bg.gif" TargetMode="External" /><Relationship Id="rId70" Type="http://schemas.openxmlformats.org/officeDocument/2006/relationships/hyperlink" Target="http://abs.twimg.com/images/themes/theme19/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5/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2/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8/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7/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2/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2/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5/bg.gif" TargetMode="External" /><Relationship Id="rId108" Type="http://schemas.openxmlformats.org/officeDocument/2006/relationships/hyperlink" Target="http://abs.twimg.com/images/themes/theme19/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pbs.twimg.com/profile_images/1049520395911614464/qsVS7zzG_normal.jpg" TargetMode="External" /><Relationship Id="rId112" Type="http://schemas.openxmlformats.org/officeDocument/2006/relationships/hyperlink" Target="http://pbs.twimg.com/profile_images/1133661916834885632/EYI8D79M_normal.jpg" TargetMode="External" /><Relationship Id="rId113" Type="http://schemas.openxmlformats.org/officeDocument/2006/relationships/hyperlink" Target="http://pbs.twimg.com/profile_images/1012366175915925506/4mlna0dz_normal.jpg" TargetMode="External" /><Relationship Id="rId114" Type="http://schemas.openxmlformats.org/officeDocument/2006/relationships/hyperlink" Target="http://pbs.twimg.com/profile_images/829782486955782148/vMthq5x2_normal.jpg" TargetMode="External" /><Relationship Id="rId115" Type="http://schemas.openxmlformats.org/officeDocument/2006/relationships/hyperlink" Target="http://pbs.twimg.com/profile_images/1073622415496884226/gP6yfTJ0_normal.jpg" TargetMode="External" /><Relationship Id="rId116" Type="http://schemas.openxmlformats.org/officeDocument/2006/relationships/hyperlink" Target="http://pbs.twimg.com/profile_images/1118848770551242752/brHXu-ee_normal.jpg" TargetMode="External" /><Relationship Id="rId117" Type="http://schemas.openxmlformats.org/officeDocument/2006/relationships/hyperlink" Target="http://pbs.twimg.com/profile_images/1163492043076919296/ssNqfxhQ_normal.jpg" TargetMode="External" /><Relationship Id="rId118" Type="http://schemas.openxmlformats.org/officeDocument/2006/relationships/hyperlink" Target="http://pbs.twimg.com/profile_images/1154410196891910144/8aY6mFmy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57372806625144832/e_z48q3Q_normal.jpg" TargetMode="External" /><Relationship Id="rId121" Type="http://schemas.openxmlformats.org/officeDocument/2006/relationships/hyperlink" Target="http://pbs.twimg.com/profile_images/1042229421103407105/IlGR6hoF_normal.jpg" TargetMode="External" /><Relationship Id="rId122" Type="http://schemas.openxmlformats.org/officeDocument/2006/relationships/hyperlink" Target="http://pbs.twimg.com/profile_images/931310737653403648/OIVM8K9A_normal.jpg" TargetMode="External" /><Relationship Id="rId123" Type="http://schemas.openxmlformats.org/officeDocument/2006/relationships/hyperlink" Target="http://pbs.twimg.com/profile_images/1146585950677557254/TT1qi5no_normal.jpg" TargetMode="External" /><Relationship Id="rId124" Type="http://schemas.openxmlformats.org/officeDocument/2006/relationships/hyperlink" Target="http://pbs.twimg.com/profile_images/1164680094666952704/huVdmNay_normal.png" TargetMode="External" /><Relationship Id="rId125" Type="http://schemas.openxmlformats.org/officeDocument/2006/relationships/hyperlink" Target="http://pbs.twimg.com/profile_images/1161698061078257664/IDmtaSwN_normal.jpg" TargetMode="External" /><Relationship Id="rId126" Type="http://schemas.openxmlformats.org/officeDocument/2006/relationships/hyperlink" Target="http://pbs.twimg.com/profile_images/1158044275042656258/9iIa8_J9_normal.jpg" TargetMode="External" /><Relationship Id="rId127" Type="http://schemas.openxmlformats.org/officeDocument/2006/relationships/hyperlink" Target="http://pbs.twimg.com/profile_images/1122784062236577792/VDLgOU8y_normal.png" TargetMode="External" /><Relationship Id="rId128" Type="http://schemas.openxmlformats.org/officeDocument/2006/relationships/hyperlink" Target="http://pbs.twimg.com/profile_images/1101204427669757952/qK-5oF66_normal.png" TargetMode="External" /><Relationship Id="rId129" Type="http://schemas.openxmlformats.org/officeDocument/2006/relationships/hyperlink" Target="http://pbs.twimg.com/profile_images/892067670970978305/_K34MGL8_normal.jpg" TargetMode="External" /><Relationship Id="rId130" Type="http://schemas.openxmlformats.org/officeDocument/2006/relationships/hyperlink" Target="http://pbs.twimg.com/profile_images/771215887076429826/ynM2NLze_normal.jpg" TargetMode="External" /><Relationship Id="rId131" Type="http://schemas.openxmlformats.org/officeDocument/2006/relationships/hyperlink" Target="http://pbs.twimg.com/profile_images/1076871642230415360/X8dRu4xV_normal.jpg" TargetMode="External" /><Relationship Id="rId132" Type="http://schemas.openxmlformats.org/officeDocument/2006/relationships/hyperlink" Target="http://pbs.twimg.com/profile_images/1105940489587572738/_DJDZqn-_normal.png" TargetMode="External" /><Relationship Id="rId133" Type="http://schemas.openxmlformats.org/officeDocument/2006/relationships/hyperlink" Target="http://pbs.twimg.com/profile_images/982721685609746433/hxP_vMq9_normal.jpg" TargetMode="External" /><Relationship Id="rId134" Type="http://schemas.openxmlformats.org/officeDocument/2006/relationships/hyperlink" Target="http://pbs.twimg.com/profile_images/1154826952731234307/sM6lP-9V_normal.png" TargetMode="External" /><Relationship Id="rId135" Type="http://schemas.openxmlformats.org/officeDocument/2006/relationships/hyperlink" Target="http://pbs.twimg.com/profile_images/93290132/profile_normal.jpg" TargetMode="External" /><Relationship Id="rId136" Type="http://schemas.openxmlformats.org/officeDocument/2006/relationships/hyperlink" Target="http://pbs.twimg.com/profile_images/1565507103/image_normal.jpg" TargetMode="External" /><Relationship Id="rId137" Type="http://schemas.openxmlformats.org/officeDocument/2006/relationships/hyperlink" Target="http://pbs.twimg.com/profile_images/570111293778214912/7t-IGMBx_normal.jpeg" TargetMode="External" /><Relationship Id="rId138" Type="http://schemas.openxmlformats.org/officeDocument/2006/relationships/hyperlink" Target="http://pbs.twimg.com/profile_images/1093355287157780480/NkJgCEJb_normal.jpg" TargetMode="External" /><Relationship Id="rId139" Type="http://schemas.openxmlformats.org/officeDocument/2006/relationships/hyperlink" Target="http://pbs.twimg.com/profile_images/887662979902304257/azSzxYkB_normal.jpg" TargetMode="External" /><Relationship Id="rId140" Type="http://schemas.openxmlformats.org/officeDocument/2006/relationships/hyperlink" Target="http://pbs.twimg.com/profile_images/1108477314483044353/6K6oOVlk_normal.png" TargetMode="External" /><Relationship Id="rId141" Type="http://schemas.openxmlformats.org/officeDocument/2006/relationships/hyperlink" Target="http://pbs.twimg.com/profile_images/1125940364538462209/k-7DzyU-_normal.jpg" TargetMode="External" /><Relationship Id="rId142" Type="http://schemas.openxmlformats.org/officeDocument/2006/relationships/hyperlink" Target="http://pbs.twimg.com/profile_images/864220615422726144/F3M8Co7J_normal.jpg" TargetMode="External" /><Relationship Id="rId143" Type="http://schemas.openxmlformats.org/officeDocument/2006/relationships/hyperlink" Target="http://pbs.twimg.com/profile_images/1101541880842645504/WuLuH1jZ_normal.png" TargetMode="External" /><Relationship Id="rId144" Type="http://schemas.openxmlformats.org/officeDocument/2006/relationships/hyperlink" Target="http://pbs.twimg.com/profile_images/1114171764358119426/3HI4iNeH_normal.jpg" TargetMode="External" /><Relationship Id="rId145" Type="http://schemas.openxmlformats.org/officeDocument/2006/relationships/hyperlink" Target="http://pbs.twimg.com/profile_images/989888878810222592/OYpQYA85_normal.jpg" TargetMode="External" /><Relationship Id="rId146" Type="http://schemas.openxmlformats.org/officeDocument/2006/relationships/hyperlink" Target="http://pbs.twimg.com/profile_images/1127648484700631040/X52X8kou_normal.png" TargetMode="External" /><Relationship Id="rId147" Type="http://schemas.openxmlformats.org/officeDocument/2006/relationships/hyperlink" Target="http://pbs.twimg.com/profile_images/1063081444363227139/1Fd5MwRe_normal.jpg" TargetMode="External" /><Relationship Id="rId148" Type="http://schemas.openxmlformats.org/officeDocument/2006/relationships/hyperlink" Target="http://pbs.twimg.com/profile_images/1032408958328172545/LcF_KXnV_normal.jpg" TargetMode="External" /><Relationship Id="rId149" Type="http://schemas.openxmlformats.org/officeDocument/2006/relationships/hyperlink" Target="http://pbs.twimg.com/profile_images/1152984882777350144/ku_FAztg_normal.png" TargetMode="External" /><Relationship Id="rId150" Type="http://schemas.openxmlformats.org/officeDocument/2006/relationships/hyperlink" Target="http://pbs.twimg.com/profile_images/887688080861401092/n6c_M0sH_normal.jpg" TargetMode="External" /><Relationship Id="rId151" Type="http://schemas.openxmlformats.org/officeDocument/2006/relationships/hyperlink" Target="http://pbs.twimg.com/profile_images/763891593292021760/7SCLCd4G_normal.jpg" TargetMode="External" /><Relationship Id="rId152" Type="http://schemas.openxmlformats.org/officeDocument/2006/relationships/hyperlink" Target="http://pbs.twimg.com/profile_images/1064687624625958912/iez2rtjQ_normal.jpg" TargetMode="External" /><Relationship Id="rId153" Type="http://schemas.openxmlformats.org/officeDocument/2006/relationships/hyperlink" Target="http://pbs.twimg.com/profile_images/1134510348667457537/KDPpCYnO_normal.png" TargetMode="External" /><Relationship Id="rId154" Type="http://schemas.openxmlformats.org/officeDocument/2006/relationships/hyperlink" Target="http://pbs.twimg.com/profile_images/1162893472740913153/I9Uq64-r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517414902206857216/TMheDAWE_normal.jpeg" TargetMode="External" /><Relationship Id="rId157" Type="http://schemas.openxmlformats.org/officeDocument/2006/relationships/hyperlink" Target="http://pbs.twimg.com/profile_images/997876199153160192/OQyuNEnO_normal.jpg" TargetMode="External" /><Relationship Id="rId158" Type="http://schemas.openxmlformats.org/officeDocument/2006/relationships/hyperlink" Target="http://pbs.twimg.com/profile_images/1129475966059896833/r8Pmz_G7_normal.jpg" TargetMode="External" /><Relationship Id="rId159" Type="http://schemas.openxmlformats.org/officeDocument/2006/relationships/hyperlink" Target="http://pbs.twimg.com/profile_images/1119883330395279367/Lr47WnOT_normal.jpg" TargetMode="External" /><Relationship Id="rId160" Type="http://schemas.openxmlformats.org/officeDocument/2006/relationships/hyperlink" Target="http://pbs.twimg.com/profile_images/1057994285155606528/DUmboiFy_normal.jpg" TargetMode="External" /><Relationship Id="rId161" Type="http://schemas.openxmlformats.org/officeDocument/2006/relationships/hyperlink" Target="https://twitter.com/deplorabelle" TargetMode="External" /><Relationship Id="rId162" Type="http://schemas.openxmlformats.org/officeDocument/2006/relationships/hyperlink" Target="https://twitter.com/yopasta" TargetMode="External" /><Relationship Id="rId163" Type="http://schemas.openxmlformats.org/officeDocument/2006/relationships/hyperlink" Target="https://twitter.com/edzitron" TargetMode="External" /><Relationship Id="rId164" Type="http://schemas.openxmlformats.org/officeDocument/2006/relationships/hyperlink" Target="https://twitter.com/ashleyfeinberg" TargetMode="External" /><Relationship Id="rId165" Type="http://schemas.openxmlformats.org/officeDocument/2006/relationships/hyperlink" Target="https://twitter.com/silverjocelyn" TargetMode="External" /><Relationship Id="rId166" Type="http://schemas.openxmlformats.org/officeDocument/2006/relationships/hyperlink" Target="https://twitter.com/bkurbs" TargetMode="External" /><Relationship Id="rId167" Type="http://schemas.openxmlformats.org/officeDocument/2006/relationships/hyperlink" Target="https://twitter.com/lindseyfgriffin" TargetMode="External" /><Relationship Id="rId168" Type="http://schemas.openxmlformats.org/officeDocument/2006/relationships/hyperlink" Target="https://twitter.com/foreskingawd" TargetMode="External" /><Relationship Id="rId169" Type="http://schemas.openxmlformats.org/officeDocument/2006/relationships/hyperlink" Target="https://twitter.com/jeevacation" TargetMode="External" /><Relationship Id="rId170" Type="http://schemas.openxmlformats.org/officeDocument/2006/relationships/hyperlink" Target="https://twitter.com/granitelefty" TargetMode="External" /><Relationship Id="rId171" Type="http://schemas.openxmlformats.org/officeDocument/2006/relationships/hyperlink" Target="https://twitter.com/cspamus1" TargetMode="External" /><Relationship Id="rId172" Type="http://schemas.openxmlformats.org/officeDocument/2006/relationships/hyperlink" Target="https://twitter.com/hamiltoncreator" TargetMode="External" /><Relationship Id="rId173" Type="http://schemas.openxmlformats.org/officeDocument/2006/relationships/hyperlink" Target="https://twitter.com/daleyclimax" TargetMode="External" /><Relationship Id="rId174" Type="http://schemas.openxmlformats.org/officeDocument/2006/relationships/hyperlink" Target="https://twitter.com/cerreano" TargetMode="External" /><Relationship Id="rId175" Type="http://schemas.openxmlformats.org/officeDocument/2006/relationships/hyperlink" Target="https://twitter.com/landydot" TargetMode="External" /><Relationship Id="rId176" Type="http://schemas.openxmlformats.org/officeDocument/2006/relationships/hyperlink" Target="https://twitter.com/dexterekt" TargetMode="External" /><Relationship Id="rId177" Type="http://schemas.openxmlformats.org/officeDocument/2006/relationships/hyperlink" Target="https://twitter.com/axerdynamic" TargetMode="External" /><Relationship Id="rId178" Type="http://schemas.openxmlformats.org/officeDocument/2006/relationships/hyperlink" Target="https://twitter.com/opensourceleads" TargetMode="External" /><Relationship Id="rId179" Type="http://schemas.openxmlformats.org/officeDocument/2006/relationships/hyperlink" Target="https://twitter.com/gmail" TargetMode="External" /><Relationship Id="rId180" Type="http://schemas.openxmlformats.org/officeDocument/2006/relationships/hyperlink" Target="https://twitter.com/pherring" TargetMode="External" /><Relationship Id="rId181" Type="http://schemas.openxmlformats.org/officeDocument/2006/relationships/hyperlink" Target="https://twitter.com/rajwarrior987" TargetMode="External" /><Relationship Id="rId182" Type="http://schemas.openxmlformats.org/officeDocument/2006/relationships/hyperlink" Target="https://twitter.com/misterch0c" TargetMode="External" /><Relationship Id="rId183" Type="http://schemas.openxmlformats.org/officeDocument/2006/relationships/hyperlink" Target="https://twitter.com/securityblog" TargetMode="External" /><Relationship Id="rId184" Type="http://schemas.openxmlformats.org/officeDocument/2006/relationships/hyperlink" Target="https://twitter.com/_bartotten_" TargetMode="External" /><Relationship Id="rId185" Type="http://schemas.openxmlformats.org/officeDocument/2006/relationships/hyperlink" Target="https://twitter.com/theyshootactors" TargetMode="External" /><Relationship Id="rId186" Type="http://schemas.openxmlformats.org/officeDocument/2006/relationships/hyperlink" Target="https://twitter.com/markwoodward" TargetMode="External" /><Relationship Id="rId187" Type="http://schemas.openxmlformats.org/officeDocument/2006/relationships/hyperlink" Target="https://twitter.com/garrett_wollman" TargetMode="External" /><Relationship Id="rId188" Type="http://schemas.openxmlformats.org/officeDocument/2006/relationships/hyperlink" Target="https://twitter.com/xeni" TargetMode="External" /><Relationship Id="rId189" Type="http://schemas.openxmlformats.org/officeDocument/2006/relationships/hyperlink" Target="https://twitter.com/businessinsider" TargetMode="External" /><Relationship Id="rId190" Type="http://schemas.openxmlformats.org/officeDocument/2006/relationships/hyperlink" Target="https://twitter.com/meghanemorris" TargetMode="External" /><Relationship Id="rId191" Type="http://schemas.openxmlformats.org/officeDocument/2006/relationships/hyperlink" Target="https://twitter.com/satirehat" TargetMode="External" /><Relationship Id="rId192" Type="http://schemas.openxmlformats.org/officeDocument/2006/relationships/hyperlink" Target="https://twitter.com/gra_zer" TargetMode="External" /><Relationship Id="rId193" Type="http://schemas.openxmlformats.org/officeDocument/2006/relationships/hyperlink" Target="https://twitter.com/avoidchaos" TargetMode="External" /><Relationship Id="rId194" Type="http://schemas.openxmlformats.org/officeDocument/2006/relationships/hyperlink" Target="https://twitter.com/teaandmagnolias" TargetMode="External" /><Relationship Id="rId195" Type="http://schemas.openxmlformats.org/officeDocument/2006/relationships/hyperlink" Target="https://twitter.com/freebeyoume" TargetMode="External" /><Relationship Id="rId196" Type="http://schemas.openxmlformats.org/officeDocument/2006/relationships/hyperlink" Target="https://twitter.com/realedenhan" TargetMode="External" /><Relationship Id="rId197" Type="http://schemas.openxmlformats.org/officeDocument/2006/relationships/hyperlink" Target="https://twitter.com/rralstonagile" TargetMode="External" /><Relationship Id="rId198" Type="http://schemas.openxmlformats.org/officeDocument/2006/relationships/hyperlink" Target="https://twitter.com/heddacase" TargetMode="External" /><Relationship Id="rId199" Type="http://schemas.openxmlformats.org/officeDocument/2006/relationships/hyperlink" Target="https://twitter.com/beltwayboudica" TargetMode="External" /><Relationship Id="rId200" Type="http://schemas.openxmlformats.org/officeDocument/2006/relationships/hyperlink" Target="https://twitter.com/ironicmoniker1" TargetMode="External" /><Relationship Id="rId201" Type="http://schemas.openxmlformats.org/officeDocument/2006/relationships/hyperlink" Target="https://twitter.com/joejanecek" TargetMode="External" /><Relationship Id="rId202" Type="http://schemas.openxmlformats.org/officeDocument/2006/relationships/hyperlink" Target="https://twitter.com/dodgonkulator" TargetMode="External" /><Relationship Id="rId203" Type="http://schemas.openxmlformats.org/officeDocument/2006/relationships/hyperlink" Target="https://twitter.com/buffalocialism" TargetMode="External" /><Relationship Id="rId204" Type="http://schemas.openxmlformats.org/officeDocument/2006/relationships/hyperlink" Target="https://twitter.com/julian_epp" TargetMode="External" /><Relationship Id="rId205" Type="http://schemas.openxmlformats.org/officeDocument/2006/relationships/hyperlink" Target="https://twitter.com/gma_fouts" TargetMode="External" /><Relationship Id="rId206" Type="http://schemas.openxmlformats.org/officeDocument/2006/relationships/hyperlink" Target="https://twitter.com/sephisunset" TargetMode="External" /><Relationship Id="rId207" Type="http://schemas.openxmlformats.org/officeDocument/2006/relationships/hyperlink" Target="https://twitter.com/thankfultoday1" TargetMode="External" /><Relationship Id="rId208" Type="http://schemas.openxmlformats.org/officeDocument/2006/relationships/hyperlink" Target="https://twitter.com/hollaka_hollala" TargetMode="External" /><Relationship Id="rId209" Type="http://schemas.openxmlformats.org/officeDocument/2006/relationships/hyperlink" Target="https://twitter.com/burgerkrang" TargetMode="External" /><Relationship Id="rId210" Type="http://schemas.openxmlformats.org/officeDocument/2006/relationships/hyperlink" Target="https://twitter.com/goodtweet_man" TargetMode="External" /><Relationship Id="rId211" Type="http://schemas.openxmlformats.org/officeDocument/2006/relationships/comments" Target="../comments2.xml" /><Relationship Id="rId212" Type="http://schemas.openxmlformats.org/officeDocument/2006/relationships/vmlDrawing" Target="../drawings/vmlDrawing2.vml" /><Relationship Id="rId213" Type="http://schemas.openxmlformats.org/officeDocument/2006/relationships/table" Target="../tables/table2.xml" /><Relationship Id="rId214" Type="http://schemas.openxmlformats.org/officeDocument/2006/relationships/drawing" Target="../drawings/drawing1.xml" /><Relationship Id="rId2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usinessinsider.com/heres-whats-on-jeffrey-epsteins-spotify-and-pinterest-pages-2019-8" TargetMode="External" /><Relationship Id="rId2" Type="http://schemas.openxmlformats.org/officeDocument/2006/relationships/hyperlink" Target="https://twitter.com/jeevacation" TargetMode="External" /><Relationship Id="rId3" Type="http://schemas.openxmlformats.org/officeDocument/2006/relationships/hyperlink" Target="https://twitter.com/jeevacation?s=17" TargetMode="External" /><Relationship Id="rId4" Type="http://schemas.openxmlformats.org/officeDocument/2006/relationships/hyperlink" Target="https://boingboing.net/2019/08/22/jeffrey-epsteins-social-medi.html" TargetMode="External" /><Relationship Id="rId5" Type="http://schemas.openxmlformats.org/officeDocument/2006/relationships/hyperlink" Target="https://www.pinterest.ca/jeevacation/ideas-for-the-house/" TargetMode="External" /><Relationship Id="rId6" Type="http://schemas.openxmlformats.org/officeDocument/2006/relationships/hyperlink" Target="https://open.spotify.com/playlist/14xsp3qGIjnSam4rfMC8EL?si=nIYutdbqQiWem0xEHnZZnQ" TargetMode="External" /><Relationship Id="rId7" Type="http://schemas.openxmlformats.org/officeDocument/2006/relationships/hyperlink" Target="https://open.spotify.com/playlist/1bBh1JPfSpDyWgCCR2i8fc?si=V-jyBIviR3SAFKrjeqT7jA" TargetMode="External" /><Relationship Id="rId8" Type="http://schemas.openxmlformats.org/officeDocument/2006/relationships/hyperlink" Target="https://www.pinterest.com/jeevacation/ideas-for-the-house/" TargetMode="External" /><Relationship Id="rId9" Type="http://schemas.openxmlformats.org/officeDocument/2006/relationships/hyperlink" Target="https://www.pinterest.com/jeevacation/" TargetMode="External" /><Relationship Id="rId10" Type="http://schemas.openxmlformats.org/officeDocument/2006/relationships/hyperlink" Target="https://boingboing.net/2019/08/22/jeffrey-epsteins-social-medi.html" TargetMode="External" /><Relationship Id="rId11" Type="http://schemas.openxmlformats.org/officeDocument/2006/relationships/hyperlink" Target="https://www.businessinsider.com/heres-whats-on-jeffrey-epsteins-spotify-and-pinterest-pages-2019-8" TargetMode="External" /><Relationship Id="rId12" Type="http://schemas.openxmlformats.org/officeDocument/2006/relationships/hyperlink" Target="https://twitter.com/jeevacation" TargetMode="External" /><Relationship Id="rId13" Type="http://schemas.openxmlformats.org/officeDocument/2006/relationships/hyperlink" Target="https://twitter.com/jeevacation?s=17" TargetMode="External" /><Relationship Id="rId14" Type="http://schemas.openxmlformats.org/officeDocument/2006/relationships/hyperlink" Target="https://www.pinterest.com/jeevacation/ideas-for-the-house/" TargetMode="External" /><Relationship Id="rId15" Type="http://schemas.openxmlformats.org/officeDocument/2006/relationships/hyperlink" Target="https://open.spotify.com/playlist/1bBh1JPfSpDyWgCCR2i8fc?si=V-jyBIviR3SAFKrjeqT7jA" TargetMode="External" /><Relationship Id="rId16" Type="http://schemas.openxmlformats.org/officeDocument/2006/relationships/hyperlink" Target="https://www.businessinsider.com/heres-whats-on-jeffrey-epsteins-spotify-and-pinterest-pages-2019-8" TargetMode="External" /><Relationship Id="rId17" Type="http://schemas.openxmlformats.org/officeDocument/2006/relationships/hyperlink" Target="https://open.spotify.com/playlist/14xsp3qGIjnSam4rfMC8EL?si=nIYutdbqQiWem0xEHnZZnQ" TargetMode="External" /><Relationship Id="rId18" Type="http://schemas.openxmlformats.org/officeDocument/2006/relationships/hyperlink" Target="https://www.pinterest.ca/jeevacation/ideas-for-the-house/" TargetMode="External" /><Relationship Id="rId19" Type="http://schemas.openxmlformats.org/officeDocument/2006/relationships/hyperlink" Target="https://twitter.com/jeevacation" TargetMode="External" /><Relationship Id="rId20" Type="http://schemas.openxmlformats.org/officeDocument/2006/relationships/hyperlink" Target="https://www.businessinsider.com/heres-whats-on-jeffrey-epsteins-spotify-and-pinterest-pages-2019-8" TargetMode="External" /><Relationship Id="rId21" Type="http://schemas.openxmlformats.org/officeDocument/2006/relationships/hyperlink" Target="https://www.pinterest.com/jeevacation/"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67" t="s">
        <v>1154</v>
      </c>
      <c r="BG2" s="67" t="s">
        <v>1155</v>
      </c>
      <c r="BH2" s="67" t="s">
        <v>1156</v>
      </c>
      <c r="BI2" s="67" t="s">
        <v>1157</v>
      </c>
      <c r="BJ2" s="67" t="s">
        <v>1158</v>
      </c>
      <c r="BK2" s="67" t="s">
        <v>1159</v>
      </c>
      <c r="BL2" s="67" t="s">
        <v>1160</v>
      </c>
      <c r="BM2" s="67" t="s">
        <v>1161</v>
      </c>
      <c r="BN2" s="67" t="s">
        <v>1162</v>
      </c>
    </row>
    <row r="3" spans="1:66" ht="15" customHeight="1">
      <c r="A3" s="84" t="s">
        <v>214</v>
      </c>
      <c r="B3" s="84" t="s">
        <v>255</v>
      </c>
      <c r="C3" s="53" t="s">
        <v>1185</v>
      </c>
      <c r="D3" s="54">
        <v>3</v>
      </c>
      <c r="E3" s="65" t="s">
        <v>132</v>
      </c>
      <c r="F3" s="55">
        <v>32</v>
      </c>
      <c r="G3" s="53"/>
      <c r="H3" s="57"/>
      <c r="I3" s="56"/>
      <c r="J3" s="56"/>
      <c r="K3" s="36" t="s">
        <v>65</v>
      </c>
      <c r="L3" s="62">
        <v>3</v>
      </c>
      <c r="M3" s="62"/>
      <c r="N3" s="63"/>
      <c r="O3" s="85" t="s">
        <v>264</v>
      </c>
      <c r="P3" s="87">
        <v>43690.759305555555</v>
      </c>
      <c r="Q3" s="85" t="s">
        <v>267</v>
      </c>
      <c r="R3" s="89" t="s">
        <v>289</v>
      </c>
      <c r="S3" s="85" t="s">
        <v>298</v>
      </c>
      <c r="T3" s="85"/>
      <c r="U3" s="85"/>
      <c r="V3" s="89" t="s">
        <v>308</v>
      </c>
      <c r="W3" s="87">
        <v>43690.759305555555</v>
      </c>
      <c r="X3" s="91">
        <v>43690</v>
      </c>
      <c r="Y3" s="93" t="s">
        <v>345</v>
      </c>
      <c r="Z3" s="89" t="s">
        <v>387</v>
      </c>
      <c r="AA3" s="85"/>
      <c r="AB3" s="85"/>
      <c r="AC3" s="93" t="s">
        <v>430</v>
      </c>
      <c r="AD3" s="93" t="s">
        <v>473</v>
      </c>
      <c r="AE3" s="85" t="b">
        <v>0</v>
      </c>
      <c r="AF3" s="85">
        <v>1</v>
      </c>
      <c r="AG3" s="93" t="s">
        <v>482</v>
      </c>
      <c r="AH3" s="85" t="b">
        <v>0</v>
      </c>
      <c r="AI3" s="85" t="s">
        <v>492</v>
      </c>
      <c r="AJ3" s="85"/>
      <c r="AK3" s="93" t="s">
        <v>484</v>
      </c>
      <c r="AL3" s="85" t="b">
        <v>0</v>
      </c>
      <c r="AM3" s="85">
        <v>0</v>
      </c>
      <c r="AN3" s="93" t="s">
        <v>484</v>
      </c>
      <c r="AO3" s="85" t="s">
        <v>496</v>
      </c>
      <c r="AP3" s="85" t="b">
        <v>0</v>
      </c>
      <c r="AQ3" s="93" t="s">
        <v>473</v>
      </c>
      <c r="AR3" s="85" t="s">
        <v>176</v>
      </c>
      <c r="AS3" s="85">
        <v>0</v>
      </c>
      <c r="AT3" s="85">
        <v>0</v>
      </c>
      <c r="AU3" s="85"/>
      <c r="AV3" s="85"/>
      <c r="AW3" s="85"/>
      <c r="AX3" s="85"/>
      <c r="AY3" s="85"/>
      <c r="AZ3" s="85"/>
      <c r="BA3" s="85"/>
      <c r="BB3" s="85"/>
      <c r="BC3">
        <v>1</v>
      </c>
      <c r="BD3" s="85" t="str">
        <f>REPLACE(INDEX(GroupVertices[Group],MATCH(Edges[[#This Row],[Vertex 1]],GroupVertices[Vertex],0)),1,1,"")</f>
        <v>8</v>
      </c>
      <c r="BE3" s="85" t="str">
        <f>REPLACE(INDEX(GroupVertices[Group],MATCH(Edges[[#This Row],[Vertex 2]],GroupVertices[Vertex],0)),1,1,"")</f>
        <v>8</v>
      </c>
      <c r="BF3" s="51">
        <v>0</v>
      </c>
      <c r="BG3" s="52">
        <v>0</v>
      </c>
      <c r="BH3" s="51">
        <v>2</v>
      </c>
      <c r="BI3" s="52">
        <v>15.384615384615385</v>
      </c>
      <c r="BJ3" s="51">
        <v>0</v>
      </c>
      <c r="BK3" s="52">
        <v>0</v>
      </c>
      <c r="BL3" s="51">
        <v>11</v>
      </c>
      <c r="BM3" s="52">
        <v>84.61538461538461</v>
      </c>
      <c r="BN3" s="51">
        <v>13</v>
      </c>
    </row>
    <row r="4" spans="1:66" ht="15" customHeight="1">
      <c r="A4" s="84" t="s">
        <v>215</v>
      </c>
      <c r="B4" s="84" t="s">
        <v>256</v>
      </c>
      <c r="C4" s="53" t="s">
        <v>1185</v>
      </c>
      <c r="D4" s="54">
        <v>3</v>
      </c>
      <c r="E4" s="65" t="s">
        <v>132</v>
      </c>
      <c r="F4" s="55">
        <v>32</v>
      </c>
      <c r="G4" s="53"/>
      <c r="H4" s="57"/>
      <c r="I4" s="56"/>
      <c r="J4" s="56"/>
      <c r="K4" s="36" t="s">
        <v>65</v>
      </c>
      <c r="L4" s="83">
        <v>4</v>
      </c>
      <c r="M4" s="83"/>
      <c r="N4" s="63"/>
      <c r="O4" s="86" t="s">
        <v>264</v>
      </c>
      <c r="P4" s="88">
        <v>43699.65972222222</v>
      </c>
      <c r="Q4" s="86" t="s">
        <v>268</v>
      </c>
      <c r="R4" s="90" t="s">
        <v>290</v>
      </c>
      <c r="S4" s="86" t="s">
        <v>299</v>
      </c>
      <c r="T4" s="86"/>
      <c r="U4" s="86"/>
      <c r="V4" s="90" t="s">
        <v>309</v>
      </c>
      <c r="W4" s="88">
        <v>43699.65972222222</v>
      </c>
      <c r="X4" s="92">
        <v>43699</v>
      </c>
      <c r="Y4" s="94" t="s">
        <v>346</v>
      </c>
      <c r="Z4" s="90" t="s">
        <v>388</v>
      </c>
      <c r="AA4" s="86"/>
      <c r="AB4" s="86"/>
      <c r="AC4" s="94" t="s">
        <v>431</v>
      </c>
      <c r="AD4" s="94" t="s">
        <v>474</v>
      </c>
      <c r="AE4" s="86" t="b">
        <v>0</v>
      </c>
      <c r="AF4" s="86">
        <v>0</v>
      </c>
      <c r="AG4" s="94" t="s">
        <v>483</v>
      </c>
      <c r="AH4" s="86" t="b">
        <v>0</v>
      </c>
      <c r="AI4" s="86" t="s">
        <v>493</v>
      </c>
      <c r="AJ4" s="86"/>
      <c r="AK4" s="94" t="s">
        <v>484</v>
      </c>
      <c r="AL4" s="86" t="b">
        <v>0</v>
      </c>
      <c r="AM4" s="86">
        <v>0</v>
      </c>
      <c r="AN4" s="94" t="s">
        <v>484</v>
      </c>
      <c r="AO4" s="86" t="s">
        <v>497</v>
      </c>
      <c r="AP4" s="86" t="b">
        <v>0</v>
      </c>
      <c r="AQ4" s="94" t="s">
        <v>474</v>
      </c>
      <c r="AR4" s="86" t="s">
        <v>176</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v>0</v>
      </c>
      <c r="BG4" s="52">
        <v>0</v>
      </c>
      <c r="BH4" s="51">
        <v>0</v>
      </c>
      <c r="BI4" s="52">
        <v>0</v>
      </c>
      <c r="BJ4" s="51">
        <v>0</v>
      </c>
      <c r="BK4" s="52">
        <v>0</v>
      </c>
      <c r="BL4" s="51">
        <v>3</v>
      </c>
      <c r="BM4" s="52">
        <v>100</v>
      </c>
      <c r="BN4" s="51">
        <v>3</v>
      </c>
    </row>
    <row r="5" spans="1:66" ht="15">
      <c r="A5" s="84" t="s">
        <v>216</v>
      </c>
      <c r="B5" s="84" t="s">
        <v>216</v>
      </c>
      <c r="C5" s="53" t="s">
        <v>1185</v>
      </c>
      <c r="D5" s="54">
        <v>3</v>
      </c>
      <c r="E5" s="65" t="s">
        <v>132</v>
      </c>
      <c r="F5" s="55">
        <v>32</v>
      </c>
      <c r="G5" s="53"/>
      <c r="H5" s="57"/>
      <c r="I5" s="56"/>
      <c r="J5" s="56"/>
      <c r="K5" s="36" t="s">
        <v>65</v>
      </c>
      <c r="L5" s="83">
        <v>5</v>
      </c>
      <c r="M5" s="83"/>
      <c r="N5" s="63"/>
      <c r="O5" s="86" t="s">
        <v>176</v>
      </c>
      <c r="P5" s="88">
        <v>43699.662939814814</v>
      </c>
      <c r="Q5" s="86" t="s">
        <v>269</v>
      </c>
      <c r="R5" s="90" t="s">
        <v>291</v>
      </c>
      <c r="S5" s="86" t="s">
        <v>298</v>
      </c>
      <c r="T5" s="86"/>
      <c r="U5" s="86"/>
      <c r="V5" s="90" t="s">
        <v>310</v>
      </c>
      <c r="W5" s="88">
        <v>43699.662939814814</v>
      </c>
      <c r="X5" s="92">
        <v>43699</v>
      </c>
      <c r="Y5" s="94" t="s">
        <v>347</v>
      </c>
      <c r="Z5" s="90" t="s">
        <v>389</v>
      </c>
      <c r="AA5" s="86"/>
      <c r="AB5" s="86"/>
      <c r="AC5" s="94" t="s">
        <v>432</v>
      </c>
      <c r="AD5" s="86"/>
      <c r="AE5" s="86" t="b">
        <v>0</v>
      </c>
      <c r="AF5" s="86">
        <v>10</v>
      </c>
      <c r="AG5" s="94" t="s">
        <v>484</v>
      </c>
      <c r="AH5" s="86" t="b">
        <v>0</v>
      </c>
      <c r="AI5" s="86" t="s">
        <v>492</v>
      </c>
      <c r="AJ5" s="86"/>
      <c r="AK5" s="94" t="s">
        <v>484</v>
      </c>
      <c r="AL5" s="86" t="b">
        <v>0</v>
      </c>
      <c r="AM5" s="86">
        <v>0</v>
      </c>
      <c r="AN5" s="94" t="s">
        <v>484</v>
      </c>
      <c r="AO5" s="86" t="s">
        <v>497</v>
      </c>
      <c r="AP5" s="86" t="b">
        <v>0</v>
      </c>
      <c r="AQ5" s="94" t="s">
        <v>432</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1</v>
      </c>
      <c r="BG5" s="52">
        <v>7.6923076923076925</v>
      </c>
      <c r="BH5" s="51">
        <v>1</v>
      </c>
      <c r="BI5" s="52">
        <v>7.6923076923076925</v>
      </c>
      <c r="BJ5" s="51">
        <v>0</v>
      </c>
      <c r="BK5" s="52">
        <v>0</v>
      </c>
      <c r="BL5" s="51">
        <v>11</v>
      </c>
      <c r="BM5" s="52">
        <v>84.61538461538461</v>
      </c>
      <c r="BN5" s="51">
        <v>13</v>
      </c>
    </row>
    <row r="6" spans="1:66" ht="15">
      <c r="A6" s="84" t="s">
        <v>217</v>
      </c>
      <c r="B6" s="84" t="s">
        <v>217</v>
      </c>
      <c r="C6" s="53" t="s">
        <v>1185</v>
      </c>
      <c r="D6" s="54">
        <v>3</v>
      </c>
      <c r="E6" s="65" t="s">
        <v>132</v>
      </c>
      <c r="F6" s="55">
        <v>32</v>
      </c>
      <c r="G6" s="53"/>
      <c r="H6" s="57"/>
      <c r="I6" s="56"/>
      <c r="J6" s="56"/>
      <c r="K6" s="36" t="s">
        <v>65</v>
      </c>
      <c r="L6" s="83">
        <v>6</v>
      </c>
      <c r="M6" s="83"/>
      <c r="N6" s="63"/>
      <c r="O6" s="86" t="s">
        <v>176</v>
      </c>
      <c r="P6" s="88">
        <v>43699.66538194445</v>
      </c>
      <c r="Q6" s="86" t="s">
        <v>270</v>
      </c>
      <c r="R6" s="86"/>
      <c r="S6" s="86"/>
      <c r="T6" s="86"/>
      <c r="U6" s="90" t="s">
        <v>304</v>
      </c>
      <c r="V6" s="90" t="s">
        <v>304</v>
      </c>
      <c r="W6" s="88">
        <v>43699.66538194445</v>
      </c>
      <c r="X6" s="92">
        <v>43699</v>
      </c>
      <c r="Y6" s="94" t="s">
        <v>348</v>
      </c>
      <c r="Z6" s="90" t="s">
        <v>390</v>
      </c>
      <c r="AA6" s="86"/>
      <c r="AB6" s="86"/>
      <c r="AC6" s="94" t="s">
        <v>433</v>
      </c>
      <c r="AD6" s="86"/>
      <c r="AE6" s="86" t="b">
        <v>0</v>
      </c>
      <c r="AF6" s="86">
        <v>4</v>
      </c>
      <c r="AG6" s="94" t="s">
        <v>484</v>
      </c>
      <c r="AH6" s="86" t="b">
        <v>0</v>
      </c>
      <c r="AI6" s="86" t="s">
        <v>492</v>
      </c>
      <c r="AJ6" s="86"/>
      <c r="AK6" s="94" t="s">
        <v>484</v>
      </c>
      <c r="AL6" s="86" t="b">
        <v>0</v>
      </c>
      <c r="AM6" s="86">
        <v>0</v>
      </c>
      <c r="AN6" s="94" t="s">
        <v>484</v>
      </c>
      <c r="AO6" s="86" t="s">
        <v>498</v>
      </c>
      <c r="AP6" s="86" t="b">
        <v>0</v>
      </c>
      <c r="AQ6" s="94" t="s">
        <v>433</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0</v>
      </c>
      <c r="BG6" s="52">
        <v>0</v>
      </c>
      <c r="BH6" s="51">
        <v>0</v>
      </c>
      <c r="BI6" s="52">
        <v>0</v>
      </c>
      <c r="BJ6" s="51">
        <v>0</v>
      </c>
      <c r="BK6" s="52">
        <v>0</v>
      </c>
      <c r="BL6" s="51">
        <v>23</v>
      </c>
      <c r="BM6" s="52">
        <v>100</v>
      </c>
      <c r="BN6" s="51">
        <v>23</v>
      </c>
    </row>
    <row r="7" spans="1:66" ht="15">
      <c r="A7" s="84" t="s">
        <v>218</v>
      </c>
      <c r="B7" s="84" t="s">
        <v>218</v>
      </c>
      <c r="C7" s="53" t="s">
        <v>1185</v>
      </c>
      <c r="D7" s="54">
        <v>3</v>
      </c>
      <c r="E7" s="65" t="s">
        <v>132</v>
      </c>
      <c r="F7" s="55">
        <v>32</v>
      </c>
      <c r="G7" s="53"/>
      <c r="H7" s="57"/>
      <c r="I7" s="56"/>
      <c r="J7" s="56"/>
      <c r="K7" s="36" t="s">
        <v>65</v>
      </c>
      <c r="L7" s="83">
        <v>7</v>
      </c>
      <c r="M7" s="83"/>
      <c r="N7" s="63"/>
      <c r="O7" s="86" t="s">
        <v>176</v>
      </c>
      <c r="P7" s="88">
        <v>43699.668217592596</v>
      </c>
      <c r="Q7" s="86" t="s">
        <v>271</v>
      </c>
      <c r="R7" s="90" t="s">
        <v>292</v>
      </c>
      <c r="S7" s="86" t="s">
        <v>300</v>
      </c>
      <c r="T7" s="86"/>
      <c r="U7" s="86"/>
      <c r="V7" s="90" t="s">
        <v>311</v>
      </c>
      <c r="W7" s="88">
        <v>43699.668217592596</v>
      </c>
      <c r="X7" s="92">
        <v>43699</v>
      </c>
      <c r="Y7" s="94" t="s">
        <v>349</v>
      </c>
      <c r="Z7" s="90" t="s">
        <v>391</v>
      </c>
      <c r="AA7" s="86"/>
      <c r="AB7" s="86"/>
      <c r="AC7" s="94" t="s">
        <v>434</v>
      </c>
      <c r="AD7" s="86"/>
      <c r="AE7" s="86" t="b">
        <v>0</v>
      </c>
      <c r="AF7" s="86">
        <v>0</v>
      </c>
      <c r="AG7" s="94" t="s">
        <v>484</v>
      </c>
      <c r="AH7" s="86" t="b">
        <v>0</v>
      </c>
      <c r="AI7" s="86" t="s">
        <v>492</v>
      </c>
      <c r="AJ7" s="86"/>
      <c r="AK7" s="94" t="s">
        <v>484</v>
      </c>
      <c r="AL7" s="86" t="b">
        <v>0</v>
      </c>
      <c r="AM7" s="86">
        <v>0</v>
      </c>
      <c r="AN7" s="94" t="s">
        <v>484</v>
      </c>
      <c r="AO7" s="86" t="s">
        <v>499</v>
      </c>
      <c r="AP7" s="86" t="b">
        <v>0</v>
      </c>
      <c r="AQ7" s="94" t="s">
        <v>434</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0</v>
      </c>
      <c r="BG7" s="52">
        <v>0</v>
      </c>
      <c r="BH7" s="51">
        <v>0</v>
      </c>
      <c r="BI7" s="52">
        <v>0</v>
      </c>
      <c r="BJ7" s="51">
        <v>0</v>
      </c>
      <c r="BK7" s="52">
        <v>0</v>
      </c>
      <c r="BL7" s="51">
        <v>7</v>
      </c>
      <c r="BM7" s="52">
        <v>100</v>
      </c>
      <c r="BN7" s="51">
        <v>7</v>
      </c>
    </row>
    <row r="8" spans="1:66" ht="15">
      <c r="A8" s="84" t="s">
        <v>219</v>
      </c>
      <c r="B8" s="84" t="s">
        <v>257</v>
      </c>
      <c r="C8" s="53" t="s">
        <v>1185</v>
      </c>
      <c r="D8" s="54">
        <v>3</v>
      </c>
      <c r="E8" s="65" t="s">
        <v>132</v>
      </c>
      <c r="F8" s="55">
        <v>32</v>
      </c>
      <c r="G8" s="53"/>
      <c r="H8" s="57"/>
      <c r="I8" s="56"/>
      <c r="J8" s="56"/>
      <c r="K8" s="36" t="s">
        <v>65</v>
      </c>
      <c r="L8" s="83">
        <v>8</v>
      </c>
      <c r="M8" s="83"/>
      <c r="N8" s="63"/>
      <c r="O8" s="86" t="s">
        <v>264</v>
      </c>
      <c r="P8" s="88">
        <v>43699.669652777775</v>
      </c>
      <c r="Q8" s="86" t="s">
        <v>272</v>
      </c>
      <c r="R8" s="86"/>
      <c r="S8" s="86"/>
      <c r="T8" s="86"/>
      <c r="U8" s="86"/>
      <c r="V8" s="90" t="s">
        <v>312</v>
      </c>
      <c r="W8" s="88">
        <v>43699.669652777775</v>
      </c>
      <c r="X8" s="92">
        <v>43699</v>
      </c>
      <c r="Y8" s="94" t="s">
        <v>350</v>
      </c>
      <c r="Z8" s="90" t="s">
        <v>392</v>
      </c>
      <c r="AA8" s="86"/>
      <c r="AB8" s="86"/>
      <c r="AC8" s="94" t="s">
        <v>435</v>
      </c>
      <c r="AD8" s="86"/>
      <c r="AE8" s="86" t="b">
        <v>0</v>
      </c>
      <c r="AF8" s="86">
        <v>3</v>
      </c>
      <c r="AG8" s="94" t="s">
        <v>485</v>
      </c>
      <c r="AH8" s="86" t="b">
        <v>0</v>
      </c>
      <c r="AI8" s="86" t="s">
        <v>492</v>
      </c>
      <c r="AJ8" s="86"/>
      <c r="AK8" s="94" t="s">
        <v>484</v>
      </c>
      <c r="AL8" s="86" t="b">
        <v>0</v>
      </c>
      <c r="AM8" s="86">
        <v>0</v>
      </c>
      <c r="AN8" s="94" t="s">
        <v>484</v>
      </c>
      <c r="AO8" s="86" t="s">
        <v>499</v>
      </c>
      <c r="AP8" s="86" t="b">
        <v>0</v>
      </c>
      <c r="AQ8" s="94" t="s">
        <v>435</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4</v>
      </c>
      <c r="BM8" s="52">
        <v>100</v>
      </c>
      <c r="BN8" s="51">
        <v>4</v>
      </c>
    </row>
    <row r="9" spans="1:66" ht="15">
      <c r="A9" s="84" t="s">
        <v>220</v>
      </c>
      <c r="B9" s="84" t="s">
        <v>220</v>
      </c>
      <c r="C9" s="53" t="s">
        <v>1185</v>
      </c>
      <c r="D9" s="54">
        <v>3</v>
      </c>
      <c r="E9" s="65" t="s">
        <v>132</v>
      </c>
      <c r="F9" s="55">
        <v>32</v>
      </c>
      <c r="G9" s="53"/>
      <c r="H9" s="57"/>
      <c r="I9" s="56"/>
      <c r="J9" s="56"/>
      <c r="K9" s="36" t="s">
        <v>65</v>
      </c>
      <c r="L9" s="83">
        <v>9</v>
      </c>
      <c r="M9" s="83"/>
      <c r="N9" s="63"/>
      <c r="O9" s="86" t="s">
        <v>176</v>
      </c>
      <c r="P9" s="88">
        <v>43699.67644675926</v>
      </c>
      <c r="Q9" s="86" t="s">
        <v>273</v>
      </c>
      <c r="R9" s="90" t="s">
        <v>293</v>
      </c>
      <c r="S9" s="86" t="s">
        <v>301</v>
      </c>
      <c r="T9" s="86"/>
      <c r="U9" s="90" t="s">
        <v>305</v>
      </c>
      <c r="V9" s="90" t="s">
        <v>305</v>
      </c>
      <c r="W9" s="88">
        <v>43699.67644675926</v>
      </c>
      <c r="X9" s="92">
        <v>43699</v>
      </c>
      <c r="Y9" s="94" t="s">
        <v>351</v>
      </c>
      <c r="Z9" s="90" t="s">
        <v>393</v>
      </c>
      <c r="AA9" s="86"/>
      <c r="AB9" s="86"/>
      <c r="AC9" s="94" t="s">
        <v>436</v>
      </c>
      <c r="AD9" s="86"/>
      <c r="AE9" s="86" t="b">
        <v>0</v>
      </c>
      <c r="AF9" s="86">
        <v>3</v>
      </c>
      <c r="AG9" s="94" t="s">
        <v>484</v>
      </c>
      <c r="AH9" s="86" t="b">
        <v>0</v>
      </c>
      <c r="AI9" s="86" t="s">
        <v>492</v>
      </c>
      <c r="AJ9" s="86"/>
      <c r="AK9" s="94" t="s">
        <v>484</v>
      </c>
      <c r="AL9" s="86" t="b">
        <v>0</v>
      </c>
      <c r="AM9" s="86">
        <v>0</v>
      </c>
      <c r="AN9" s="94" t="s">
        <v>484</v>
      </c>
      <c r="AO9" s="86" t="s">
        <v>499</v>
      </c>
      <c r="AP9" s="86" t="b">
        <v>0</v>
      </c>
      <c r="AQ9" s="94" t="s">
        <v>436</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15">
      <c r="A10" s="84" t="s">
        <v>221</v>
      </c>
      <c r="B10" s="84" t="s">
        <v>256</v>
      </c>
      <c r="C10" s="53" t="s">
        <v>1185</v>
      </c>
      <c r="D10" s="54">
        <v>3</v>
      </c>
      <c r="E10" s="65" t="s">
        <v>132</v>
      </c>
      <c r="F10" s="55">
        <v>32</v>
      </c>
      <c r="G10" s="53"/>
      <c r="H10" s="57"/>
      <c r="I10" s="56"/>
      <c r="J10" s="56"/>
      <c r="K10" s="36" t="s">
        <v>65</v>
      </c>
      <c r="L10" s="83">
        <v>10</v>
      </c>
      <c r="M10" s="83"/>
      <c r="N10" s="63"/>
      <c r="O10" s="86" t="s">
        <v>264</v>
      </c>
      <c r="P10" s="88">
        <v>43699.67894675926</v>
      </c>
      <c r="Q10" s="86" t="s">
        <v>274</v>
      </c>
      <c r="R10" s="86"/>
      <c r="S10" s="86"/>
      <c r="T10" s="86"/>
      <c r="U10" s="90" t="s">
        <v>306</v>
      </c>
      <c r="V10" s="90" t="s">
        <v>306</v>
      </c>
      <c r="W10" s="88">
        <v>43699.67894675926</v>
      </c>
      <c r="X10" s="92">
        <v>43699</v>
      </c>
      <c r="Y10" s="94" t="s">
        <v>352</v>
      </c>
      <c r="Z10" s="90" t="s">
        <v>394</v>
      </c>
      <c r="AA10" s="86"/>
      <c r="AB10" s="86"/>
      <c r="AC10" s="94" t="s">
        <v>437</v>
      </c>
      <c r="AD10" s="94" t="s">
        <v>475</v>
      </c>
      <c r="AE10" s="86" t="b">
        <v>0</v>
      </c>
      <c r="AF10" s="86">
        <v>5</v>
      </c>
      <c r="AG10" s="94" t="s">
        <v>486</v>
      </c>
      <c r="AH10" s="86" t="b">
        <v>0</v>
      </c>
      <c r="AI10" s="86" t="s">
        <v>492</v>
      </c>
      <c r="AJ10" s="86"/>
      <c r="AK10" s="94" t="s">
        <v>484</v>
      </c>
      <c r="AL10" s="86" t="b">
        <v>0</v>
      </c>
      <c r="AM10" s="86">
        <v>0</v>
      </c>
      <c r="AN10" s="94" t="s">
        <v>484</v>
      </c>
      <c r="AO10" s="86" t="s">
        <v>497</v>
      </c>
      <c r="AP10" s="86" t="b">
        <v>0</v>
      </c>
      <c r="AQ10" s="94" t="s">
        <v>475</v>
      </c>
      <c r="AR10" s="86" t="s">
        <v>176</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v>1</v>
      </c>
      <c r="BG10" s="52">
        <v>2.857142857142857</v>
      </c>
      <c r="BH10" s="51">
        <v>0</v>
      </c>
      <c r="BI10" s="52">
        <v>0</v>
      </c>
      <c r="BJ10" s="51">
        <v>0</v>
      </c>
      <c r="BK10" s="52">
        <v>0</v>
      </c>
      <c r="BL10" s="51">
        <v>34</v>
      </c>
      <c r="BM10" s="52">
        <v>97.14285714285714</v>
      </c>
      <c r="BN10" s="51">
        <v>35</v>
      </c>
    </row>
    <row r="11" spans="1:66" ht="15">
      <c r="A11" s="84" t="s">
        <v>222</v>
      </c>
      <c r="B11" s="84" t="s">
        <v>222</v>
      </c>
      <c r="C11" s="53" t="s">
        <v>1185</v>
      </c>
      <c r="D11" s="54">
        <v>3</v>
      </c>
      <c r="E11" s="65" t="s">
        <v>132</v>
      </c>
      <c r="F11" s="55">
        <v>32</v>
      </c>
      <c r="G11" s="53"/>
      <c r="H11" s="57"/>
      <c r="I11" s="56"/>
      <c r="J11" s="56"/>
      <c r="K11" s="36" t="s">
        <v>65</v>
      </c>
      <c r="L11" s="83">
        <v>11</v>
      </c>
      <c r="M11" s="83"/>
      <c r="N11" s="63"/>
      <c r="O11" s="86" t="s">
        <v>176</v>
      </c>
      <c r="P11" s="88">
        <v>43699.681539351855</v>
      </c>
      <c r="Q11" s="86" t="s">
        <v>275</v>
      </c>
      <c r="R11" s="90" t="s">
        <v>294</v>
      </c>
      <c r="S11" s="86" t="s">
        <v>300</v>
      </c>
      <c r="T11" s="86"/>
      <c r="U11" s="86"/>
      <c r="V11" s="90" t="s">
        <v>313</v>
      </c>
      <c r="W11" s="88">
        <v>43699.681539351855</v>
      </c>
      <c r="X11" s="92">
        <v>43699</v>
      </c>
      <c r="Y11" s="94" t="s">
        <v>353</v>
      </c>
      <c r="Z11" s="90" t="s">
        <v>395</v>
      </c>
      <c r="AA11" s="86"/>
      <c r="AB11" s="86"/>
      <c r="AC11" s="94" t="s">
        <v>438</v>
      </c>
      <c r="AD11" s="86"/>
      <c r="AE11" s="86" t="b">
        <v>0</v>
      </c>
      <c r="AF11" s="86">
        <v>1</v>
      </c>
      <c r="AG11" s="94" t="s">
        <v>484</v>
      </c>
      <c r="AH11" s="86" t="b">
        <v>0</v>
      </c>
      <c r="AI11" s="86" t="s">
        <v>492</v>
      </c>
      <c r="AJ11" s="86"/>
      <c r="AK11" s="94" t="s">
        <v>484</v>
      </c>
      <c r="AL11" s="86" t="b">
        <v>0</v>
      </c>
      <c r="AM11" s="86">
        <v>0</v>
      </c>
      <c r="AN11" s="94" t="s">
        <v>484</v>
      </c>
      <c r="AO11" s="86" t="s">
        <v>499</v>
      </c>
      <c r="AP11" s="86" t="b">
        <v>0</v>
      </c>
      <c r="AQ11" s="94" t="s">
        <v>438</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0</v>
      </c>
      <c r="BG11" s="52">
        <v>0</v>
      </c>
      <c r="BH11" s="51">
        <v>1</v>
      </c>
      <c r="BI11" s="52">
        <v>6.666666666666667</v>
      </c>
      <c r="BJ11" s="51">
        <v>0</v>
      </c>
      <c r="BK11" s="52">
        <v>0</v>
      </c>
      <c r="BL11" s="51">
        <v>14</v>
      </c>
      <c r="BM11" s="52">
        <v>93.33333333333333</v>
      </c>
      <c r="BN11" s="51">
        <v>15</v>
      </c>
    </row>
    <row r="12" spans="1:66" ht="15">
      <c r="A12" s="84" t="s">
        <v>223</v>
      </c>
      <c r="B12" s="84" t="s">
        <v>257</v>
      </c>
      <c r="C12" s="53" t="s">
        <v>1185</v>
      </c>
      <c r="D12" s="54">
        <v>3</v>
      </c>
      <c r="E12" s="65" t="s">
        <v>132</v>
      </c>
      <c r="F12" s="55">
        <v>32</v>
      </c>
      <c r="G12" s="53"/>
      <c r="H12" s="57"/>
      <c r="I12" s="56"/>
      <c r="J12" s="56"/>
      <c r="K12" s="36" t="s">
        <v>65</v>
      </c>
      <c r="L12" s="83">
        <v>12</v>
      </c>
      <c r="M12" s="83"/>
      <c r="N12" s="63"/>
      <c r="O12" s="86" t="s">
        <v>265</v>
      </c>
      <c r="P12" s="88">
        <v>43699.695439814815</v>
      </c>
      <c r="Q12" s="86" t="s">
        <v>276</v>
      </c>
      <c r="R12" s="86"/>
      <c r="S12" s="86"/>
      <c r="T12" s="86"/>
      <c r="U12" s="86"/>
      <c r="V12" s="90" t="s">
        <v>314</v>
      </c>
      <c r="W12" s="88">
        <v>43699.695439814815</v>
      </c>
      <c r="X12" s="92">
        <v>43699</v>
      </c>
      <c r="Y12" s="94" t="s">
        <v>354</v>
      </c>
      <c r="Z12" s="90" t="s">
        <v>396</v>
      </c>
      <c r="AA12" s="86"/>
      <c r="AB12" s="86"/>
      <c r="AC12" s="94" t="s">
        <v>439</v>
      </c>
      <c r="AD12" s="86"/>
      <c r="AE12" s="86" t="b">
        <v>0</v>
      </c>
      <c r="AF12" s="86">
        <v>2</v>
      </c>
      <c r="AG12" s="94" t="s">
        <v>484</v>
      </c>
      <c r="AH12" s="86" t="b">
        <v>0</v>
      </c>
      <c r="AI12" s="86" t="s">
        <v>492</v>
      </c>
      <c r="AJ12" s="86"/>
      <c r="AK12" s="94" t="s">
        <v>484</v>
      </c>
      <c r="AL12" s="86" t="b">
        <v>0</v>
      </c>
      <c r="AM12" s="86">
        <v>0</v>
      </c>
      <c r="AN12" s="94" t="s">
        <v>484</v>
      </c>
      <c r="AO12" s="86" t="s">
        <v>499</v>
      </c>
      <c r="AP12" s="86" t="b">
        <v>0</v>
      </c>
      <c r="AQ12" s="94" t="s">
        <v>439</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0</v>
      </c>
      <c r="BG12" s="52">
        <v>0</v>
      </c>
      <c r="BH12" s="51">
        <v>0</v>
      </c>
      <c r="BI12" s="52">
        <v>0</v>
      </c>
      <c r="BJ12" s="51">
        <v>0</v>
      </c>
      <c r="BK12" s="52">
        <v>0</v>
      </c>
      <c r="BL12" s="51">
        <v>3</v>
      </c>
      <c r="BM12" s="52">
        <v>100</v>
      </c>
      <c r="BN12" s="51">
        <v>3</v>
      </c>
    </row>
    <row r="13" spans="1:66" ht="15">
      <c r="A13" s="84" t="s">
        <v>224</v>
      </c>
      <c r="B13" s="84" t="s">
        <v>257</v>
      </c>
      <c r="C13" s="53" t="s">
        <v>1185</v>
      </c>
      <c r="D13" s="54">
        <v>3</v>
      </c>
      <c r="E13" s="65" t="s">
        <v>132</v>
      </c>
      <c r="F13" s="55">
        <v>32</v>
      </c>
      <c r="G13" s="53"/>
      <c r="H13" s="57"/>
      <c r="I13" s="56"/>
      <c r="J13" s="56"/>
      <c r="K13" s="36" t="s">
        <v>65</v>
      </c>
      <c r="L13" s="83">
        <v>13</v>
      </c>
      <c r="M13" s="83"/>
      <c r="N13" s="63"/>
      <c r="O13" s="86" t="s">
        <v>265</v>
      </c>
      <c r="P13" s="88">
        <v>43699.70049768518</v>
      </c>
      <c r="Q13" s="86" t="s">
        <v>277</v>
      </c>
      <c r="R13" s="86"/>
      <c r="S13" s="86"/>
      <c r="T13" s="86"/>
      <c r="U13" s="86"/>
      <c r="V13" s="90" t="s">
        <v>315</v>
      </c>
      <c r="W13" s="88">
        <v>43699.70049768518</v>
      </c>
      <c r="X13" s="92">
        <v>43699</v>
      </c>
      <c r="Y13" s="94" t="s">
        <v>355</v>
      </c>
      <c r="Z13" s="90" t="s">
        <v>397</v>
      </c>
      <c r="AA13" s="86"/>
      <c r="AB13" s="86"/>
      <c r="AC13" s="94" t="s">
        <v>440</v>
      </c>
      <c r="AD13" s="86"/>
      <c r="AE13" s="86" t="b">
        <v>0</v>
      </c>
      <c r="AF13" s="86">
        <v>0</v>
      </c>
      <c r="AG13" s="94" t="s">
        <v>484</v>
      </c>
      <c r="AH13" s="86" t="b">
        <v>0</v>
      </c>
      <c r="AI13" s="86" t="s">
        <v>492</v>
      </c>
      <c r="AJ13" s="86"/>
      <c r="AK13" s="94" t="s">
        <v>484</v>
      </c>
      <c r="AL13" s="86" t="b">
        <v>0</v>
      </c>
      <c r="AM13" s="86">
        <v>0</v>
      </c>
      <c r="AN13" s="94" t="s">
        <v>484</v>
      </c>
      <c r="AO13" s="86" t="s">
        <v>500</v>
      </c>
      <c r="AP13" s="86" t="b">
        <v>0</v>
      </c>
      <c r="AQ13" s="94" t="s">
        <v>440</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5</v>
      </c>
      <c r="BM13" s="52">
        <v>100</v>
      </c>
      <c r="BN13" s="51">
        <v>5</v>
      </c>
    </row>
    <row r="14" spans="1:66" ht="30">
      <c r="A14" s="84" t="s">
        <v>225</v>
      </c>
      <c r="B14" s="84" t="s">
        <v>258</v>
      </c>
      <c r="C14" s="53" t="s">
        <v>1186</v>
      </c>
      <c r="D14" s="54">
        <v>3</v>
      </c>
      <c r="E14" s="65" t="s">
        <v>136</v>
      </c>
      <c r="F14" s="55">
        <v>6</v>
      </c>
      <c r="G14" s="53"/>
      <c r="H14" s="57"/>
      <c r="I14" s="56"/>
      <c r="J14" s="56"/>
      <c r="K14" s="36" t="s">
        <v>65</v>
      </c>
      <c r="L14" s="83">
        <v>14</v>
      </c>
      <c r="M14" s="83"/>
      <c r="N14" s="63"/>
      <c r="O14" s="86" t="s">
        <v>264</v>
      </c>
      <c r="P14" s="88">
        <v>43699.70376157408</v>
      </c>
      <c r="Q14" s="86" t="s">
        <v>278</v>
      </c>
      <c r="R14" s="86"/>
      <c r="S14" s="86"/>
      <c r="T14" s="86"/>
      <c r="U14" s="86"/>
      <c r="V14" s="90" t="s">
        <v>316</v>
      </c>
      <c r="W14" s="88">
        <v>43699.70376157408</v>
      </c>
      <c r="X14" s="92">
        <v>43699</v>
      </c>
      <c r="Y14" s="94" t="s">
        <v>356</v>
      </c>
      <c r="Z14" s="90" t="s">
        <v>398</v>
      </c>
      <c r="AA14" s="86"/>
      <c r="AB14" s="86"/>
      <c r="AC14" s="94" t="s">
        <v>441</v>
      </c>
      <c r="AD14" s="94" t="s">
        <v>476</v>
      </c>
      <c r="AE14" s="86" t="b">
        <v>0</v>
      </c>
      <c r="AF14" s="86">
        <v>0</v>
      </c>
      <c r="AG14" s="94" t="s">
        <v>487</v>
      </c>
      <c r="AH14" s="86" t="b">
        <v>0</v>
      </c>
      <c r="AI14" s="86" t="s">
        <v>492</v>
      </c>
      <c r="AJ14" s="86"/>
      <c r="AK14" s="94" t="s">
        <v>484</v>
      </c>
      <c r="AL14" s="86" t="b">
        <v>0</v>
      </c>
      <c r="AM14" s="86">
        <v>0</v>
      </c>
      <c r="AN14" s="94" t="s">
        <v>484</v>
      </c>
      <c r="AO14" s="86" t="s">
        <v>499</v>
      </c>
      <c r="AP14" s="86" t="b">
        <v>0</v>
      </c>
      <c r="AQ14" s="94" t="s">
        <v>476</v>
      </c>
      <c r="AR14" s="86" t="s">
        <v>176</v>
      </c>
      <c r="AS14" s="86">
        <v>0</v>
      </c>
      <c r="AT14" s="86">
        <v>0</v>
      </c>
      <c r="AU14" s="86"/>
      <c r="AV14" s="86"/>
      <c r="AW14" s="86"/>
      <c r="AX14" s="86"/>
      <c r="AY14" s="86"/>
      <c r="AZ14" s="86"/>
      <c r="BA14" s="86"/>
      <c r="BB14" s="86"/>
      <c r="BC14">
        <v>3</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5</v>
      </c>
      <c r="BM14" s="52">
        <v>100</v>
      </c>
      <c r="BN14" s="51">
        <v>5</v>
      </c>
    </row>
    <row r="15" spans="1:66" ht="30">
      <c r="A15" s="84" t="s">
        <v>225</v>
      </c>
      <c r="B15" s="84" t="s">
        <v>258</v>
      </c>
      <c r="C15" s="53" t="s">
        <v>1186</v>
      </c>
      <c r="D15" s="54">
        <v>3</v>
      </c>
      <c r="E15" s="65" t="s">
        <v>136</v>
      </c>
      <c r="F15" s="55">
        <v>6</v>
      </c>
      <c r="G15" s="53"/>
      <c r="H15" s="57"/>
      <c r="I15" s="56"/>
      <c r="J15" s="56"/>
      <c r="K15" s="36" t="s">
        <v>65</v>
      </c>
      <c r="L15" s="83">
        <v>15</v>
      </c>
      <c r="M15" s="83"/>
      <c r="N15" s="63"/>
      <c r="O15" s="86" t="s">
        <v>264</v>
      </c>
      <c r="P15" s="88">
        <v>43699.70483796296</v>
      </c>
      <c r="Q15" s="86" t="s">
        <v>279</v>
      </c>
      <c r="R15" s="86"/>
      <c r="S15" s="86"/>
      <c r="T15" s="86"/>
      <c r="U15" s="86"/>
      <c r="V15" s="90" t="s">
        <v>316</v>
      </c>
      <c r="W15" s="88">
        <v>43699.70483796296</v>
      </c>
      <c r="X15" s="92">
        <v>43699</v>
      </c>
      <c r="Y15" s="94" t="s">
        <v>357</v>
      </c>
      <c r="Z15" s="90" t="s">
        <v>399</v>
      </c>
      <c r="AA15" s="86"/>
      <c r="AB15" s="86"/>
      <c r="AC15" s="94" t="s">
        <v>442</v>
      </c>
      <c r="AD15" s="94" t="s">
        <v>477</v>
      </c>
      <c r="AE15" s="86" t="b">
        <v>0</v>
      </c>
      <c r="AF15" s="86">
        <v>1</v>
      </c>
      <c r="AG15" s="94" t="s">
        <v>487</v>
      </c>
      <c r="AH15" s="86" t="b">
        <v>0</v>
      </c>
      <c r="AI15" s="86" t="s">
        <v>494</v>
      </c>
      <c r="AJ15" s="86"/>
      <c r="AK15" s="94" t="s">
        <v>484</v>
      </c>
      <c r="AL15" s="86" t="b">
        <v>0</v>
      </c>
      <c r="AM15" s="86">
        <v>0</v>
      </c>
      <c r="AN15" s="94" t="s">
        <v>484</v>
      </c>
      <c r="AO15" s="86" t="s">
        <v>499</v>
      </c>
      <c r="AP15" s="86" t="b">
        <v>0</v>
      </c>
      <c r="AQ15" s="94" t="s">
        <v>477</v>
      </c>
      <c r="AR15" s="86" t="s">
        <v>176</v>
      </c>
      <c r="AS15" s="86">
        <v>0</v>
      </c>
      <c r="AT15" s="86">
        <v>0</v>
      </c>
      <c r="AU15" s="86"/>
      <c r="AV15" s="86"/>
      <c r="AW15" s="86"/>
      <c r="AX15" s="86"/>
      <c r="AY15" s="86"/>
      <c r="AZ15" s="86"/>
      <c r="BA15" s="86"/>
      <c r="BB15" s="86"/>
      <c r="BC15">
        <v>3</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4</v>
      </c>
      <c r="BM15" s="52">
        <v>100</v>
      </c>
      <c r="BN15" s="51">
        <v>4</v>
      </c>
    </row>
    <row r="16" spans="1:66" ht="30">
      <c r="A16" s="84" t="s">
        <v>225</v>
      </c>
      <c r="B16" s="84" t="s">
        <v>258</v>
      </c>
      <c r="C16" s="53" t="s">
        <v>1186</v>
      </c>
      <c r="D16" s="54">
        <v>3</v>
      </c>
      <c r="E16" s="65" t="s">
        <v>136</v>
      </c>
      <c r="F16" s="55">
        <v>6</v>
      </c>
      <c r="G16" s="53"/>
      <c r="H16" s="57"/>
      <c r="I16" s="56"/>
      <c r="J16" s="56"/>
      <c r="K16" s="36" t="s">
        <v>65</v>
      </c>
      <c r="L16" s="83">
        <v>16</v>
      </c>
      <c r="M16" s="83"/>
      <c r="N16" s="63"/>
      <c r="O16" s="86" t="s">
        <v>264</v>
      </c>
      <c r="P16" s="88">
        <v>43699.762662037036</v>
      </c>
      <c r="Q16" s="86" t="s">
        <v>280</v>
      </c>
      <c r="R16" s="86"/>
      <c r="S16" s="86"/>
      <c r="T16" s="86"/>
      <c r="U16" s="86"/>
      <c r="V16" s="90" t="s">
        <v>316</v>
      </c>
      <c r="W16" s="88">
        <v>43699.762662037036</v>
      </c>
      <c r="X16" s="92">
        <v>43699</v>
      </c>
      <c r="Y16" s="94" t="s">
        <v>358</v>
      </c>
      <c r="Z16" s="90" t="s">
        <v>400</v>
      </c>
      <c r="AA16" s="86"/>
      <c r="AB16" s="86"/>
      <c r="AC16" s="94" t="s">
        <v>443</v>
      </c>
      <c r="AD16" s="94" t="s">
        <v>478</v>
      </c>
      <c r="AE16" s="86" t="b">
        <v>0</v>
      </c>
      <c r="AF16" s="86">
        <v>0</v>
      </c>
      <c r="AG16" s="94" t="s">
        <v>487</v>
      </c>
      <c r="AH16" s="86" t="b">
        <v>0</v>
      </c>
      <c r="AI16" s="86" t="s">
        <v>492</v>
      </c>
      <c r="AJ16" s="86"/>
      <c r="AK16" s="94" t="s">
        <v>484</v>
      </c>
      <c r="AL16" s="86" t="b">
        <v>0</v>
      </c>
      <c r="AM16" s="86">
        <v>0</v>
      </c>
      <c r="AN16" s="94" t="s">
        <v>484</v>
      </c>
      <c r="AO16" s="86" t="s">
        <v>501</v>
      </c>
      <c r="AP16" s="86" t="b">
        <v>0</v>
      </c>
      <c r="AQ16" s="94" t="s">
        <v>478</v>
      </c>
      <c r="AR16" s="86" t="s">
        <v>176</v>
      </c>
      <c r="AS16" s="86">
        <v>0</v>
      </c>
      <c r="AT16" s="86">
        <v>0</v>
      </c>
      <c r="AU16" s="86"/>
      <c r="AV16" s="86"/>
      <c r="AW16" s="86"/>
      <c r="AX16" s="86"/>
      <c r="AY16" s="86"/>
      <c r="AZ16" s="86"/>
      <c r="BA16" s="86"/>
      <c r="BB16" s="86"/>
      <c r="BC16">
        <v>3</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30">
      <c r="A17" s="84" t="s">
        <v>225</v>
      </c>
      <c r="B17" s="84" t="s">
        <v>257</v>
      </c>
      <c r="C17" s="53" t="s">
        <v>1186</v>
      </c>
      <c r="D17" s="54">
        <v>3</v>
      </c>
      <c r="E17" s="65" t="s">
        <v>136</v>
      </c>
      <c r="F17" s="55">
        <v>6</v>
      </c>
      <c r="G17" s="53"/>
      <c r="H17" s="57"/>
      <c r="I17" s="56"/>
      <c r="J17" s="56"/>
      <c r="K17" s="36" t="s">
        <v>65</v>
      </c>
      <c r="L17" s="83">
        <v>17</v>
      </c>
      <c r="M17" s="83"/>
      <c r="N17" s="63"/>
      <c r="O17" s="86" t="s">
        <v>265</v>
      </c>
      <c r="P17" s="88">
        <v>43699.70376157408</v>
      </c>
      <c r="Q17" s="86" t="s">
        <v>278</v>
      </c>
      <c r="R17" s="86"/>
      <c r="S17" s="86"/>
      <c r="T17" s="86"/>
      <c r="U17" s="86"/>
      <c r="V17" s="90" t="s">
        <v>316</v>
      </c>
      <c r="W17" s="88">
        <v>43699.70376157408</v>
      </c>
      <c r="X17" s="92">
        <v>43699</v>
      </c>
      <c r="Y17" s="94" t="s">
        <v>356</v>
      </c>
      <c r="Z17" s="90" t="s">
        <v>398</v>
      </c>
      <c r="AA17" s="86"/>
      <c r="AB17" s="86"/>
      <c r="AC17" s="94" t="s">
        <v>441</v>
      </c>
      <c r="AD17" s="94" t="s">
        <v>476</v>
      </c>
      <c r="AE17" s="86" t="b">
        <v>0</v>
      </c>
      <c r="AF17" s="86">
        <v>0</v>
      </c>
      <c r="AG17" s="94" t="s">
        <v>487</v>
      </c>
      <c r="AH17" s="86" t="b">
        <v>0</v>
      </c>
      <c r="AI17" s="86" t="s">
        <v>492</v>
      </c>
      <c r="AJ17" s="86"/>
      <c r="AK17" s="94" t="s">
        <v>484</v>
      </c>
      <c r="AL17" s="86" t="b">
        <v>0</v>
      </c>
      <c r="AM17" s="86">
        <v>0</v>
      </c>
      <c r="AN17" s="94" t="s">
        <v>484</v>
      </c>
      <c r="AO17" s="86" t="s">
        <v>499</v>
      </c>
      <c r="AP17" s="86" t="b">
        <v>0</v>
      </c>
      <c r="AQ17" s="94" t="s">
        <v>476</v>
      </c>
      <c r="AR17" s="86" t="s">
        <v>176</v>
      </c>
      <c r="AS17" s="86">
        <v>0</v>
      </c>
      <c r="AT17" s="86">
        <v>0</v>
      </c>
      <c r="AU17" s="86"/>
      <c r="AV17" s="86"/>
      <c r="AW17" s="86"/>
      <c r="AX17" s="86"/>
      <c r="AY17" s="86"/>
      <c r="AZ17" s="86"/>
      <c r="BA17" s="86"/>
      <c r="BB17" s="86"/>
      <c r="BC17">
        <v>3</v>
      </c>
      <c r="BD17" s="85" t="str">
        <f>REPLACE(INDEX(GroupVertices[Group],MATCH(Edges[[#This Row],[Vertex 1]],GroupVertices[Vertex],0)),1,1,"")</f>
        <v>3</v>
      </c>
      <c r="BE17" s="85" t="str">
        <f>REPLACE(INDEX(GroupVertices[Group],MATCH(Edges[[#This Row],[Vertex 2]],GroupVertices[Vertex],0)),1,1,"")</f>
        <v>3</v>
      </c>
      <c r="BF17" s="51"/>
      <c r="BG17" s="52"/>
      <c r="BH17" s="51"/>
      <c r="BI17" s="52"/>
      <c r="BJ17" s="51"/>
      <c r="BK17" s="52"/>
      <c r="BL17" s="51"/>
      <c r="BM17" s="52"/>
      <c r="BN17" s="51"/>
    </row>
    <row r="18" spans="1:66" ht="30">
      <c r="A18" s="84" t="s">
        <v>225</v>
      </c>
      <c r="B18" s="84" t="s">
        <v>257</v>
      </c>
      <c r="C18" s="53" t="s">
        <v>1186</v>
      </c>
      <c r="D18" s="54">
        <v>3</v>
      </c>
      <c r="E18" s="65" t="s">
        <v>136</v>
      </c>
      <c r="F18" s="55">
        <v>6</v>
      </c>
      <c r="G18" s="53"/>
      <c r="H18" s="57"/>
      <c r="I18" s="56"/>
      <c r="J18" s="56"/>
      <c r="K18" s="36" t="s">
        <v>65</v>
      </c>
      <c r="L18" s="83">
        <v>18</v>
      </c>
      <c r="M18" s="83"/>
      <c r="N18" s="63"/>
      <c r="O18" s="86" t="s">
        <v>265</v>
      </c>
      <c r="P18" s="88">
        <v>43699.70483796296</v>
      </c>
      <c r="Q18" s="86" t="s">
        <v>279</v>
      </c>
      <c r="R18" s="86"/>
      <c r="S18" s="86"/>
      <c r="T18" s="86"/>
      <c r="U18" s="86"/>
      <c r="V18" s="90" t="s">
        <v>316</v>
      </c>
      <c r="W18" s="88">
        <v>43699.70483796296</v>
      </c>
      <c r="X18" s="92">
        <v>43699</v>
      </c>
      <c r="Y18" s="94" t="s">
        <v>357</v>
      </c>
      <c r="Z18" s="90" t="s">
        <v>399</v>
      </c>
      <c r="AA18" s="86"/>
      <c r="AB18" s="86"/>
      <c r="AC18" s="94" t="s">
        <v>442</v>
      </c>
      <c r="AD18" s="94" t="s">
        <v>477</v>
      </c>
      <c r="AE18" s="86" t="b">
        <v>0</v>
      </c>
      <c r="AF18" s="86">
        <v>1</v>
      </c>
      <c r="AG18" s="94" t="s">
        <v>487</v>
      </c>
      <c r="AH18" s="86" t="b">
        <v>0</v>
      </c>
      <c r="AI18" s="86" t="s">
        <v>494</v>
      </c>
      <c r="AJ18" s="86"/>
      <c r="AK18" s="94" t="s">
        <v>484</v>
      </c>
      <c r="AL18" s="86" t="b">
        <v>0</v>
      </c>
      <c r="AM18" s="86">
        <v>0</v>
      </c>
      <c r="AN18" s="94" t="s">
        <v>484</v>
      </c>
      <c r="AO18" s="86" t="s">
        <v>499</v>
      </c>
      <c r="AP18" s="86" t="b">
        <v>0</v>
      </c>
      <c r="AQ18" s="94" t="s">
        <v>477</v>
      </c>
      <c r="AR18" s="86" t="s">
        <v>176</v>
      </c>
      <c r="AS18" s="86">
        <v>0</v>
      </c>
      <c r="AT18" s="86">
        <v>0</v>
      </c>
      <c r="AU18" s="86"/>
      <c r="AV18" s="86"/>
      <c r="AW18" s="86"/>
      <c r="AX18" s="86"/>
      <c r="AY18" s="86"/>
      <c r="AZ18" s="86"/>
      <c r="BA18" s="86"/>
      <c r="BB18" s="86"/>
      <c r="BC18">
        <v>3</v>
      </c>
      <c r="BD18" s="85" t="str">
        <f>REPLACE(INDEX(GroupVertices[Group],MATCH(Edges[[#This Row],[Vertex 1]],GroupVertices[Vertex],0)),1,1,"")</f>
        <v>3</v>
      </c>
      <c r="BE18" s="85" t="str">
        <f>REPLACE(INDEX(GroupVertices[Group],MATCH(Edges[[#This Row],[Vertex 2]],GroupVertices[Vertex],0)),1,1,"")</f>
        <v>3</v>
      </c>
      <c r="BF18" s="51"/>
      <c r="BG18" s="52"/>
      <c r="BH18" s="51"/>
      <c r="BI18" s="52"/>
      <c r="BJ18" s="51"/>
      <c r="BK18" s="52"/>
      <c r="BL18" s="51"/>
      <c r="BM18" s="52"/>
      <c r="BN18" s="51"/>
    </row>
    <row r="19" spans="1:66" ht="30">
      <c r="A19" s="84" t="s">
        <v>225</v>
      </c>
      <c r="B19" s="84" t="s">
        <v>257</v>
      </c>
      <c r="C19" s="53" t="s">
        <v>1186</v>
      </c>
      <c r="D19" s="54">
        <v>3</v>
      </c>
      <c r="E19" s="65" t="s">
        <v>136</v>
      </c>
      <c r="F19" s="55">
        <v>6</v>
      </c>
      <c r="G19" s="53"/>
      <c r="H19" s="57"/>
      <c r="I19" s="56"/>
      <c r="J19" s="56"/>
      <c r="K19" s="36" t="s">
        <v>65</v>
      </c>
      <c r="L19" s="83">
        <v>19</v>
      </c>
      <c r="M19" s="83"/>
      <c r="N19" s="63"/>
      <c r="O19" s="86" t="s">
        <v>265</v>
      </c>
      <c r="P19" s="88">
        <v>43699.762662037036</v>
      </c>
      <c r="Q19" s="86" t="s">
        <v>280</v>
      </c>
      <c r="R19" s="86"/>
      <c r="S19" s="86"/>
      <c r="T19" s="86"/>
      <c r="U19" s="86"/>
      <c r="V19" s="90" t="s">
        <v>316</v>
      </c>
      <c r="W19" s="88">
        <v>43699.762662037036</v>
      </c>
      <c r="X19" s="92">
        <v>43699</v>
      </c>
      <c r="Y19" s="94" t="s">
        <v>358</v>
      </c>
      <c r="Z19" s="90" t="s">
        <v>400</v>
      </c>
      <c r="AA19" s="86"/>
      <c r="AB19" s="86"/>
      <c r="AC19" s="94" t="s">
        <v>443</v>
      </c>
      <c r="AD19" s="94" t="s">
        <v>478</v>
      </c>
      <c r="AE19" s="86" t="b">
        <v>0</v>
      </c>
      <c r="AF19" s="86">
        <v>0</v>
      </c>
      <c r="AG19" s="94" t="s">
        <v>487</v>
      </c>
      <c r="AH19" s="86" t="b">
        <v>0</v>
      </c>
      <c r="AI19" s="86" t="s">
        <v>492</v>
      </c>
      <c r="AJ19" s="86"/>
      <c r="AK19" s="94" t="s">
        <v>484</v>
      </c>
      <c r="AL19" s="86" t="b">
        <v>0</v>
      </c>
      <c r="AM19" s="86">
        <v>0</v>
      </c>
      <c r="AN19" s="94" t="s">
        <v>484</v>
      </c>
      <c r="AO19" s="86" t="s">
        <v>501</v>
      </c>
      <c r="AP19" s="86" t="b">
        <v>0</v>
      </c>
      <c r="AQ19" s="94" t="s">
        <v>478</v>
      </c>
      <c r="AR19" s="86" t="s">
        <v>176</v>
      </c>
      <c r="AS19" s="86">
        <v>0</v>
      </c>
      <c r="AT19" s="86">
        <v>0</v>
      </c>
      <c r="AU19" s="86"/>
      <c r="AV19" s="86"/>
      <c r="AW19" s="86"/>
      <c r="AX19" s="86"/>
      <c r="AY19" s="86"/>
      <c r="AZ19" s="86"/>
      <c r="BA19" s="86"/>
      <c r="BB19" s="86"/>
      <c r="BC19">
        <v>3</v>
      </c>
      <c r="BD19" s="85" t="str">
        <f>REPLACE(INDEX(GroupVertices[Group],MATCH(Edges[[#This Row],[Vertex 1]],GroupVertices[Vertex],0)),1,1,"")</f>
        <v>3</v>
      </c>
      <c r="BE19" s="85" t="str">
        <f>REPLACE(INDEX(GroupVertices[Group],MATCH(Edges[[#This Row],[Vertex 2]],GroupVertices[Vertex],0)),1,1,"")</f>
        <v>3</v>
      </c>
      <c r="BF19" s="51"/>
      <c r="BG19" s="52"/>
      <c r="BH19" s="51"/>
      <c r="BI19" s="52"/>
      <c r="BJ19" s="51"/>
      <c r="BK19" s="52"/>
      <c r="BL19" s="51"/>
      <c r="BM19" s="52"/>
      <c r="BN19" s="51"/>
    </row>
    <row r="20" spans="1:66" ht="15">
      <c r="A20" s="84" t="s">
        <v>226</v>
      </c>
      <c r="B20" s="84" t="s">
        <v>236</v>
      </c>
      <c r="C20" s="53" t="s">
        <v>1185</v>
      </c>
      <c r="D20" s="54">
        <v>3</v>
      </c>
      <c r="E20" s="65" t="s">
        <v>132</v>
      </c>
      <c r="F20" s="55">
        <v>32</v>
      </c>
      <c r="G20" s="53"/>
      <c r="H20" s="57"/>
      <c r="I20" s="56"/>
      <c r="J20" s="56"/>
      <c r="K20" s="36" t="s">
        <v>65</v>
      </c>
      <c r="L20" s="83">
        <v>20</v>
      </c>
      <c r="M20" s="83"/>
      <c r="N20" s="63"/>
      <c r="O20" s="86" t="s">
        <v>266</v>
      </c>
      <c r="P20" s="88">
        <v>43699.79403935185</v>
      </c>
      <c r="Q20" s="86" t="s">
        <v>281</v>
      </c>
      <c r="R20" s="86"/>
      <c r="S20" s="86"/>
      <c r="T20" s="86"/>
      <c r="U20" s="86"/>
      <c r="V20" s="90" t="s">
        <v>317</v>
      </c>
      <c r="W20" s="88">
        <v>43699.79403935185</v>
      </c>
      <c r="X20" s="92">
        <v>43699</v>
      </c>
      <c r="Y20" s="94" t="s">
        <v>359</v>
      </c>
      <c r="Z20" s="90" t="s">
        <v>401</v>
      </c>
      <c r="AA20" s="86"/>
      <c r="AB20" s="86"/>
      <c r="AC20" s="94" t="s">
        <v>444</v>
      </c>
      <c r="AD20" s="86"/>
      <c r="AE20" s="86" t="b">
        <v>0</v>
      </c>
      <c r="AF20" s="86">
        <v>0</v>
      </c>
      <c r="AG20" s="94" t="s">
        <v>484</v>
      </c>
      <c r="AH20" s="86" t="b">
        <v>0</v>
      </c>
      <c r="AI20" s="86" t="s">
        <v>492</v>
      </c>
      <c r="AJ20" s="86"/>
      <c r="AK20" s="94" t="s">
        <v>484</v>
      </c>
      <c r="AL20" s="86" t="b">
        <v>0</v>
      </c>
      <c r="AM20" s="86">
        <v>8</v>
      </c>
      <c r="AN20" s="94" t="s">
        <v>454</v>
      </c>
      <c r="AO20" s="86" t="s">
        <v>499</v>
      </c>
      <c r="AP20" s="86" t="b">
        <v>0</v>
      </c>
      <c r="AQ20" s="94" t="s">
        <v>454</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226</v>
      </c>
      <c r="B21" s="84" t="s">
        <v>259</v>
      </c>
      <c r="C21" s="53" t="s">
        <v>1185</v>
      </c>
      <c r="D21" s="54">
        <v>3</v>
      </c>
      <c r="E21" s="65" t="s">
        <v>132</v>
      </c>
      <c r="F21" s="55">
        <v>32</v>
      </c>
      <c r="G21" s="53"/>
      <c r="H21" s="57"/>
      <c r="I21" s="56"/>
      <c r="J21" s="56"/>
      <c r="K21" s="36" t="s">
        <v>65</v>
      </c>
      <c r="L21" s="83">
        <v>21</v>
      </c>
      <c r="M21" s="83"/>
      <c r="N21" s="63"/>
      <c r="O21" s="86" t="s">
        <v>265</v>
      </c>
      <c r="P21" s="88">
        <v>43699.79403935185</v>
      </c>
      <c r="Q21" s="86" t="s">
        <v>281</v>
      </c>
      <c r="R21" s="86"/>
      <c r="S21" s="86"/>
      <c r="T21" s="86"/>
      <c r="U21" s="86"/>
      <c r="V21" s="90" t="s">
        <v>317</v>
      </c>
      <c r="W21" s="88">
        <v>43699.79403935185</v>
      </c>
      <c r="X21" s="92">
        <v>43699</v>
      </c>
      <c r="Y21" s="94" t="s">
        <v>359</v>
      </c>
      <c r="Z21" s="90" t="s">
        <v>401</v>
      </c>
      <c r="AA21" s="86"/>
      <c r="AB21" s="86"/>
      <c r="AC21" s="94" t="s">
        <v>444</v>
      </c>
      <c r="AD21" s="86"/>
      <c r="AE21" s="86" t="b">
        <v>0</v>
      </c>
      <c r="AF21" s="86">
        <v>0</v>
      </c>
      <c r="AG21" s="94" t="s">
        <v>484</v>
      </c>
      <c r="AH21" s="86" t="b">
        <v>0</v>
      </c>
      <c r="AI21" s="86" t="s">
        <v>492</v>
      </c>
      <c r="AJ21" s="86"/>
      <c r="AK21" s="94" t="s">
        <v>484</v>
      </c>
      <c r="AL21" s="86" t="b">
        <v>0</v>
      </c>
      <c r="AM21" s="86">
        <v>8</v>
      </c>
      <c r="AN21" s="94" t="s">
        <v>454</v>
      </c>
      <c r="AO21" s="86" t="s">
        <v>499</v>
      </c>
      <c r="AP21" s="86" t="b">
        <v>0</v>
      </c>
      <c r="AQ21" s="94" t="s">
        <v>454</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16</v>
      </c>
      <c r="BM21" s="52">
        <v>100</v>
      </c>
      <c r="BN21" s="51">
        <v>16</v>
      </c>
    </row>
    <row r="22" spans="1:66" ht="15">
      <c r="A22" s="84" t="s">
        <v>227</v>
      </c>
      <c r="B22" s="84" t="s">
        <v>236</v>
      </c>
      <c r="C22" s="53" t="s">
        <v>1185</v>
      </c>
      <c r="D22" s="54">
        <v>3</v>
      </c>
      <c r="E22" s="65" t="s">
        <v>132</v>
      </c>
      <c r="F22" s="55">
        <v>32</v>
      </c>
      <c r="G22" s="53"/>
      <c r="H22" s="57"/>
      <c r="I22" s="56"/>
      <c r="J22" s="56"/>
      <c r="K22" s="36" t="s">
        <v>65</v>
      </c>
      <c r="L22" s="83">
        <v>22</v>
      </c>
      <c r="M22" s="83"/>
      <c r="N22" s="63"/>
      <c r="O22" s="86" t="s">
        <v>266</v>
      </c>
      <c r="P22" s="88">
        <v>43699.79403935185</v>
      </c>
      <c r="Q22" s="86" t="s">
        <v>281</v>
      </c>
      <c r="R22" s="86"/>
      <c r="S22" s="86"/>
      <c r="T22" s="86"/>
      <c r="U22" s="86"/>
      <c r="V22" s="90" t="s">
        <v>318</v>
      </c>
      <c r="W22" s="88">
        <v>43699.79403935185</v>
      </c>
      <c r="X22" s="92">
        <v>43699</v>
      </c>
      <c r="Y22" s="94" t="s">
        <v>359</v>
      </c>
      <c r="Z22" s="90" t="s">
        <v>402</v>
      </c>
      <c r="AA22" s="86"/>
      <c r="AB22" s="86"/>
      <c r="AC22" s="94" t="s">
        <v>445</v>
      </c>
      <c r="AD22" s="86"/>
      <c r="AE22" s="86" t="b">
        <v>0</v>
      </c>
      <c r="AF22" s="86">
        <v>0</v>
      </c>
      <c r="AG22" s="94" t="s">
        <v>484</v>
      </c>
      <c r="AH22" s="86" t="b">
        <v>0</v>
      </c>
      <c r="AI22" s="86" t="s">
        <v>492</v>
      </c>
      <c r="AJ22" s="86"/>
      <c r="AK22" s="94" t="s">
        <v>484</v>
      </c>
      <c r="AL22" s="86" t="b">
        <v>0</v>
      </c>
      <c r="AM22" s="86">
        <v>8</v>
      </c>
      <c r="AN22" s="94" t="s">
        <v>454</v>
      </c>
      <c r="AO22" s="86" t="s">
        <v>499</v>
      </c>
      <c r="AP22" s="86" t="b">
        <v>0</v>
      </c>
      <c r="AQ22" s="94" t="s">
        <v>454</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15">
      <c r="A23" s="84" t="s">
        <v>227</v>
      </c>
      <c r="B23" s="84" t="s">
        <v>259</v>
      </c>
      <c r="C23" s="53" t="s">
        <v>1185</v>
      </c>
      <c r="D23" s="54">
        <v>3</v>
      </c>
      <c r="E23" s="65" t="s">
        <v>132</v>
      </c>
      <c r="F23" s="55">
        <v>32</v>
      </c>
      <c r="G23" s="53"/>
      <c r="H23" s="57"/>
      <c r="I23" s="56"/>
      <c r="J23" s="56"/>
      <c r="K23" s="36" t="s">
        <v>65</v>
      </c>
      <c r="L23" s="83">
        <v>23</v>
      </c>
      <c r="M23" s="83"/>
      <c r="N23" s="63"/>
      <c r="O23" s="86" t="s">
        <v>265</v>
      </c>
      <c r="P23" s="88">
        <v>43699.79403935185</v>
      </c>
      <c r="Q23" s="86" t="s">
        <v>281</v>
      </c>
      <c r="R23" s="86"/>
      <c r="S23" s="86"/>
      <c r="T23" s="86"/>
      <c r="U23" s="86"/>
      <c r="V23" s="90" t="s">
        <v>318</v>
      </c>
      <c r="W23" s="88">
        <v>43699.79403935185</v>
      </c>
      <c r="X23" s="92">
        <v>43699</v>
      </c>
      <c r="Y23" s="94" t="s">
        <v>359</v>
      </c>
      <c r="Z23" s="90" t="s">
        <v>402</v>
      </c>
      <c r="AA23" s="86"/>
      <c r="AB23" s="86"/>
      <c r="AC23" s="94" t="s">
        <v>445</v>
      </c>
      <c r="AD23" s="86"/>
      <c r="AE23" s="86" t="b">
        <v>0</v>
      </c>
      <c r="AF23" s="86">
        <v>0</v>
      </c>
      <c r="AG23" s="94" t="s">
        <v>484</v>
      </c>
      <c r="AH23" s="86" t="b">
        <v>0</v>
      </c>
      <c r="AI23" s="86" t="s">
        <v>492</v>
      </c>
      <c r="AJ23" s="86"/>
      <c r="AK23" s="94" t="s">
        <v>484</v>
      </c>
      <c r="AL23" s="86" t="b">
        <v>0</v>
      </c>
      <c r="AM23" s="86">
        <v>8</v>
      </c>
      <c r="AN23" s="94" t="s">
        <v>454</v>
      </c>
      <c r="AO23" s="86" t="s">
        <v>499</v>
      </c>
      <c r="AP23" s="86" t="b">
        <v>0</v>
      </c>
      <c r="AQ23" s="94" t="s">
        <v>454</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16</v>
      </c>
      <c r="BM23" s="52">
        <v>100</v>
      </c>
      <c r="BN23" s="51">
        <v>16</v>
      </c>
    </row>
    <row r="24" spans="1:66" ht="15">
      <c r="A24" s="84" t="s">
        <v>228</v>
      </c>
      <c r="B24" s="84" t="s">
        <v>259</v>
      </c>
      <c r="C24" s="53" t="s">
        <v>1185</v>
      </c>
      <c r="D24" s="54">
        <v>3</v>
      </c>
      <c r="E24" s="65" t="s">
        <v>132</v>
      </c>
      <c r="F24" s="55">
        <v>32</v>
      </c>
      <c r="G24" s="53"/>
      <c r="H24" s="57"/>
      <c r="I24" s="56"/>
      <c r="J24" s="56"/>
      <c r="K24" s="36" t="s">
        <v>65</v>
      </c>
      <c r="L24" s="83">
        <v>24</v>
      </c>
      <c r="M24" s="83"/>
      <c r="N24" s="63"/>
      <c r="O24" s="86" t="s">
        <v>265</v>
      </c>
      <c r="P24" s="88">
        <v>43699.795636574076</v>
      </c>
      <c r="Q24" s="86" t="s">
        <v>282</v>
      </c>
      <c r="R24" s="90" t="s">
        <v>290</v>
      </c>
      <c r="S24" s="86" t="s">
        <v>299</v>
      </c>
      <c r="T24" s="86"/>
      <c r="U24" s="86"/>
      <c r="V24" s="90" t="s">
        <v>319</v>
      </c>
      <c r="W24" s="88">
        <v>43699.795636574076</v>
      </c>
      <c r="X24" s="92">
        <v>43699</v>
      </c>
      <c r="Y24" s="94" t="s">
        <v>360</v>
      </c>
      <c r="Z24" s="90" t="s">
        <v>403</v>
      </c>
      <c r="AA24" s="86"/>
      <c r="AB24" s="86"/>
      <c r="AC24" s="94" t="s">
        <v>446</v>
      </c>
      <c r="AD24" s="94" t="s">
        <v>454</v>
      </c>
      <c r="AE24" s="86" t="b">
        <v>0</v>
      </c>
      <c r="AF24" s="86">
        <v>0</v>
      </c>
      <c r="AG24" s="94" t="s">
        <v>488</v>
      </c>
      <c r="AH24" s="86" t="b">
        <v>0</v>
      </c>
      <c r="AI24" s="86" t="s">
        <v>495</v>
      </c>
      <c r="AJ24" s="86"/>
      <c r="AK24" s="94" t="s">
        <v>484</v>
      </c>
      <c r="AL24" s="86" t="b">
        <v>0</v>
      </c>
      <c r="AM24" s="86">
        <v>0</v>
      </c>
      <c r="AN24" s="94" t="s">
        <v>484</v>
      </c>
      <c r="AO24" s="86" t="s">
        <v>497</v>
      </c>
      <c r="AP24" s="86" t="b">
        <v>0</v>
      </c>
      <c r="AQ24" s="94" t="s">
        <v>454</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228</v>
      </c>
      <c r="B25" s="84" t="s">
        <v>236</v>
      </c>
      <c r="C25" s="53" t="s">
        <v>1185</v>
      </c>
      <c r="D25" s="54">
        <v>3</v>
      </c>
      <c r="E25" s="65" t="s">
        <v>132</v>
      </c>
      <c r="F25" s="55">
        <v>32</v>
      </c>
      <c r="G25" s="53"/>
      <c r="H25" s="57"/>
      <c r="I25" s="56"/>
      <c r="J25" s="56"/>
      <c r="K25" s="36" t="s">
        <v>65</v>
      </c>
      <c r="L25" s="83">
        <v>25</v>
      </c>
      <c r="M25" s="83"/>
      <c r="N25" s="63"/>
      <c r="O25" s="86" t="s">
        <v>264</v>
      </c>
      <c r="P25" s="88">
        <v>43699.795636574076</v>
      </c>
      <c r="Q25" s="86" t="s">
        <v>282</v>
      </c>
      <c r="R25" s="90" t="s">
        <v>290</v>
      </c>
      <c r="S25" s="86" t="s">
        <v>299</v>
      </c>
      <c r="T25" s="86"/>
      <c r="U25" s="86"/>
      <c r="V25" s="90" t="s">
        <v>319</v>
      </c>
      <c r="W25" s="88">
        <v>43699.795636574076</v>
      </c>
      <c r="X25" s="92">
        <v>43699</v>
      </c>
      <c r="Y25" s="94" t="s">
        <v>360</v>
      </c>
      <c r="Z25" s="90" t="s">
        <v>403</v>
      </c>
      <c r="AA25" s="86"/>
      <c r="AB25" s="86"/>
      <c r="AC25" s="94" t="s">
        <v>446</v>
      </c>
      <c r="AD25" s="94" t="s">
        <v>454</v>
      </c>
      <c r="AE25" s="86" t="b">
        <v>0</v>
      </c>
      <c r="AF25" s="86">
        <v>0</v>
      </c>
      <c r="AG25" s="94" t="s">
        <v>488</v>
      </c>
      <c r="AH25" s="86" t="b">
        <v>0</v>
      </c>
      <c r="AI25" s="86" t="s">
        <v>495</v>
      </c>
      <c r="AJ25" s="86"/>
      <c r="AK25" s="94" t="s">
        <v>484</v>
      </c>
      <c r="AL25" s="86" t="b">
        <v>0</v>
      </c>
      <c r="AM25" s="86">
        <v>0</v>
      </c>
      <c r="AN25" s="94" t="s">
        <v>484</v>
      </c>
      <c r="AO25" s="86" t="s">
        <v>497</v>
      </c>
      <c r="AP25" s="86" t="b">
        <v>0</v>
      </c>
      <c r="AQ25" s="94" t="s">
        <v>454</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3</v>
      </c>
      <c r="BM25" s="52">
        <v>100</v>
      </c>
      <c r="BN25" s="51">
        <v>3</v>
      </c>
    </row>
    <row r="26" spans="1:66" ht="15">
      <c r="A26" s="84" t="s">
        <v>229</v>
      </c>
      <c r="B26" s="84" t="s">
        <v>236</v>
      </c>
      <c r="C26" s="53" t="s">
        <v>1185</v>
      </c>
      <c r="D26" s="54">
        <v>3</v>
      </c>
      <c r="E26" s="65" t="s">
        <v>132</v>
      </c>
      <c r="F26" s="55">
        <v>32</v>
      </c>
      <c r="G26" s="53"/>
      <c r="H26" s="57"/>
      <c r="I26" s="56"/>
      <c r="J26" s="56"/>
      <c r="K26" s="36" t="s">
        <v>65</v>
      </c>
      <c r="L26" s="83">
        <v>26</v>
      </c>
      <c r="M26" s="83"/>
      <c r="N26" s="63"/>
      <c r="O26" s="86" t="s">
        <v>266</v>
      </c>
      <c r="P26" s="88">
        <v>43699.80351851852</v>
      </c>
      <c r="Q26" s="86" t="s">
        <v>281</v>
      </c>
      <c r="R26" s="86"/>
      <c r="S26" s="86"/>
      <c r="T26" s="86"/>
      <c r="U26" s="86"/>
      <c r="V26" s="90" t="s">
        <v>320</v>
      </c>
      <c r="W26" s="88">
        <v>43699.80351851852</v>
      </c>
      <c r="X26" s="92">
        <v>43699</v>
      </c>
      <c r="Y26" s="94" t="s">
        <v>361</v>
      </c>
      <c r="Z26" s="90" t="s">
        <v>404</v>
      </c>
      <c r="AA26" s="86"/>
      <c r="AB26" s="86"/>
      <c r="AC26" s="94" t="s">
        <v>447</v>
      </c>
      <c r="AD26" s="86"/>
      <c r="AE26" s="86" t="b">
        <v>0</v>
      </c>
      <c r="AF26" s="86">
        <v>0</v>
      </c>
      <c r="AG26" s="94" t="s">
        <v>484</v>
      </c>
      <c r="AH26" s="86" t="b">
        <v>0</v>
      </c>
      <c r="AI26" s="86" t="s">
        <v>492</v>
      </c>
      <c r="AJ26" s="86"/>
      <c r="AK26" s="94" t="s">
        <v>484</v>
      </c>
      <c r="AL26" s="86" t="b">
        <v>0</v>
      </c>
      <c r="AM26" s="86">
        <v>8</v>
      </c>
      <c r="AN26" s="94" t="s">
        <v>454</v>
      </c>
      <c r="AO26" s="86" t="s">
        <v>501</v>
      </c>
      <c r="AP26" s="86" t="b">
        <v>0</v>
      </c>
      <c r="AQ26" s="94" t="s">
        <v>454</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229</v>
      </c>
      <c r="B27" s="84" t="s">
        <v>259</v>
      </c>
      <c r="C27" s="53" t="s">
        <v>1185</v>
      </c>
      <c r="D27" s="54">
        <v>3</v>
      </c>
      <c r="E27" s="65" t="s">
        <v>132</v>
      </c>
      <c r="F27" s="55">
        <v>32</v>
      </c>
      <c r="G27" s="53"/>
      <c r="H27" s="57"/>
      <c r="I27" s="56"/>
      <c r="J27" s="56"/>
      <c r="K27" s="36" t="s">
        <v>65</v>
      </c>
      <c r="L27" s="83">
        <v>27</v>
      </c>
      <c r="M27" s="83"/>
      <c r="N27" s="63"/>
      <c r="O27" s="86" t="s">
        <v>265</v>
      </c>
      <c r="P27" s="88">
        <v>43699.80351851852</v>
      </c>
      <c r="Q27" s="86" t="s">
        <v>281</v>
      </c>
      <c r="R27" s="86"/>
      <c r="S27" s="86"/>
      <c r="T27" s="86"/>
      <c r="U27" s="86"/>
      <c r="V27" s="90" t="s">
        <v>320</v>
      </c>
      <c r="W27" s="88">
        <v>43699.80351851852</v>
      </c>
      <c r="X27" s="92">
        <v>43699</v>
      </c>
      <c r="Y27" s="94" t="s">
        <v>361</v>
      </c>
      <c r="Z27" s="90" t="s">
        <v>404</v>
      </c>
      <c r="AA27" s="86"/>
      <c r="AB27" s="86"/>
      <c r="AC27" s="94" t="s">
        <v>447</v>
      </c>
      <c r="AD27" s="86"/>
      <c r="AE27" s="86" t="b">
        <v>0</v>
      </c>
      <c r="AF27" s="86">
        <v>0</v>
      </c>
      <c r="AG27" s="94" t="s">
        <v>484</v>
      </c>
      <c r="AH27" s="86" t="b">
        <v>0</v>
      </c>
      <c r="AI27" s="86" t="s">
        <v>492</v>
      </c>
      <c r="AJ27" s="86"/>
      <c r="AK27" s="94" t="s">
        <v>484</v>
      </c>
      <c r="AL27" s="86" t="b">
        <v>0</v>
      </c>
      <c r="AM27" s="86">
        <v>8</v>
      </c>
      <c r="AN27" s="94" t="s">
        <v>454</v>
      </c>
      <c r="AO27" s="86" t="s">
        <v>501</v>
      </c>
      <c r="AP27" s="86" t="b">
        <v>0</v>
      </c>
      <c r="AQ27" s="94" t="s">
        <v>454</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16</v>
      </c>
      <c r="BM27" s="52">
        <v>100</v>
      </c>
      <c r="BN27" s="51">
        <v>16</v>
      </c>
    </row>
    <row r="28" spans="1:66" ht="15">
      <c r="A28" s="84" t="s">
        <v>230</v>
      </c>
      <c r="B28" s="84" t="s">
        <v>236</v>
      </c>
      <c r="C28" s="53" t="s">
        <v>1185</v>
      </c>
      <c r="D28" s="54">
        <v>3</v>
      </c>
      <c r="E28" s="65" t="s">
        <v>132</v>
      </c>
      <c r="F28" s="55">
        <v>32</v>
      </c>
      <c r="G28" s="53"/>
      <c r="H28" s="57"/>
      <c r="I28" s="56"/>
      <c r="J28" s="56"/>
      <c r="K28" s="36" t="s">
        <v>65</v>
      </c>
      <c r="L28" s="83">
        <v>28</v>
      </c>
      <c r="M28" s="83"/>
      <c r="N28" s="63"/>
      <c r="O28" s="86" t="s">
        <v>266</v>
      </c>
      <c r="P28" s="88">
        <v>43699.80396990741</v>
      </c>
      <c r="Q28" s="86" t="s">
        <v>281</v>
      </c>
      <c r="R28" s="86"/>
      <c r="S28" s="86"/>
      <c r="T28" s="86"/>
      <c r="U28" s="86"/>
      <c r="V28" s="90" t="s">
        <v>321</v>
      </c>
      <c r="W28" s="88">
        <v>43699.80396990741</v>
      </c>
      <c r="X28" s="92">
        <v>43699</v>
      </c>
      <c r="Y28" s="94" t="s">
        <v>362</v>
      </c>
      <c r="Z28" s="90" t="s">
        <v>405</v>
      </c>
      <c r="AA28" s="86"/>
      <c r="AB28" s="86"/>
      <c r="AC28" s="94" t="s">
        <v>448</v>
      </c>
      <c r="AD28" s="86"/>
      <c r="AE28" s="86" t="b">
        <v>0</v>
      </c>
      <c r="AF28" s="86">
        <v>0</v>
      </c>
      <c r="AG28" s="94" t="s">
        <v>484</v>
      </c>
      <c r="AH28" s="86" t="b">
        <v>0</v>
      </c>
      <c r="AI28" s="86" t="s">
        <v>492</v>
      </c>
      <c r="AJ28" s="86"/>
      <c r="AK28" s="94" t="s">
        <v>484</v>
      </c>
      <c r="AL28" s="86" t="b">
        <v>0</v>
      </c>
      <c r="AM28" s="86">
        <v>8</v>
      </c>
      <c r="AN28" s="94" t="s">
        <v>454</v>
      </c>
      <c r="AO28" s="86" t="s">
        <v>499</v>
      </c>
      <c r="AP28" s="86" t="b">
        <v>0</v>
      </c>
      <c r="AQ28" s="94" t="s">
        <v>454</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15">
      <c r="A29" s="84" t="s">
        <v>230</v>
      </c>
      <c r="B29" s="84" t="s">
        <v>259</v>
      </c>
      <c r="C29" s="53" t="s">
        <v>1185</v>
      </c>
      <c r="D29" s="54">
        <v>3</v>
      </c>
      <c r="E29" s="65" t="s">
        <v>132</v>
      </c>
      <c r="F29" s="55">
        <v>32</v>
      </c>
      <c r="G29" s="53"/>
      <c r="H29" s="57"/>
      <c r="I29" s="56"/>
      <c r="J29" s="56"/>
      <c r="K29" s="36" t="s">
        <v>65</v>
      </c>
      <c r="L29" s="83">
        <v>29</v>
      </c>
      <c r="M29" s="83"/>
      <c r="N29" s="63"/>
      <c r="O29" s="86" t="s">
        <v>265</v>
      </c>
      <c r="P29" s="88">
        <v>43699.80396990741</v>
      </c>
      <c r="Q29" s="86" t="s">
        <v>281</v>
      </c>
      <c r="R29" s="86"/>
      <c r="S29" s="86"/>
      <c r="T29" s="86"/>
      <c r="U29" s="86"/>
      <c r="V29" s="90" t="s">
        <v>321</v>
      </c>
      <c r="W29" s="88">
        <v>43699.80396990741</v>
      </c>
      <c r="X29" s="92">
        <v>43699</v>
      </c>
      <c r="Y29" s="94" t="s">
        <v>362</v>
      </c>
      <c r="Z29" s="90" t="s">
        <v>405</v>
      </c>
      <c r="AA29" s="86"/>
      <c r="AB29" s="86"/>
      <c r="AC29" s="94" t="s">
        <v>448</v>
      </c>
      <c r="AD29" s="86"/>
      <c r="AE29" s="86" t="b">
        <v>0</v>
      </c>
      <c r="AF29" s="86">
        <v>0</v>
      </c>
      <c r="AG29" s="94" t="s">
        <v>484</v>
      </c>
      <c r="AH29" s="86" t="b">
        <v>0</v>
      </c>
      <c r="AI29" s="86" t="s">
        <v>492</v>
      </c>
      <c r="AJ29" s="86"/>
      <c r="AK29" s="94" t="s">
        <v>484</v>
      </c>
      <c r="AL29" s="86" t="b">
        <v>0</v>
      </c>
      <c r="AM29" s="86">
        <v>8</v>
      </c>
      <c r="AN29" s="94" t="s">
        <v>454</v>
      </c>
      <c r="AO29" s="86" t="s">
        <v>499</v>
      </c>
      <c r="AP29" s="86" t="b">
        <v>0</v>
      </c>
      <c r="AQ29" s="94" t="s">
        <v>454</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16</v>
      </c>
      <c r="BM29" s="52">
        <v>100</v>
      </c>
      <c r="BN29" s="51">
        <v>16</v>
      </c>
    </row>
    <row r="30" spans="1:66" ht="15">
      <c r="A30" s="84" t="s">
        <v>231</v>
      </c>
      <c r="B30" s="84" t="s">
        <v>236</v>
      </c>
      <c r="C30" s="53" t="s">
        <v>1185</v>
      </c>
      <c r="D30" s="54">
        <v>3</v>
      </c>
      <c r="E30" s="65" t="s">
        <v>132</v>
      </c>
      <c r="F30" s="55">
        <v>32</v>
      </c>
      <c r="G30" s="53"/>
      <c r="H30" s="57"/>
      <c r="I30" s="56"/>
      <c r="J30" s="56"/>
      <c r="K30" s="36" t="s">
        <v>65</v>
      </c>
      <c r="L30" s="83">
        <v>30</v>
      </c>
      <c r="M30" s="83"/>
      <c r="N30" s="63"/>
      <c r="O30" s="86" t="s">
        <v>266</v>
      </c>
      <c r="P30" s="88">
        <v>43699.804872685185</v>
      </c>
      <c r="Q30" s="86" t="s">
        <v>281</v>
      </c>
      <c r="R30" s="86"/>
      <c r="S30" s="86"/>
      <c r="T30" s="86"/>
      <c r="U30" s="86"/>
      <c r="V30" s="90" t="s">
        <v>322</v>
      </c>
      <c r="W30" s="88">
        <v>43699.804872685185</v>
      </c>
      <c r="X30" s="92">
        <v>43699</v>
      </c>
      <c r="Y30" s="94" t="s">
        <v>363</v>
      </c>
      <c r="Z30" s="90" t="s">
        <v>406</v>
      </c>
      <c r="AA30" s="86"/>
      <c r="AB30" s="86"/>
      <c r="AC30" s="94" t="s">
        <v>449</v>
      </c>
      <c r="AD30" s="86"/>
      <c r="AE30" s="86" t="b">
        <v>0</v>
      </c>
      <c r="AF30" s="86">
        <v>0</v>
      </c>
      <c r="AG30" s="94" t="s">
        <v>484</v>
      </c>
      <c r="AH30" s="86" t="b">
        <v>0</v>
      </c>
      <c r="AI30" s="86" t="s">
        <v>492</v>
      </c>
      <c r="AJ30" s="86"/>
      <c r="AK30" s="94" t="s">
        <v>484</v>
      </c>
      <c r="AL30" s="86" t="b">
        <v>0</v>
      </c>
      <c r="AM30" s="86">
        <v>8</v>
      </c>
      <c r="AN30" s="94" t="s">
        <v>454</v>
      </c>
      <c r="AO30" s="86" t="s">
        <v>501</v>
      </c>
      <c r="AP30" s="86" t="b">
        <v>0</v>
      </c>
      <c r="AQ30" s="94" t="s">
        <v>454</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c r="BG30" s="52"/>
      <c r="BH30" s="51"/>
      <c r="BI30" s="52"/>
      <c r="BJ30" s="51"/>
      <c r="BK30" s="52"/>
      <c r="BL30" s="51"/>
      <c r="BM30" s="52"/>
      <c r="BN30" s="51"/>
    </row>
    <row r="31" spans="1:66" ht="15">
      <c r="A31" s="84" t="s">
        <v>231</v>
      </c>
      <c r="B31" s="84" t="s">
        <v>259</v>
      </c>
      <c r="C31" s="53" t="s">
        <v>1185</v>
      </c>
      <c r="D31" s="54">
        <v>3</v>
      </c>
      <c r="E31" s="65" t="s">
        <v>132</v>
      </c>
      <c r="F31" s="55">
        <v>32</v>
      </c>
      <c r="G31" s="53"/>
      <c r="H31" s="57"/>
      <c r="I31" s="56"/>
      <c r="J31" s="56"/>
      <c r="K31" s="36" t="s">
        <v>65</v>
      </c>
      <c r="L31" s="83">
        <v>31</v>
      </c>
      <c r="M31" s="83"/>
      <c r="N31" s="63"/>
      <c r="O31" s="86" t="s">
        <v>265</v>
      </c>
      <c r="P31" s="88">
        <v>43699.804872685185</v>
      </c>
      <c r="Q31" s="86" t="s">
        <v>281</v>
      </c>
      <c r="R31" s="86"/>
      <c r="S31" s="86"/>
      <c r="T31" s="86"/>
      <c r="U31" s="86"/>
      <c r="V31" s="90" t="s">
        <v>322</v>
      </c>
      <c r="W31" s="88">
        <v>43699.804872685185</v>
      </c>
      <c r="X31" s="92">
        <v>43699</v>
      </c>
      <c r="Y31" s="94" t="s">
        <v>363</v>
      </c>
      <c r="Z31" s="90" t="s">
        <v>406</v>
      </c>
      <c r="AA31" s="86"/>
      <c r="AB31" s="86"/>
      <c r="AC31" s="94" t="s">
        <v>449</v>
      </c>
      <c r="AD31" s="86"/>
      <c r="AE31" s="86" t="b">
        <v>0</v>
      </c>
      <c r="AF31" s="86">
        <v>0</v>
      </c>
      <c r="AG31" s="94" t="s">
        <v>484</v>
      </c>
      <c r="AH31" s="86" t="b">
        <v>0</v>
      </c>
      <c r="AI31" s="86" t="s">
        <v>492</v>
      </c>
      <c r="AJ31" s="86"/>
      <c r="AK31" s="94" t="s">
        <v>484</v>
      </c>
      <c r="AL31" s="86" t="b">
        <v>0</v>
      </c>
      <c r="AM31" s="86">
        <v>8</v>
      </c>
      <c r="AN31" s="94" t="s">
        <v>454</v>
      </c>
      <c r="AO31" s="86" t="s">
        <v>501</v>
      </c>
      <c r="AP31" s="86" t="b">
        <v>0</v>
      </c>
      <c r="AQ31" s="94" t="s">
        <v>454</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16</v>
      </c>
      <c r="BM31" s="52">
        <v>100</v>
      </c>
      <c r="BN31" s="51">
        <v>16</v>
      </c>
    </row>
    <row r="32" spans="1:66" ht="15">
      <c r="A32" s="84" t="s">
        <v>232</v>
      </c>
      <c r="B32" s="84" t="s">
        <v>232</v>
      </c>
      <c r="C32" s="53" t="s">
        <v>1185</v>
      </c>
      <c r="D32" s="54">
        <v>3</v>
      </c>
      <c r="E32" s="65" t="s">
        <v>132</v>
      </c>
      <c r="F32" s="55">
        <v>32</v>
      </c>
      <c r="G32" s="53"/>
      <c r="H32" s="57"/>
      <c r="I32" s="56"/>
      <c r="J32" s="56"/>
      <c r="K32" s="36" t="s">
        <v>65</v>
      </c>
      <c r="L32" s="83">
        <v>32</v>
      </c>
      <c r="M32" s="83"/>
      <c r="N32" s="63"/>
      <c r="O32" s="86" t="s">
        <v>176</v>
      </c>
      <c r="P32" s="88">
        <v>43699.85460648148</v>
      </c>
      <c r="Q32" s="86" t="s">
        <v>283</v>
      </c>
      <c r="R32" s="90" t="s">
        <v>295</v>
      </c>
      <c r="S32" s="86" t="s">
        <v>302</v>
      </c>
      <c r="T32" s="86"/>
      <c r="U32" s="86"/>
      <c r="V32" s="90" t="s">
        <v>323</v>
      </c>
      <c r="W32" s="88">
        <v>43699.85460648148</v>
      </c>
      <c r="X32" s="92">
        <v>43699</v>
      </c>
      <c r="Y32" s="94" t="s">
        <v>364</v>
      </c>
      <c r="Z32" s="90" t="s">
        <v>407</v>
      </c>
      <c r="AA32" s="86"/>
      <c r="AB32" s="86"/>
      <c r="AC32" s="94" t="s">
        <v>450</v>
      </c>
      <c r="AD32" s="94" t="s">
        <v>479</v>
      </c>
      <c r="AE32" s="86" t="b">
        <v>0</v>
      </c>
      <c r="AF32" s="86">
        <v>1</v>
      </c>
      <c r="AG32" s="94" t="s">
        <v>489</v>
      </c>
      <c r="AH32" s="86" t="b">
        <v>0</v>
      </c>
      <c r="AI32" s="86" t="s">
        <v>492</v>
      </c>
      <c r="AJ32" s="86"/>
      <c r="AK32" s="94" t="s">
        <v>484</v>
      </c>
      <c r="AL32" s="86" t="b">
        <v>0</v>
      </c>
      <c r="AM32" s="86">
        <v>0</v>
      </c>
      <c r="AN32" s="94" t="s">
        <v>484</v>
      </c>
      <c r="AO32" s="86" t="s">
        <v>497</v>
      </c>
      <c r="AP32" s="86" t="b">
        <v>0</v>
      </c>
      <c r="AQ32" s="94" t="s">
        <v>479</v>
      </c>
      <c r="AR32" s="86" t="s">
        <v>176</v>
      </c>
      <c r="AS32" s="86">
        <v>0</v>
      </c>
      <c r="AT32" s="86">
        <v>0</v>
      </c>
      <c r="AU32" s="86"/>
      <c r="AV32" s="86"/>
      <c r="AW32" s="86"/>
      <c r="AX32" s="86"/>
      <c r="AY32" s="86"/>
      <c r="AZ32" s="86"/>
      <c r="BA32" s="86"/>
      <c r="BB32" s="86"/>
      <c r="BC32">
        <v>1</v>
      </c>
      <c r="BD32" s="85" t="str">
        <f>REPLACE(INDEX(GroupVertices[Group],MATCH(Edges[[#This Row],[Vertex 1]],GroupVertices[Vertex],0)),1,1,"")</f>
        <v>4</v>
      </c>
      <c r="BE32" s="85" t="str">
        <f>REPLACE(INDEX(GroupVertices[Group],MATCH(Edges[[#This Row],[Vertex 2]],GroupVertices[Vertex],0)),1,1,"")</f>
        <v>4</v>
      </c>
      <c r="BF32" s="51">
        <v>0</v>
      </c>
      <c r="BG32" s="52">
        <v>0</v>
      </c>
      <c r="BH32" s="51">
        <v>1</v>
      </c>
      <c r="BI32" s="52">
        <v>4.166666666666667</v>
      </c>
      <c r="BJ32" s="51">
        <v>0</v>
      </c>
      <c r="BK32" s="52">
        <v>0</v>
      </c>
      <c r="BL32" s="51">
        <v>23</v>
      </c>
      <c r="BM32" s="52">
        <v>95.83333333333333</v>
      </c>
      <c r="BN32" s="51">
        <v>24</v>
      </c>
    </row>
    <row r="33" spans="1:66" ht="15">
      <c r="A33" s="84" t="s">
        <v>233</v>
      </c>
      <c r="B33" s="84" t="s">
        <v>236</v>
      </c>
      <c r="C33" s="53" t="s">
        <v>1185</v>
      </c>
      <c r="D33" s="54">
        <v>3</v>
      </c>
      <c r="E33" s="65" t="s">
        <v>132</v>
      </c>
      <c r="F33" s="55">
        <v>32</v>
      </c>
      <c r="G33" s="53"/>
      <c r="H33" s="57"/>
      <c r="I33" s="56"/>
      <c r="J33" s="56"/>
      <c r="K33" s="36" t="s">
        <v>65</v>
      </c>
      <c r="L33" s="83">
        <v>33</v>
      </c>
      <c r="M33" s="83"/>
      <c r="N33" s="63"/>
      <c r="O33" s="86" t="s">
        <v>266</v>
      </c>
      <c r="P33" s="88">
        <v>43699.8680787037</v>
      </c>
      <c r="Q33" s="86" t="s">
        <v>281</v>
      </c>
      <c r="R33" s="86"/>
      <c r="S33" s="86"/>
      <c r="T33" s="86"/>
      <c r="U33" s="86"/>
      <c r="V33" s="90" t="s">
        <v>324</v>
      </c>
      <c r="W33" s="88">
        <v>43699.8680787037</v>
      </c>
      <c r="X33" s="92">
        <v>43699</v>
      </c>
      <c r="Y33" s="94" t="s">
        <v>365</v>
      </c>
      <c r="Z33" s="90" t="s">
        <v>408</v>
      </c>
      <c r="AA33" s="86"/>
      <c r="AB33" s="86"/>
      <c r="AC33" s="94" t="s">
        <v>451</v>
      </c>
      <c r="AD33" s="86"/>
      <c r="AE33" s="86" t="b">
        <v>0</v>
      </c>
      <c r="AF33" s="86">
        <v>0</v>
      </c>
      <c r="AG33" s="94" t="s">
        <v>484</v>
      </c>
      <c r="AH33" s="86" t="b">
        <v>0</v>
      </c>
      <c r="AI33" s="86" t="s">
        <v>492</v>
      </c>
      <c r="AJ33" s="86"/>
      <c r="AK33" s="94" t="s">
        <v>484</v>
      </c>
      <c r="AL33" s="86" t="b">
        <v>0</v>
      </c>
      <c r="AM33" s="86">
        <v>8</v>
      </c>
      <c r="AN33" s="94" t="s">
        <v>454</v>
      </c>
      <c r="AO33" s="86" t="s">
        <v>499</v>
      </c>
      <c r="AP33" s="86" t="b">
        <v>0</v>
      </c>
      <c r="AQ33" s="94" t="s">
        <v>454</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15">
      <c r="A34" s="84" t="s">
        <v>233</v>
      </c>
      <c r="B34" s="84" t="s">
        <v>259</v>
      </c>
      <c r="C34" s="53" t="s">
        <v>1185</v>
      </c>
      <c r="D34" s="54">
        <v>3</v>
      </c>
      <c r="E34" s="65" t="s">
        <v>132</v>
      </c>
      <c r="F34" s="55">
        <v>32</v>
      </c>
      <c r="G34" s="53"/>
      <c r="H34" s="57"/>
      <c r="I34" s="56"/>
      <c r="J34" s="56"/>
      <c r="K34" s="36" t="s">
        <v>65</v>
      </c>
      <c r="L34" s="83">
        <v>34</v>
      </c>
      <c r="M34" s="83"/>
      <c r="N34" s="63"/>
      <c r="O34" s="86" t="s">
        <v>265</v>
      </c>
      <c r="P34" s="88">
        <v>43699.8680787037</v>
      </c>
      <c r="Q34" s="86" t="s">
        <v>281</v>
      </c>
      <c r="R34" s="86"/>
      <c r="S34" s="86"/>
      <c r="T34" s="86"/>
      <c r="U34" s="86"/>
      <c r="V34" s="90" t="s">
        <v>324</v>
      </c>
      <c r="W34" s="88">
        <v>43699.8680787037</v>
      </c>
      <c r="X34" s="92">
        <v>43699</v>
      </c>
      <c r="Y34" s="94" t="s">
        <v>365</v>
      </c>
      <c r="Z34" s="90" t="s">
        <v>408</v>
      </c>
      <c r="AA34" s="86"/>
      <c r="AB34" s="86"/>
      <c r="AC34" s="94" t="s">
        <v>451</v>
      </c>
      <c r="AD34" s="86"/>
      <c r="AE34" s="86" t="b">
        <v>0</v>
      </c>
      <c r="AF34" s="86">
        <v>0</v>
      </c>
      <c r="AG34" s="94" t="s">
        <v>484</v>
      </c>
      <c r="AH34" s="86" t="b">
        <v>0</v>
      </c>
      <c r="AI34" s="86" t="s">
        <v>492</v>
      </c>
      <c r="AJ34" s="86"/>
      <c r="AK34" s="94" t="s">
        <v>484</v>
      </c>
      <c r="AL34" s="86" t="b">
        <v>0</v>
      </c>
      <c r="AM34" s="86">
        <v>8</v>
      </c>
      <c r="AN34" s="94" t="s">
        <v>454</v>
      </c>
      <c r="AO34" s="86" t="s">
        <v>499</v>
      </c>
      <c r="AP34" s="86" t="b">
        <v>0</v>
      </c>
      <c r="AQ34" s="94" t="s">
        <v>454</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16</v>
      </c>
      <c r="BM34" s="52">
        <v>100</v>
      </c>
      <c r="BN34" s="51">
        <v>16</v>
      </c>
    </row>
    <row r="35" spans="1:66" ht="15">
      <c r="A35" s="84" t="s">
        <v>234</v>
      </c>
      <c r="B35" s="84" t="s">
        <v>251</v>
      </c>
      <c r="C35" s="53" t="s">
        <v>1185</v>
      </c>
      <c r="D35" s="54">
        <v>3</v>
      </c>
      <c r="E35" s="65" t="s">
        <v>132</v>
      </c>
      <c r="F35" s="55">
        <v>32</v>
      </c>
      <c r="G35" s="53"/>
      <c r="H35" s="57"/>
      <c r="I35" s="56"/>
      <c r="J35" s="56"/>
      <c r="K35" s="36" t="s">
        <v>65</v>
      </c>
      <c r="L35" s="83">
        <v>35</v>
      </c>
      <c r="M35" s="83"/>
      <c r="N35" s="63"/>
      <c r="O35" s="86" t="s">
        <v>266</v>
      </c>
      <c r="P35" s="88">
        <v>43699.873240740744</v>
      </c>
      <c r="Q35" s="86" t="s">
        <v>284</v>
      </c>
      <c r="R35" s="86"/>
      <c r="S35" s="86"/>
      <c r="T35" s="86"/>
      <c r="U35" s="86"/>
      <c r="V35" s="90" t="s">
        <v>325</v>
      </c>
      <c r="W35" s="88">
        <v>43699.873240740744</v>
      </c>
      <c r="X35" s="92">
        <v>43699</v>
      </c>
      <c r="Y35" s="94" t="s">
        <v>366</v>
      </c>
      <c r="Z35" s="90" t="s">
        <v>409</v>
      </c>
      <c r="AA35" s="86"/>
      <c r="AB35" s="86"/>
      <c r="AC35" s="94" t="s">
        <v>452</v>
      </c>
      <c r="AD35" s="86"/>
      <c r="AE35" s="86" t="b">
        <v>0</v>
      </c>
      <c r="AF35" s="86">
        <v>0</v>
      </c>
      <c r="AG35" s="94" t="s">
        <v>484</v>
      </c>
      <c r="AH35" s="86" t="b">
        <v>0</v>
      </c>
      <c r="AI35" s="86" t="s">
        <v>492</v>
      </c>
      <c r="AJ35" s="86"/>
      <c r="AK35" s="94" t="s">
        <v>484</v>
      </c>
      <c r="AL35" s="86" t="b">
        <v>0</v>
      </c>
      <c r="AM35" s="86">
        <v>13</v>
      </c>
      <c r="AN35" s="94" t="s">
        <v>469</v>
      </c>
      <c r="AO35" s="86" t="s">
        <v>501</v>
      </c>
      <c r="AP35" s="86" t="b">
        <v>0</v>
      </c>
      <c r="AQ35" s="94" t="s">
        <v>469</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234</v>
      </c>
      <c r="B36" s="84" t="s">
        <v>260</v>
      </c>
      <c r="C36" s="53" t="s">
        <v>1185</v>
      </c>
      <c r="D36" s="54">
        <v>3</v>
      </c>
      <c r="E36" s="65" t="s">
        <v>132</v>
      </c>
      <c r="F36" s="55">
        <v>32</v>
      </c>
      <c r="G36" s="53"/>
      <c r="H36" s="57"/>
      <c r="I36" s="56"/>
      <c r="J36" s="56"/>
      <c r="K36" s="36" t="s">
        <v>65</v>
      </c>
      <c r="L36" s="83">
        <v>36</v>
      </c>
      <c r="M36" s="83"/>
      <c r="N36" s="63"/>
      <c r="O36" s="86" t="s">
        <v>265</v>
      </c>
      <c r="P36" s="88">
        <v>43699.873240740744</v>
      </c>
      <c r="Q36" s="86" t="s">
        <v>284</v>
      </c>
      <c r="R36" s="86"/>
      <c r="S36" s="86"/>
      <c r="T36" s="86"/>
      <c r="U36" s="86"/>
      <c r="V36" s="90" t="s">
        <v>325</v>
      </c>
      <c r="W36" s="88">
        <v>43699.873240740744</v>
      </c>
      <c r="X36" s="92">
        <v>43699</v>
      </c>
      <c r="Y36" s="94" t="s">
        <v>366</v>
      </c>
      <c r="Z36" s="90" t="s">
        <v>409</v>
      </c>
      <c r="AA36" s="86"/>
      <c r="AB36" s="86"/>
      <c r="AC36" s="94" t="s">
        <v>452</v>
      </c>
      <c r="AD36" s="86"/>
      <c r="AE36" s="86" t="b">
        <v>0</v>
      </c>
      <c r="AF36" s="86">
        <v>0</v>
      </c>
      <c r="AG36" s="94" t="s">
        <v>484</v>
      </c>
      <c r="AH36" s="86" t="b">
        <v>0</v>
      </c>
      <c r="AI36" s="86" t="s">
        <v>492</v>
      </c>
      <c r="AJ36" s="86"/>
      <c r="AK36" s="94" t="s">
        <v>484</v>
      </c>
      <c r="AL36" s="86" t="b">
        <v>0</v>
      </c>
      <c r="AM36" s="86">
        <v>13</v>
      </c>
      <c r="AN36" s="94" t="s">
        <v>469</v>
      </c>
      <c r="AO36" s="86" t="s">
        <v>501</v>
      </c>
      <c r="AP36" s="86" t="b">
        <v>0</v>
      </c>
      <c r="AQ36" s="94" t="s">
        <v>469</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234</v>
      </c>
      <c r="B37" s="84" t="s">
        <v>261</v>
      </c>
      <c r="C37" s="53" t="s">
        <v>1185</v>
      </c>
      <c r="D37" s="54">
        <v>3</v>
      </c>
      <c r="E37" s="65" t="s">
        <v>132</v>
      </c>
      <c r="F37" s="55">
        <v>32</v>
      </c>
      <c r="G37" s="53"/>
      <c r="H37" s="57"/>
      <c r="I37" s="56"/>
      <c r="J37" s="56"/>
      <c r="K37" s="36" t="s">
        <v>65</v>
      </c>
      <c r="L37" s="83">
        <v>37</v>
      </c>
      <c r="M37" s="83"/>
      <c r="N37" s="63"/>
      <c r="O37" s="86" t="s">
        <v>265</v>
      </c>
      <c r="P37" s="88">
        <v>43699.873240740744</v>
      </c>
      <c r="Q37" s="86" t="s">
        <v>284</v>
      </c>
      <c r="R37" s="86"/>
      <c r="S37" s="86"/>
      <c r="T37" s="86"/>
      <c r="U37" s="86"/>
      <c r="V37" s="90" t="s">
        <v>325</v>
      </c>
      <c r="W37" s="88">
        <v>43699.873240740744</v>
      </c>
      <c r="X37" s="92">
        <v>43699</v>
      </c>
      <c r="Y37" s="94" t="s">
        <v>366</v>
      </c>
      <c r="Z37" s="90" t="s">
        <v>409</v>
      </c>
      <c r="AA37" s="86"/>
      <c r="AB37" s="86"/>
      <c r="AC37" s="94" t="s">
        <v>452</v>
      </c>
      <c r="AD37" s="86"/>
      <c r="AE37" s="86" t="b">
        <v>0</v>
      </c>
      <c r="AF37" s="86">
        <v>0</v>
      </c>
      <c r="AG37" s="94" t="s">
        <v>484</v>
      </c>
      <c r="AH37" s="86" t="b">
        <v>0</v>
      </c>
      <c r="AI37" s="86" t="s">
        <v>492</v>
      </c>
      <c r="AJ37" s="86"/>
      <c r="AK37" s="94" t="s">
        <v>484</v>
      </c>
      <c r="AL37" s="86" t="b">
        <v>0</v>
      </c>
      <c r="AM37" s="86">
        <v>13</v>
      </c>
      <c r="AN37" s="94" t="s">
        <v>469</v>
      </c>
      <c r="AO37" s="86" t="s">
        <v>501</v>
      </c>
      <c r="AP37" s="86" t="b">
        <v>0</v>
      </c>
      <c r="AQ37" s="94" t="s">
        <v>469</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33</v>
      </c>
      <c r="BM37" s="52">
        <v>100</v>
      </c>
      <c r="BN37" s="51">
        <v>33</v>
      </c>
    </row>
    <row r="38" spans="1:66" ht="15">
      <c r="A38" s="84" t="s">
        <v>235</v>
      </c>
      <c r="B38" s="84" t="s">
        <v>251</v>
      </c>
      <c r="C38" s="53" t="s">
        <v>1185</v>
      </c>
      <c r="D38" s="54">
        <v>3</v>
      </c>
      <c r="E38" s="65" t="s">
        <v>132</v>
      </c>
      <c r="F38" s="55">
        <v>32</v>
      </c>
      <c r="G38" s="53"/>
      <c r="H38" s="57"/>
      <c r="I38" s="56"/>
      <c r="J38" s="56"/>
      <c r="K38" s="36" t="s">
        <v>65</v>
      </c>
      <c r="L38" s="83">
        <v>38</v>
      </c>
      <c r="M38" s="83"/>
      <c r="N38" s="63"/>
      <c r="O38" s="86" t="s">
        <v>266</v>
      </c>
      <c r="P38" s="88">
        <v>43699.87465277778</v>
      </c>
      <c r="Q38" s="86" t="s">
        <v>284</v>
      </c>
      <c r="R38" s="86"/>
      <c r="S38" s="86"/>
      <c r="T38" s="86"/>
      <c r="U38" s="86"/>
      <c r="V38" s="90" t="s">
        <v>326</v>
      </c>
      <c r="W38" s="88">
        <v>43699.87465277778</v>
      </c>
      <c r="X38" s="92">
        <v>43699</v>
      </c>
      <c r="Y38" s="94" t="s">
        <v>367</v>
      </c>
      <c r="Z38" s="90" t="s">
        <v>410</v>
      </c>
      <c r="AA38" s="86"/>
      <c r="AB38" s="86"/>
      <c r="AC38" s="94" t="s">
        <v>453</v>
      </c>
      <c r="AD38" s="86"/>
      <c r="AE38" s="86" t="b">
        <v>0</v>
      </c>
      <c r="AF38" s="86">
        <v>0</v>
      </c>
      <c r="AG38" s="94" t="s">
        <v>484</v>
      </c>
      <c r="AH38" s="86" t="b">
        <v>0</v>
      </c>
      <c r="AI38" s="86" t="s">
        <v>492</v>
      </c>
      <c r="AJ38" s="86"/>
      <c r="AK38" s="94" t="s">
        <v>484</v>
      </c>
      <c r="AL38" s="86" t="b">
        <v>0</v>
      </c>
      <c r="AM38" s="86">
        <v>13</v>
      </c>
      <c r="AN38" s="94" t="s">
        <v>469</v>
      </c>
      <c r="AO38" s="86" t="s">
        <v>501</v>
      </c>
      <c r="AP38" s="86" t="b">
        <v>0</v>
      </c>
      <c r="AQ38" s="94" t="s">
        <v>469</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235</v>
      </c>
      <c r="B39" s="84" t="s">
        <v>260</v>
      </c>
      <c r="C39" s="53" t="s">
        <v>1185</v>
      </c>
      <c r="D39" s="54">
        <v>3</v>
      </c>
      <c r="E39" s="65" t="s">
        <v>132</v>
      </c>
      <c r="F39" s="55">
        <v>32</v>
      </c>
      <c r="G39" s="53"/>
      <c r="H39" s="57"/>
      <c r="I39" s="56"/>
      <c r="J39" s="56"/>
      <c r="K39" s="36" t="s">
        <v>65</v>
      </c>
      <c r="L39" s="83">
        <v>39</v>
      </c>
      <c r="M39" s="83"/>
      <c r="N39" s="63"/>
      <c r="O39" s="86" t="s">
        <v>265</v>
      </c>
      <c r="P39" s="88">
        <v>43699.87465277778</v>
      </c>
      <c r="Q39" s="86" t="s">
        <v>284</v>
      </c>
      <c r="R39" s="86"/>
      <c r="S39" s="86"/>
      <c r="T39" s="86"/>
      <c r="U39" s="86"/>
      <c r="V39" s="90" t="s">
        <v>326</v>
      </c>
      <c r="W39" s="88">
        <v>43699.87465277778</v>
      </c>
      <c r="X39" s="92">
        <v>43699</v>
      </c>
      <c r="Y39" s="94" t="s">
        <v>367</v>
      </c>
      <c r="Z39" s="90" t="s">
        <v>410</v>
      </c>
      <c r="AA39" s="86"/>
      <c r="AB39" s="86"/>
      <c r="AC39" s="94" t="s">
        <v>453</v>
      </c>
      <c r="AD39" s="86"/>
      <c r="AE39" s="86" t="b">
        <v>0</v>
      </c>
      <c r="AF39" s="86">
        <v>0</v>
      </c>
      <c r="AG39" s="94" t="s">
        <v>484</v>
      </c>
      <c r="AH39" s="86" t="b">
        <v>0</v>
      </c>
      <c r="AI39" s="86" t="s">
        <v>492</v>
      </c>
      <c r="AJ39" s="86"/>
      <c r="AK39" s="94" t="s">
        <v>484</v>
      </c>
      <c r="AL39" s="86" t="b">
        <v>0</v>
      </c>
      <c r="AM39" s="86">
        <v>13</v>
      </c>
      <c r="AN39" s="94" t="s">
        <v>469</v>
      </c>
      <c r="AO39" s="86" t="s">
        <v>501</v>
      </c>
      <c r="AP39" s="86" t="b">
        <v>0</v>
      </c>
      <c r="AQ39" s="94" t="s">
        <v>469</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235</v>
      </c>
      <c r="B40" s="84" t="s">
        <v>261</v>
      </c>
      <c r="C40" s="53" t="s">
        <v>1185</v>
      </c>
      <c r="D40" s="54">
        <v>3</v>
      </c>
      <c r="E40" s="65" t="s">
        <v>132</v>
      </c>
      <c r="F40" s="55">
        <v>32</v>
      </c>
      <c r="G40" s="53"/>
      <c r="H40" s="57"/>
      <c r="I40" s="56"/>
      <c r="J40" s="56"/>
      <c r="K40" s="36" t="s">
        <v>65</v>
      </c>
      <c r="L40" s="83">
        <v>40</v>
      </c>
      <c r="M40" s="83"/>
      <c r="N40" s="63"/>
      <c r="O40" s="86" t="s">
        <v>265</v>
      </c>
      <c r="P40" s="88">
        <v>43699.87465277778</v>
      </c>
      <c r="Q40" s="86" t="s">
        <v>284</v>
      </c>
      <c r="R40" s="86"/>
      <c r="S40" s="86"/>
      <c r="T40" s="86"/>
      <c r="U40" s="86"/>
      <c r="V40" s="90" t="s">
        <v>326</v>
      </c>
      <c r="W40" s="88">
        <v>43699.87465277778</v>
      </c>
      <c r="X40" s="92">
        <v>43699</v>
      </c>
      <c r="Y40" s="94" t="s">
        <v>367</v>
      </c>
      <c r="Z40" s="90" t="s">
        <v>410</v>
      </c>
      <c r="AA40" s="86"/>
      <c r="AB40" s="86"/>
      <c r="AC40" s="94" t="s">
        <v>453</v>
      </c>
      <c r="AD40" s="86"/>
      <c r="AE40" s="86" t="b">
        <v>0</v>
      </c>
      <c r="AF40" s="86">
        <v>0</v>
      </c>
      <c r="AG40" s="94" t="s">
        <v>484</v>
      </c>
      <c r="AH40" s="86" t="b">
        <v>0</v>
      </c>
      <c r="AI40" s="86" t="s">
        <v>492</v>
      </c>
      <c r="AJ40" s="86"/>
      <c r="AK40" s="94" t="s">
        <v>484</v>
      </c>
      <c r="AL40" s="86" t="b">
        <v>0</v>
      </c>
      <c r="AM40" s="86">
        <v>13</v>
      </c>
      <c r="AN40" s="94" t="s">
        <v>469</v>
      </c>
      <c r="AO40" s="86" t="s">
        <v>501</v>
      </c>
      <c r="AP40" s="86" t="b">
        <v>0</v>
      </c>
      <c r="AQ40" s="94" t="s">
        <v>469</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33</v>
      </c>
      <c r="BM40" s="52">
        <v>100</v>
      </c>
      <c r="BN40" s="51">
        <v>33</v>
      </c>
    </row>
    <row r="41" spans="1:66" ht="15">
      <c r="A41" s="84" t="s">
        <v>236</v>
      </c>
      <c r="B41" s="84" t="s">
        <v>259</v>
      </c>
      <c r="C41" s="53" t="s">
        <v>1185</v>
      </c>
      <c r="D41" s="54">
        <v>3</v>
      </c>
      <c r="E41" s="65" t="s">
        <v>132</v>
      </c>
      <c r="F41" s="55">
        <v>32</v>
      </c>
      <c r="G41" s="53"/>
      <c r="H41" s="57"/>
      <c r="I41" s="56"/>
      <c r="J41" s="56"/>
      <c r="K41" s="36" t="s">
        <v>65</v>
      </c>
      <c r="L41" s="83">
        <v>41</v>
      </c>
      <c r="M41" s="83"/>
      <c r="N41" s="63"/>
      <c r="O41" s="86" t="s">
        <v>265</v>
      </c>
      <c r="P41" s="88">
        <v>43699.793854166666</v>
      </c>
      <c r="Q41" s="86" t="s">
        <v>281</v>
      </c>
      <c r="R41" s="90" t="s">
        <v>293</v>
      </c>
      <c r="S41" s="86" t="s">
        <v>301</v>
      </c>
      <c r="T41" s="86"/>
      <c r="U41" s="86"/>
      <c r="V41" s="90" t="s">
        <v>327</v>
      </c>
      <c r="W41" s="88">
        <v>43699.793854166666</v>
      </c>
      <c r="X41" s="92">
        <v>43699</v>
      </c>
      <c r="Y41" s="94" t="s">
        <v>368</v>
      </c>
      <c r="Z41" s="90" t="s">
        <v>411</v>
      </c>
      <c r="AA41" s="86"/>
      <c r="AB41" s="86"/>
      <c r="AC41" s="94" t="s">
        <v>454</v>
      </c>
      <c r="AD41" s="86"/>
      <c r="AE41" s="86" t="b">
        <v>0</v>
      </c>
      <c r="AF41" s="86">
        <v>9</v>
      </c>
      <c r="AG41" s="94" t="s">
        <v>484</v>
      </c>
      <c r="AH41" s="86" t="b">
        <v>0</v>
      </c>
      <c r="AI41" s="86" t="s">
        <v>492</v>
      </c>
      <c r="AJ41" s="86"/>
      <c r="AK41" s="94" t="s">
        <v>484</v>
      </c>
      <c r="AL41" s="86" t="b">
        <v>0</v>
      </c>
      <c r="AM41" s="86">
        <v>8</v>
      </c>
      <c r="AN41" s="94" t="s">
        <v>484</v>
      </c>
      <c r="AO41" s="86" t="s">
        <v>498</v>
      </c>
      <c r="AP41" s="86" t="b">
        <v>0</v>
      </c>
      <c r="AQ41" s="94" t="s">
        <v>454</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16</v>
      </c>
      <c r="BM41" s="52">
        <v>100</v>
      </c>
      <c r="BN41" s="51">
        <v>16</v>
      </c>
    </row>
    <row r="42" spans="1:66" ht="15">
      <c r="A42" s="84" t="s">
        <v>237</v>
      </c>
      <c r="B42" s="84" t="s">
        <v>236</v>
      </c>
      <c r="C42" s="53" t="s">
        <v>1185</v>
      </c>
      <c r="D42" s="54">
        <v>3</v>
      </c>
      <c r="E42" s="65" t="s">
        <v>132</v>
      </c>
      <c r="F42" s="55">
        <v>32</v>
      </c>
      <c r="G42" s="53"/>
      <c r="H42" s="57"/>
      <c r="I42" s="56"/>
      <c r="J42" s="56"/>
      <c r="K42" s="36" t="s">
        <v>65</v>
      </c>
      <c r="L42" s="83">
        <v>42</v>
      </c>
      <c r="M42" s="83"/>
      <c r="N42" s="63"/>
      <c r="O42" s="86" t="s">
        <v>266</v>
      </c>
      <c r="P42" s="88">
        <v>43699.8750462963</v>
      </c>
      <c r="Q42" s="86" t="s">
        <v>281</v>
      </c>
      <c r="R42" s="86"/>
      <c r="S42" s="86"/>
      <c r="T42" s="86"/>
      <c r="U42" s="86"/>
      <c r="V42" s="90" t="s">
        <v>328</v>
      </c>
      <c r="W42" s="88">
        <v>43699.8750462963</v>
      </c>
      <c r="X42" s="92">
        <v>43699</v>
      </c>
      <c r="Y42" s="94" t="s">
        <v>369</v>
      </c>
      <c r="Z42" s="90" t="s">
        <v>412</v>
      </c>
      <c r="AA42" s="86"/>
      <c r="AB42" s="86"/>
      <c r="AC42" s="94" t="s">
        <v>455</v>
      </c>
      <c r="AD42" s="86"/>
      <c r="AE42" s="86" t="b">
        <v>0</v>
      </c>
      <c r="AF42" s="86">
        <v>0</v>
      </c>
      <c r="AG42" s="94" t="s">
        <v>484</v>
      </c>
      <c r="AH42" s="86" t="b">
        <v>0</v>
      </c>
      <c r="AI42" s="86" t="s">
        <v>492</v>
      </c>
      <c r="AJ42" s="86"/>
      <c r="AK42" s="94" t="s">
        <v>484</v>
      </c>
      <c r="AL42" s="86" t="b">
        <v>0</v>
      </c>
      <c r="AM42" s="86">
        <v>8</v>
      </c>
      <c r="AN42" s="94" t="s">
        <v>454</v>
      </c>
      <c r="AO42" s="86" t="s">
        <v>501</v>
      </c>
      <c r="AP42" s="86" t="b">
        <v>0</v>
      </c>
      <c r="AQ42" s="94" t="s">
        <v>454</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15">
      <c r="A43" s="84" t="s">
        <v>237</v>
      </c>
      <c r="B43" s="84" t="s">
        <v>259</v>
      </c>
      <c r="C43" s="53" t="s">
        <v>1185</v>
      </c>
      <c r="D43" s="54">
        <v>3</v>
      </c>
      <c r="E43" s="65" t="s">
        <v>132</v>
      </c>
      <c r="F43" s="55">
        <v>32</v>
      </c>
      <c r="G43" s="53"/>
      <c r="H43" s="57"/>
      <c r="I43" s="56"/>
      <c r="J43" s="56"/>
      <c r="K43" s="36" t="s">
        <v>65</v>
      </c>
      <c r="L43" s="83">
        <v>43</v>
      </c>
      <c r="M43" s="83"/>
      <c r="N43" s="63"/>
      <c r="O43" s="86" t="s">
        <v>265</v>
      </c>
      <c r="P43" s="88">
        <v>43699.8750462963</v>
      </c>
      <c r="Q43" s="86" t="s">
        <v>281</v>
      </c>
      <c r="R43" s="86"/>
      <c r="S43" s="86"/>
      <c r="T43" s="86"/>
      <c r="U43" s="86"/>
      <c r="V43" s="90" t="s">
        <v>328</v>
      </c>
      <c r="W43" s="88">
        <v>43699.8750462963</v>
      </c>
      <c r="X43" s="92">
        <v>43699</v>
      </c>
      <c r="Y43" s="94" t="s">
        <v>369</v>
      </c>
      <c r="Z43" s="90" t="s">
        <v>412</v>
      </c>
      <c r="AA43" s="86"/>
      <c r="AB43" s="86"/>
      <c r="AC43" s="94" t="s">
        <v>455</v>
      </c>
      <c r="AD43" s="86"/>
      <c r="AE43" s="86" t="b">
        <v>0</v>
      </c>
      <c r="AF43" s="86">
        <v>0</v>
      </c>
      <c r="AG43" s="94" t="s">
        <v>484</v>
      </c>
      <c r="AH43" s="86" t="b">
        <v>0</v>
      </c>
      <c r="AI43" s="86" t="s">
        <v>492</v>
      </c>
      <c r="AJ43" s="86"/>
      <c r="AK43" s="94" t="s">
        <v>484</v>
      </c>
      <c r="AL43" s="86" t="b">
        <v>0</v>
      </c>
      <c r="AM43" s="86">
        <v>8</v>
      </c>
      <c r="AN43" s="94" t="s">
        <v>454</v>
      </c>
      <c r="AO43" s="86" t="s">
        <v>501</v>
      </c>
      <c r="AP43" s="86" t="b">
        <v>0</v>
      </c>
      <c r="AQ43" s="94" t="s">
        <v>454</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0</v>
      </c>
      <c r="BG43" s="52">
        <v>0</v>
      </c>
      <c r="BH43" s="51">
        <v>0</v>
      </c>
      <c r="BI43" s="52">
        <v>0</v>
      </c>
      <c r="BJ43" s="51">
        <v>0</v>
      </c>
      <c r="BK43" s="52">
        <v>0</v>
      </c>
      <c r="BL43" s="51">
        <v>16</v>
      </c>
      <c r="BM43" s="52">
        <v>100</v>
      </c>
      <c r="BN43" s="51">
        <v>16</v>
      </c>
    </row>
    <row r="44" spans="1:66" ht="15">
      <c r="A44" s="84" t="s">
        <v>238</v>
      </c>
      <c r="B44" s="84" t="s">
        <v>251</v>
      </c>
      <c r="C44" s="53" t="s">
        <v>1185</v>
      </c>
      <c r="D44" s="54">
        <v>3</v>
      </c>
      <c r="E44" s="65" t="s">
        <v>132</v>
      </c>
      <c r="F44" s="55">
        <v>32</v>
      </c>
      <c r="G44" s="53"/>
      <c r="H44" s="57"/>
      <c r="I44" s="56"/>
      <c r="J44" s="56"/>
      <c r="K44" s="36" t="s">
        <v>65</v>
      </c>
      <c r="L44" s="83">
        <v>44</v>
      </c>
      <c r="M44" s="83"/>
      <c r="N44" s="63"/>
      <c r="O44" s="86" t="s">
        <v>266</v>
      </c>
      <c r="P44" s="88">
        <v>43699.875127314815</v>
      </c>
      <c r="Q44" s="86" t="s">
        <v>284</v>
      </c>
      <c r="R44" s="86"/>
      <c r="S44" s="86"/>
      <c r="T44" s="86"/>
      <c r="U44" s="86"/>
      <c r="V44" s="90" t="s">
        <v>329</v>
      </c>
      <c r="W44" s="88">
        <v>43699.875127314815</v>
      </c>
      <c r="X44" s="92">
        <v>43699</v>
      </c>
      <c r="Y44" s="94" t="s">
        <v>370</v>
      </c>
      <c r="Z44" s="90" t="s">
        <v>413</v>
      </c>
      <c r="AA44" s="86"/>
      <c r="AB44" s="86"/>
      <c r="AC44" s="94" t="s">
        <v>456</v>
      </c>
      <c r="AD44" s="86"/>
      <c r="AE44" s="86" t="b">
        <v>0</v>
      </c>
      <c r="AF44" s="86">
        <v>0</v>
      </c>
      <c r="AG44" s="94" t="s">
        <v>484</v>
      </c>
      <c r="AH44" s="86" t="b">
        <v>0</v>
      </c>
      <c r="AI44" s="86" t="s">
        <v>492</v>
      </c>
      <c r="AJ44" s="86"/>
      <c r="AK44" s="94" t="s">
        <v>484</v>
      </c>
      <c r="AL44" s="86" t="b">
        <v>0</v>
      </c>
      <c r="AM44" s="86">
        <v>13</v>
      </c>
      <c r="AN44" s="94" t="s">
        <v>469</v>
      </c>
      <c r="AO44" s="86" t="s">
        <v>497</v>
      </c>
      <c r="AP44" s="86" t="b">
        <v>0</v>
      </c>
      <c r="AQ44" s="94" t="s">
        <v>469</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238</v>
      </c>
      <c r="B45" s="84" t="s">
        <v>260</v>
      </c>
      <c r="C45" s="53" t="s">
        <v>1185</v>
      </c>
      <c r="D45" s="54">
        <v>3</v>
      </c>
      <c r="E45" s="65" t="s">
        <v>132</v>
      </c>
      <c r="F45" s="55">
        <v>32</v>
      </c>
      <c r="G45" s="53"/>
      <c r="H45" s="57"/>
      <c r="I45" s="56"/>
      <c r="J45" s="56"/>
      <c r="K45" s="36" t="s">
        <v>65</v>
      </c>
      <c r="L45" s="83">
        <v>45</v>
      </c>
      <c r="M45" s="83"/>
      <c r="N45" s="63"/>
      <c r="O45" s="86" t="s">
        <v>265</v>
      </c>
      <c r="P45" s="88">
        <v>43699.875127314815</v>
      </c>
      <c r="Q45" s="86" t="s">
        <v>284</v>
      </c>
      <c r="R45" s="86"/>
      <c r="S45" s="86"/>
      <c r="T45" s="86"/>
      <c r="U45" s="86"/>
      <c r="V45" s="90" t="s">
        <v>329</v>
      </c>
      <c r="W45" s="88">
        <v>43699.875127314815</v>
      </c>
      <c r="X45" s="92">
        <v>43699</v>
      </c>
      <c r="Y45" s="94" t="s">
        <v>370</v>
      </c>
      <c r="Z45" s="90" t="s">
        <v>413</v>
      </c>
      <c r="AA45" s="86"/>
      <c r="AB45" s="86"/>
      <c r="AC45" s="94" t="s">
        <v>456</v>
      </c>
      <c r="AD45" s="86"/>
      <c r="AE45" s="86" t="b">
        <v>0</v>
      </c>
      <c r="AF45" s="86">
        <v>0</v>
      </c>
      <c r="AG45" s="94" t="s">
        <v>484</v>
      </c>
      <c r="AH45" s="86" t="b">
        <v>0</v>
      </c>
      <c r="AI45" s="86" t="s">
        <v>492</v>
      </c>
      <c r="AJ45" s="86"/>
      <c r="AK45" s="94" t="s">
        <v>484</v>
      </c>
      <c r="AL45" s="86" t="b">
        <v>0</v>
      </c>
      <c r="AM45" s="86">
        <v>13</v>
      </c>
      <c r="AN45" s="94" t="s">
        <v>469</v>
      </c>
      <c r="AO45" s="86" t="s">
        <v>497</v>
      </c>
      <c r="AP45" s="86" t="b">
        <v>0</v>
      </c>
      <c r="AQ45" s="94" t="s">
        <v>469</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238</v>
      </c>
      <c r="B46" s="84" t="s">
        <v>261</v>
      </c>
      <c r="C46" s="53" t="s">
        <v>1185</v>
      </c>
      <c r="D46" s="54">
        <v>3</v>
      </c>
      <c r="E46" s="65" t="s">
        <v>132</v>
      </c>
      <c r="F46" s="55">
        <v>32</v>
      </c>
      <c r="G46" s="53"/>
      <c r="H46" s="57"/>
      <c r="I46" s="56"/>
      <c r="J46" s="56"/>
      <c r="K46" s="36" t="s">
        <v>65</v>
      </c>
      <c r="L46" s="83">
        <v>46</v>
      </c>
      <c r="M46" s="83"/>
      <c r="N46" s="63"/>
      <c r="O46" s="86" t="s">
        <v>265</v>
      </c>
      <c r="P46" s="88">
        <v>43699.875127314815</v>
      </c>
      <c r="Q46" s="86" t="s">
        <v>284</v>
      </c>
      <c r="R46" s="86"/>
      <c r="S46" s="86"/>
      <c r="T46" s="86"/>
      <c r="U46" s="86"/>
      <c r="V46" s="90" t="s">
        <v>329</v>
      </c>
      <c r="W46" s="88">
        <v>43699.875127314815</v>
      </c>
      <c r="X46" s="92">
        <v>43699</v>
      </c>
      <c r="Y46" s="94" t="s">
        <v>370</v>
      </c>
      <c r="Z46" s="90" t="s">
        <v>413</v>
      </c>
      <c r="AA46" s="86"/>
      <c r="AB46" s="86"/>
      <c r="AC46" s="94" t="s">
        <v>456</v>
      </c>
      <c r="AD46" s="86"/>
      <c r="AE46" s="86" t="b">
        <v>0</v>
      </c>
      <c r="AF46" s="86">
        <v>0</v>
      </c>
      <c r="AG46" s="94" t="s">
        <v>484</v>
      </c>
      <c r="AH46" s="86" t="b">
        <v>0</v>
      </c>
      <c r="AI46" s="86" t="s">
        <v>492</v>
      </c>
      <c r="AJ46" s="86"/>
      <c r="AK46" s="94" t="s">
        <v>484</v>
      </c>
      <c r="AL46" s="86" t="b">
        <v>0</v>
      </c>
      <c r="AM46" s="86">
        <v>13</v>
      </c>
      <c r="AN46" s="94" t="s">
        <v>469</v>
      </c>
      <c r="AO46" s="86" t="s">
        <v>497</v>
      </c>
      <c r="AP46" s="86" t="b">
        <v>0</v>
      </c>
      <c r="AQ46" s="94" t="s">
        <v>469</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33</v>
      </c>
      <c r="BM46" s="52">
        <v>100</v>
      </c>
      <c r="BN46" s="51">
        <v>33</v>
      </c>
    </row>
    <row r="47" spans="1:66" ht="15">
      <c r="A47" s="84" t="s">
        <v>239</v>
      </c>
      <c r="B47" s="84" t="s">
        <v>251</v>
      </c>
      <c r="C47" s="53" t="s">
        <v>1185</v>
      </c>
      <c r="D47" s="54">
        <v>3</v>
      </c>
      <c r="E47" s="65" t="s">
        <v>132</v>
      </c>
      <c r="F47" s="55">
        <v>32</v>
      </c>
      <c r="G47" s="53"/>
      <c r="H47" s="57"/>
      <c r="I47" s="56"/>
      <c r="J47" s="56"/>
      <c r="K47" s="36" t="s">
        <v>65</v>
      </c>
      <c r="L47" s="83">
        <v>47</v>
      </c>
      <c r="M47" s="83"/>
      <c r="N47" s="63"/>
      <c r="O47" s="86" t="s">
        <v>266</v>
      </c>
      <c r="P47" s="88">
        <v>43699.876076388886</v>
      </c>
      <c r="Q47" s="86" t="s">
        <v>284</v>
      </c>
      <c r="R47" s="86"/>
      <c r="S47" s="86"/>
      <c r="T47" s="86"/>
      <c r="U47" s="86"/>
      <c r="V47" s="90" t="s">
        <v>330</v>
      </c>
      <c r="W47" s="88">
        <v>43699.876076388886</v>
      </c>
      <c r="X47" s="92">
        <v>43699</v>
      </c>
      <c r="Y47" s="94" t="s">
        <v>371</v>
      </c>
      <c r="Z47" s="90" t="s">
        <v>414</v>
      </c>
      <c r="AA47" s="86"/>
      <c r="AB47" s="86"/>
      <c r="AC47" s="94" t="s">
        <v>457</v>
      </c>
      <c r="AD47" s="86"/>
      <c r="AE47" s="86" t="b">
        <v>0</v>
      </c>
      <c r="AF47" s="86">
        <v>0</v>
      </c>
      <c r="AG47" s="94" t="s">
        <v>484</v>
      </c>
      <c r="AH47" s="86" t="b">
        <v>0</v>
      </c>
      <c r="AI47" s="86" t="s">
        <v>492</v>
      </c>
      <c r="AJ47" s="86"/>
      <c r="AK47" s="94" t="s">
        <v>484</v>
      </c>
      <c r="AL47" s="86" t="b">
        <v>0</v>
      </c>
      <c r="AM47" s="86">
        <v>13</v>
      </c>
      <c r="AN47" s="94" t="s">
        <v>469</v>
      </c>
      <c r="AO47" s="86" t="s">
        <v>499</v>
      </c>
      <c r="AP47" s="86" t="b">
        <v>0</v>
      </c>
      <c r="AQ47" s="94" t="s">
        <v>469</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239</v>
      </c>
      <c r="B48" s="84" t="s">
        <v>260</v>
      </c>
      <c r="C48" s="53" t="s">
        <v>1185</v>
      </c>
      <c r="D48" s="54">
        <v>3</v>
      </c>
      <c r="E48" s="65" t="s">
        <v>132</v>
      </c>
      <c r="F48" s="55">
        <v>32</v>
      </c>
      <c r="G48" s="53"/>
      <c r="H48" s="57"/>
      <c r="I48" s="56"/>
      <c r="J48" s="56"/>
      <c r="K48" s="36" t="s">
        <v>65</v>
      </c>
      <c r="L48" s="83">
        <v>48</v>
      </c>
      <c r="M48" s="83"/>
      <c r="N48" s="63"/>
      <c r="O48" s="86" t="s">
        <v>265</v>
      </c>
      <c r="P48" s="88">
        <v>43699.876076388886</v>
      </c>
      <c r="Q48" s="86" t="s">
        <v>284</v>
      </c>
      <c r="R48" s="86"/>
      <c r="S48" s="86"/>
      <c r="T48" s="86"/>
      <c r="U48" s="86"/>
      <c r="V48" s="90" t="s">
        <v>330</v>
      </c>
      <c r="W48" s="88">
        <v>43699.876076388886</v>
      </c>
      <c r="X48" s="92">
        <v>43699</v>
      </c>
      <c r="Y48" s="94" t="s">
        <v>371</v>
      </c>
      <c r="Z48" s="90" t="s">
        <v>414</v>
      </c>
      <c r="AA48" s="86"/>
      <c r="AB48" s="86"/>
      <c r="AC48" s="94" t="s">
        <v>457</v>
      </c>
      <c r="AD48" s="86"/>
      <c r="AE48" s="86" t="b">
        <v>0</v>
      </c>
      <c r="AF48" s="86">
        <v>0</v>
      </c>
      <c r="AG48" s="94" t="s">
        <v>484</v>
      </c>
      <c r="AH48" s="86" t="b">
        <v>0</v>
      </c>
      <c r="AI48" s="86" t="s">
        <v>492</v>
      </c>
      <c r="AJ48" s="86"/>
      <c r="AK48" s="94" t="s">
        <v>484</v>
      </c>
      <c r="AL48" s="86" t="b">
        <v>0</v>
      </c>
      <c r="AM48" s="86">
        <v>13</v>
      </c>
      <c r="AN48" s="94" t="s">
        <v>469</v>
      </c>
      <c r="AO48" s="86" t="s">
        <v>499</v>
      </c>
      <c r="AP48" s="86" t="b">
        <v>0</v>
      </c>
      <c r="AQ48" s="94" t="s">
        <v>469</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239</v>
      </c>
      <c r="B49" s="84" t="s">
        <v>261</v>
      </c>
      <c r="C49" s="53" t="s">
        <v>1185</v>
      </c>
      <c r="D49" s="54">
        <v>3</v>
      </c>
      <c r="E49" s="65" t="s">
        <v>132</v>
      </c>
      <c r="F49" s="55">
        <v>32</v>
      </c>
      <c r="G49" s="53"/>
      <c r="H49" s="57"/>
      <c r="I49" s="56"/>
      <c r="J49" s="56"/>
      <c r="K49" s="36" t="s">
        <v>65</v>
      </c>
      <c r="L49" s="83">
        <v>49</v>
      </c>
      <c r="M49" s="83"/>
      <c r="N49" s="63"/>
      <c r="O49" s="86" t="s">
        <v>265</v>
      </c>
      <c r="P49" s="88">
        <v>43699.876076388886</v>
      </c>
      <c r="Q49" s="86" t="s">
        <v>284</v>
      </c>
      <c r="R49" s="86"/>
      <c r="S49" s="86"/>
      <c r="T49" s="86"/>
      <c r="U49" s="86"/>
      <c r="V49" s="90" t="s">
        <v>330</v>
      </c>
      <c r="W49" s="88">
        <v>43699.876076388886</v>
      </c>
      <c r="X49" s="92">
        <v>43699</v>
      </c>
      <c r="Y49" s="94" t="s">
        <v>371</v>
      </c>
      <c r="Z49" s="90" t="s">
        <v>414</v>
      </c>
      <c r="AA49" s="86"/>
      <c r="AB49" s="86"/>
      <c r="AC49" s="94" t="s">
        <v>457</v>
      </c>
      <c r="AD49" s="86"/>
      <c r="AE49" s="86" t="b">
        <v>0</v>
      </c>
      <c r="AF49" s="86">
        <v>0</v>
      </c>
      <c r="AG49" s="94" t="s">
        <v>484</v>
      </c>
      <c r="AH49" s="86" t="b">
        <v>0</v>
      </c>
      <c r="AI49" s="86" t="s">
        <v>492</v>
      </c>
      <c r="AJ49" s="86"/>
      <c r="AK49" s="94" t="s">
        <v>484</v>
      </c>
      <c r="AL49" s="86" t="b">
        <v>0</v>
      </c>
      <c r="AM49" s="86">
        <v>13</v>
      </c>
      <c r="AN49" s="94" t="s">
        <v>469</v>
      </c>
      <c r="AO49" s="86" t="s">
        <v>499</v>
      </c>
      <c r="AP49" s="86" t="b">
        <v>0</v>
      </c>
      <c r="AQ49" s="94" t="s">
        <v>469</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33</v>
      </c>
      <c r="BM49" s="52">
        <v>100</v>
      </c>
      <c r="BN49" s="51">
        <v>33</v>
      </c>
    </row>
    <row r="50" spans="1:66" ht="15">
      <c r="A50" s="84" t="s">
        <v>240</v>
      </c>
      <c r="B50" s="84" t="s">
        <v>257</v>
      </c>
      <c r="C50" s="53" t="s">
        <v>1185</v>
      </c>
      <c r="D50" s="54">
        <v>3</v>
      </c>
      <c r="E50" s="65" t="s">
        <v>132</v>
      </c>
      <c r="F50" s="55">
        <v>32</v>
      </c>
      <c r="G50" s="53"/>
      <c r="H50" s="57"/>
      <c r="I50" s="56"/>
      <c r="J50" s="56"/>
      <c r="K50" s="36" t="s">
        <v>65</v>
      </c>
      <c r="L50" s="83">
        <v>50</v>
      </c>
      <c r="M50" s="83"/>
      <c r="N50" s="63"/>
      <c r="O50" s="86" t="s">
        <v>264</v>
      </c>
      <c r="P50" s="88">
        <v>43699.88315972222</v>
      </c>
      <c r="Q50" s="86" t="s">
        <v>285</v>
      </c>
      <c r="R50" s="90" t="s">
        <v>296</v>
      </c>
      <c r="S50" s="86" t="s">
        <v>299</v>
      </c>
      <c r="T50" s="86"/>
      <c r="U50" s="90" t="s">
        <v>307</v>
      </c>
      <c r="V50" s="90" t="s">
        <v>307</v>
      </c>
      <c r="W50" s="88">
        <v>43699.88315972222</v>
      </c>
      <c r="X50" s="92">
        <v>43699</v>
      </c>
      <c r="Y50" s="94" t="s">
        <v>372</v>
      </c>
      <c r="Z50" s="90" t="s">
        <v>415</v>
      </c>
      <c r="AA50" s="86"/>
      <c r="AB50" s="86"/>
      <c r="AC50" s="94" t="s">
        <v>458</v>
      </c>
      <c r="AD50" s="86"/>
      <c r="AE50" s="86" t="b">
        <v>0</v>
      </c>
      <c r="AF50" s="86">
        <v>0</v>
      </c>
      <c r="AG50" s="94" t="s">
        <v>485</v>
      </c>
      <c r="AH50" s="86" t="b">
        <v>0</v>
      </c>
      <c r="AI50" s="86" t="s">
        <v>492</v>
      </c>
      <c r="AJ50" s="86"/>
      <c r="AK50" s="94" t="s">
        <v>484</v>
      </c>
      <c r="AL50" s="86" t="b">
        <v>0</v>
      </c>
      <c r="AM50" s="86">
        <v>0</v>
      </c>
      <c r="AN50" s="94" t="s">
        <v>484</v>
      </c>
      <c r="AO50" s="86" t="s">
        <v>497</v>
      </c>
      <c r="AP50" s="86" t="b">
        <v>0</v>
      </c>
      <c r="AQ50" s="94" t="s">
        <v>458</v>
      </c>
      <c r="AR50" s="86" t="s">
        <v>176</v>
      </c>
      <c r="AS50" s="86">
        <v>0</v>
      </c>
      <c r="AT50" s="86">
        <v>0</v>
      </c>
      <c r="AU50" s="86"/>
      <c r="AV50" s="86"/>
      <c r="AW50" s="86"/>
      <c r="AX50" s="86"/>
      <c r="AY50" s="86"/>
      <c r="AZ50" s="86"/>
      <c r="BA50" s="86"/>
      <c r="BB50" s="86"/>
      <c r="BC50">
        <v>1</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3</v>
      </c>
      <c r="BM50" s="52">
        <v>100</v>
      </c>
      <c r="BN50" s="51">
        <v>3</v>
      </c>
    </row>
    <row r="51" spans="1:66" ht="15">
      <c r="A51" s="84" t="s">
        <v>241</v>
      </c>
      <c r="B51" s="84" t="s">
        <v>251</v>
      </c>
      <c r="C51" s="53" t="s">
        <v>1185</v>
      </c>
      <c r="D51" s="54">
        <v>3</v>
      </c>
      <c r="E51" s="65" t="s">
        <v>132</v>
      </c>
      <c r="F51" s="55">
        <v>32</v>
      </c>
      <c r="G51" s="53"/>
      <c r="H51" s="57"/>
      <c r="I51" s="56"/>
      <c r="J51" s="56"/>
      <c r="K51" s="36" t="s">
        <v>65</v>
      </c>
      <c r="L51" s="83">
        <v>51</v>
      </c>
      <c r="M51" s="83"/>
      <c r="N51" s="63"/>
      <c r="O51" s="86" t="s">
        <v>266</v>
      </c>
      <c r="P51" s="88">
        <v>43699.8840625</v>
      </c>
      <c r="Q51" s="86" t="s">
        <v>284</v>
      </c>
      <c r="R51" s="86"/>
      <c r="S51" s="86"/>
      <c r="T51" s="86"/>
      <c r="U51" s="86"/>
      <c r="V51" s="90" t="s">
        <v>331</v>
      </c>
      <c r="W51" s="88">
        <v>43699.8840625</v>
      </c>
      <c r="X51" s="92">
        <v>43699</v>
      </c>
      <c r="Y51" s="94" t="s">
        <v>373</v>
      </c>
      <c r="Z51" s="90" t="s">
        <v>416</v>
      </c>
      <c r="AA51" s="86"/>
      <c r="AB51" s="86"/>
      <c r="AC51" s="94" t="s">
        <v>459</v>
      </c>
      <c r="AD51" s="86"/>
      <c r="AE51" s="86" t="b">
        <v>0</v>
      </c>
      <c r="AF51" s="86">
        <v>0</v>
      </c>
      <c r="AG51" s="94" t="s">
        <v>484</v>
      </c>
      <c r="AH51" s="86" t="b">
        <v>0</v>
      </c>
      <c r="AI51" s="86" t="s">
        <v>492</v>
      </c>
      <c r="AJ51" s="86"/>
      <c r="AK51" s="94" t="s">
        <v>484</v>
      </c>
      <c r="AL51" s="86" t="b">
        <v>0</v>
      </c>
      <c r="AM51" s="86">
        <v>13</v>
      </c>
      <c r="AN51" s="94" t="s">
        <v>469</v>
      </c>
      <c r="AO51" s="86" t="s">
        <v>497</v>
      </c>
      <c r="AP51" s="86" t="b">
        <v>0</v>
      </c>
      <c r="AQ51" s="94" t="s">
        <v>469</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241</v>
      </c>
      <c r="B52" s="84" t="s">
        <v>260</v>
      </c>
      <c r="C52" s="53" t="s">
        <v>1185</v>
      </c>
      <c r="D52" s="54">
        <v>3</v>
      </c>
      <c r="E52" s="65" t="s">
        <v>132</v>
      </c>
      <c r="F52" s="55">
        <v>32</v>
      </c>
      <c r="G52" s="53"/>
      <c r="H52" s="57"/>
      <c r="I52" s="56"/>
      <c r="J52" s="56"/>
      <c r="K52" s="36" t="s">
        <v>65</v>
      </c>
      <c r="L52" s="83">
        <v>52</v>
      </c>
      <c r="M52" s="83"/>
      <c r="N52" s="63"/>
      <c r="O52" s="86" t="s">
        <v>265</v>
      </c>
      <c r="P52" s="88">
        <v>43699.8840625</v>
      </c>
      <c r="Q52" s="86" t="s">
        <v>284</v>
      </c>
      <c r="R52" s="86"/>
      <c r="S52" s="86"/>
      <c r="T52" s="86"/>
      <c r="U52" s="86"/>
      <c r="V52" s="90" t="s">
        <v>331</v>
      </c>
      <c r="W52" s="88">
        <v>43699.8840625</v>
      </c>
      <c r="X52" s="92">
        <v>43699</v>
      </c>
      <c r="Y52" s="94" t="s">
        <v>373</v>
      </c>
      <c r="Z52" s="90" t="s">
        <v>416</v>
      </c>
      <c r="AA52" s="86"/>
      <c r="AB52" s="86"/>
      <c r="AC52" s="94" t="s">
        <v>459</v>
      </c>
      <c r="AD52" s="86"/>
      <c r="AE52" s="86" t="b">
        <v>0</v>
      </c>
      <c r="AF52" s="86">
        <v>0</v>
      </c>
      <c r="AG52" s="94" t="s">
        <v>484</v>
      </c>
      <c r="AH52" s="86" t="b">
        <v>0</v>
      </c>
      <c r="AI52" s="86" t="s">
        <v>492</v>
      </c>
      <c r="AJ52" s="86"/>
      <c r="AK52" s="94" t="s">
        <v>484</v>
      </c>
      <c r="AL52" s="86" t="b">
        <v>0</v>
      </c>
      <c r="AM52" s="86">
        <v>13</v>
      </c>
      <c r="AN52" s="94" t="s">
        <v>469</v>
      </c>
      <c r="AO52" s="86" t="s">
        <v>497</v>
      </c>
      <c r="AP52" s="86" t="b">
        <v>0</v>
      </c>
      <c r="AQ52" s="94" t="s">
        <v>469</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241</v>
      </c>
      <c r="B53" s="84" t="s">
        <v>261</v>
      </c>
      <c r="C53" s="53" t="s">
        <v>1185</v>
      </c>
      <c r="D53" s="54">
        <v>3</v>
      </c>
      <c r="E53" s="65" t="s">
        <v>132</v>
      </c>
      <c r="F53" s="55">
        <v>32</v>
      </c>
      <c r="G53" s="53"/>
      <c r="H53" s="57"/>
      <c r="I53" s="56"/>
      <c r="J53" s="56"/>
      <c r="K53" s="36" t="s">
        <v>65</v>
      </c>
      <c r="L53" s="83">
        <v>53</v>
      </c>
      <c r="M53" s="83"/>
      <c r="N53" s="63"/>
      <c r="O53" s="86" t="s">
        <v>265</v>
      </c>
      <c r="P53" s="88">
        <v>43699.8840625</v>
      </c>
      <c r="Q53" s="86" t="s">
        <v>284</v>
      </c>
      <c r="R53" s="86"/>
      <c r="S53" s="86"/>
      <c r="T53" s="86"/>
      <c r="U53" s="86"/>
      <c r="V53" s="90" t="s">
        <v>331</v>
      </c>
      <c r="W53" s="88">
        <v>43699.8840625</v>
      </c>
      <c r="X53" s="92">
        <v>43699</v>
      </c>
      <c r="Y53" s="94" t="s">
        <v>373</v>
      </c>
      <c r="Z53" s="90" t="s">
        <v>416</v>
      </c>
      <c r="AA53" s="86"/>
      <c r="AB53" s="86"/>
      <c r="AC53" s="94" t="s">
        <v>459</v>
      </c>
      <c r="AD53" s="86"/>
      <c r="AE53" s="86" t="b">
        <v>0</v>
      </c>
      <c r="AF53" s="86">
        <v>0</v>
      </c>
      <c r="AG53" s="94" t="s">
        <v>484</v>
      </c>
      <c r="AH53" s="86" t="b">
        <v>0</v>
      </c>
      <c r="AI53" s="86" t="s">
        <v>492</v>
      </c>
      <c r="AJ53" s="86"/>
      <c r="AK53" s="94" t="s">
        <v>484</v>
      </c>
      <c r="AL53" s="86" t="b">
        <v>0</v>
      </c>
      <c r="AM53" s="86">
        <v>13</v>
      </c>
      <c r="AN53" s="94" t="s">
        <v>469</v>
      </c>
      <c r="AO53" s="86" t="s">
        <v>497</v>
      </c>
      <c r="AP53" s="86" t="b">
        <v>0</v>
      </c>
      <c r="AQ53" s="94" t="s">
        <v>469</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33</v>
      </c>
      <c r="BM53" s="52">
        <v>100</v>
      </c>
      <c r="BN53" s="51">
        <v>33</v>
      </c>
    </row>
    <row r="54" spans="1:66" ht="15">
      <c r="A54" s="84" t="s">
        <v>242</v>
      </c>
      <c r="B54" s="84" t="s">
        <v>242</v>
      </c>
      <c r="C54" s="53" t="s">
        <v>1185</v>
      </c>
      <c r="D54" s="54">
        <v>3</v>
      </c>
      <c r="E54" s="65" t="s">
        <v>132</v>
      </c>
      <c r="F54" s="55">
        <v>32</v>
      </c>
      <c r="G54" s="53"/>
      <c r="H54" s="57"/>
      <c r="I54" s="56"/>
      <c r="J54" s="56"/>
      <c r="K54" s="36" t="s">
        <v>65</v>
      </c>
      <c r="L54" s="83">
        <v>54</v>
      </c>
      <c r="M54" s="83"/>
      <c r="N54" s="63"/>
      <c r="O54" s="86" t="s">
        <v>176</v>
      </c>
      <c r="P54" s="88">
        <v>43699.88109953704</v>
      </c>
      <c r="Q54" s="86" t="s">
        <v>286</v>
      </c>
      <c r="R54" s="90" t="s">
        <v>293</v>
      </c>
      <c r="S54" s="86" t="s">
        <v>301</v>
      </c>
      <c r="T54" s="86"/>
      <c r="U54" s="86"/>
      <c r="V54" s="90" t="s">
        <v>332</v>
      </c>
      <c r="W54" s="88">
        <v>43699.88109953704</v>
      </c>
      <c r="X54" s="92">
        <v>43699</v>
      </c>
      <c r="Y54" s="94" t="s">
        <v>374</v>
      </c>
      <c r="Z54" s="90" t="s">
        <v>417</v>
      </c>
      <c r="AA54" s="86"/>
      <c r="AB54" s="86"/>
      <c r="AC54" s="94" t="s">
        <v>460</v>
      </c>
      <c r="AD54" s="86"/>
      <c r="AE54" s="86" t="b">
        <v>0</v>
      </c>
      <c r="AF54" s="86">
        <v>0</v>
      </c>
      <c r="AG54" s="94" t="s">
        <v>484</v>
      </c>
      <c r="AH54" s="86" t="b">
        <v>0</v>
      </c>
      <c r="AI54" s="86" t="s">
        <v>492</v>
      </c>
      <c r="AJ54" s="86"/>
      <c r="AK54" s="94" t="s">
        <v>484</v>
      </c>
      <c r="AL54" s="86" t="b">
        <v>0</v>
      </c>
      <c r="AM54" s="86">
        <v>1</v>
      </c>
      <c r="AN54" s="94" t="s">
        <v>484</v>
      </c>
      <c r="AO54" s="86" t="s">
        <v>496</v>
      </c>
      <c r="AP54" s="86" t="b">
        <v>0</v>
      </c>
      <c r="AQ54" s="94" t="s">
        <v>460</v>
      </c>
      <c r="AR54" s="86" t="s">
        <v>176</v>
      </c>
      <c r="AS54" s="86">
        <v>0</v>
      </c>
      <c r="AT54" s="86">
        <v>0</v>
      </c>
      <c r="AU54" s="86"/>
      <c r="AV54" s="86"/>
      <c r="AW54" s="86"/>
      <c r="AX54" s="86"/>
      <c r="AY54" s="86"/>
      <c r="AZ54" s="86"/>
      <c r="BA54" s="86"/>
      <c r="BB54" s="86"/>
      <c r="BC54">
        <v>1</v>
      </c>
      <c r="BD54" s="85" t="str">
        <f>REPLACE(INDEX(GroupVertices[Group],MATCH(Edges[[#This Row],[Vertex 1]],GroupVertices[Vertex],0)),1,1,"")</f>
        <v>7</v>
      </c>
      <c r="BE54" s="85" t="str">
        <f>REPLACE(INDEX(GroupVertices[Group],MATCH(Edges[[#This Row],[Vertex 2]],GroupVertices[Vertex],0)),1,1,"")</f>
        <v>7</v>
      </c>
      <c r="BF54" s="51">
        <v>0</v>
      </c>
      <c r="BG54" s="52">
        <v>0</v>
      </c>
      <c r="BH54" s="51">
        <v>0</v>
      </c>
      <c r="BI54" s="52">
        <v>0</v>
      </c>
      <c r="BJ54" s="51">
        <v>0</v>
      </c>
      <c r="BK54" s="52">
        <v>0</v>
      </c>
      <c r="BL54" s="51">
        <v>33</v>
      </c>
      <c r="BM54" s="52">
        <v>100</v>
      </c>
      <c r="BN54" s="51">
        <v>33</v>
      </c>
    </row>
    <row r="55" spans="1:66" ht="15">
      <c r="A55" s="84" t="s">
        <v>243</v>
      </c>
      <c r="B55" s="84" t="s">
        <v>242</v>
      </c>
      <c r="C55" s="53" t="s">
        <v>1185</v>
      </c>
      <c r="D55" s="54">
        <v>3</v>
      </c>
      <c r="E55" s="65" t="s">
        <v>132</v>
      </c>
      <c r="F55" s="55">
        <v>32</v>
      </c>
      <c r="G55" s="53"/>
      <c r="H55" s="57"/>
      <c r="I55" s="56"/>
      <c r="J55" s="56"/>
      <c r="K55" s="36" t="s">
        <v>65</v>
      </c>
      <c r="L55" s="83">
        <v>55</v>
      </c>
      <c r="M55" s="83"/>
      <c r="N55" s="63"/>
      <c r="O55" s="86" t="s">
        <v>266</v>
      </c>
      <c r="P55" s="88">
        <v>43699.884791666664</v>
      </c>
      <c r="Q55" s="86" t="s">
        <v>286</v>
      </c>
      <c r="R55" s="86"/>
      <c r="S55" s="86"/>
      <c r="T55" s="86"/>
      <c r="U55" s="86"/>
      <c r="V55" s="90" t="s">
        <v>333</v>
      </c>
      <c r="W55" s="88">
        <v>43699.884791666664</v>
      </c>
      <c r="X55" s="92">
        <v>43699</v>
      </c>
      <c r="Y55" s="94" t="s">
        <v>375</v>
      </c>
      <c r="Z55" s="90" t="s">
        <v>418</v>
      </c>
      <c r="AA55" s="86"/>
      <c r="AB55" s="86"/>
      <c r="AC55" s="94" t="s">
        <v>461</v>
      </c>
      <c r="AD55" s="86"/>
      <c r="AE55" s="86" t="b">
        <v>0</v>
      </c>
      <c r="AF55" s="86">
        <v>0</v>
      </c>
      <c r="AG55" s="94" t="s">
        <v>484</v>
      </c>
      <c r="AH55" s="86" t="b">
        <v>0</v>
      </c>
      <c r="AI55" s="86" t="s">
        <v>492</v>
      </c>
      <c r="AJ55" s="86"/>
      <c r="AK55" s="94" t="s">
        <v>484</v>
      </c>
      <c r="AL55" s="86" t="b">
        <v>0</v>
      </c>
      <c r="AM55" s="86">
        <v>1</v>
      </c>
      <c r="AN55" s="94" t="s">
        <v>460</v>
      </c>
      <c r="AO55" s="86" t="s">
        <v>497</v>
      </c>
      <c r="AP55" s="86" t="b">
        <v>0</v>
      </c>
      <c r="AQ55" s="94" t="s">
        <v>460</v>
      </c>
      <c r="AR55" s="86" t="s">
        <v>176</v>
      </c>
      <c r="AS55" s="86">
        <v>0</v>
      </c>
      <c r="AT55" s="86">
        <v>0</v>
      </c>
      <c r="AU55" s="86"/>
      <c r="AV55" s="86"/>
      <c r="AW55" s="86"/>
      <c r="AX55" s="86"/>
      <c r="AY55" s="86"/>
      <c r="AZ55" s="86"/>
      <c r="BA55" s="86"/>
      <c r="BB55" s="86"/>
      <c r="BC55">
        <v>1</v>
      </c>
      <c r="BD55" s="85" t="str">
        <f>REPLACE(INDEX(GroupVertices[Group],MATCH(Edges[[#This Row],[Vertex 1]],GroupVertices[Vertex],0)),1,1,"")</f>
        <v>7</v>
      </c>
      <c r="BE55" s="85" t="str">
        <f>REPLACE(INDEX(GroupVertices[Group],MATCH(Edges[[#This Row],[Vertex 2]],GroupVertices[Vertex],0)),1,1,"")</f>
        <v>7</v>
      </c>
      <c r="BF55" s="51">
        <v>0</v>
      </c>
      <c r="BG55" s="52">
        <v>0</v>
      </c>
      <c r="BH55" s="51">
        <v>0</v>
      </c>
      <c r="BI55" s="52">
        <v>0</v>
      </c>
      <c r="BJ55" s="51">
        <v>0</v>
      </c>
      <c r="BK55" s="52">
        <v>0</v>
      </c>
      <c r="BL55" s="51">
        <v>33</v>
      </c>
      <c r="BM55" s="52">
        <v>100</v>
      </c>
      <c r="BN55" s="51">
        <v>33</v>
      </c>
    </row>
    <row r="56" spans="1:66" ht="15">
      <c r="A56" s="84" t="s">
        <v>244</v>
      </c>
      <c r="B56" s="84" t="s">
        <v>251</v>
      </c>
      <c r="C56" s="53" t="s">
        <v>1185</v>
      </c>
      <c r="D56" s="54">
        <v>3</v>
      </c>
      <c r="E56" s="65" t="s">
        <v>132</v>
      </c>
      <c r="F56" s="55">
        <v>32</v>
      </c>
      <c r="G56" s="53"/>
      <c r="H56" s="57"/>
      <c r="I56" s="56"/>
      <c r="J56" s="56"/>
      <c r="K56" s="36" t="s">
        <v>65</v>
      </c>
      <c r="L56" s="83">
        <v>56</v>
      </c>
      <c r="M56" s="83"/>
      <c r="N56" s="63"/>
      <c r="O56" s="86" t="s">
        <v>266</v>
      </c>
      <c r="P56" s="88">
        <v>43699.88679398148</v>
      </c>
      <c r="Q56" s="86" t="s">
        <v>284</v>
      </c>
      <c r="R56" s="86"/>
      <c r="S56" s="86"/>
      <c r="T56" s="86"/>
      <c r="U56" s="86"/>
      <c r="V56" s="90" t="s">
        <v>334</v>
      </c>
      <c r="W56" s="88">
        <v>43699.88679398148</v>
      </c>
      <c r="X56" s="92">
        <v>43699</v>
      </c>
      <c r="Y56" s="94" t="s">
        <v>376</v>
      </c>
      <c r="Z56" s="90" t="s">
        <v>419</v>
      </c>
      <c r="AA56" s="86"/>
      <c r="AB56" s="86"/>
      <c r="AC56" s="94" t="s">
        <v>462</v>
      </c>
      <c r="AD56" s="86"/>
      <c r="AE56" s="86" t="b">
        <v>0</v>
      </c>
      <c r="AF56" s="86">
        <v>0</v>
      </c>
      <c r="AG56" s="94" t="s">
        <v>484</v>
      </c>
      <c r="AH56" s="86" t="b">
        <v>0</v>
      </c>
      <c r="AI56" s="86" t="s">
        <v>492</v>
      </c>
      <c r="AJ56" s="86"/>
      <c r="AK56" s="94" t="s">
        <v>484</v>
      </c>
      <c r="AL56" s="86" t="b">
        <v>0</v>
      </c>
      <c r="AM56" s="86">
        <v>13</v>
      </c>
      <c r="AN56" s="94" t="s">
        <v>469</v>
      </c>
      <c r="AO56" s="86" t="s">
        <v>497</v>
      </c>
      <c r="AP56" s="86" t="b">
        <v>0</v>
      </c>
      <c r="AQ56" s="94" t="s">
        <v>469</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244</v>
      </c>
      <c r="B57" s="84" t="s">
        <v>260</v>
      </c>
      <c r="C57" s="53" t="s">
        <v>1185</v>
      </c>
      <c r="D57" s="54">
        <v>3</v>
      </c>
      <c r="E57" s="65" t="s">
        <v>132</v>
      </c>
      <c r="F57" s="55">
        <v>32</v>
      </c>
      <c r="G57" s="53"/>
      <c r="H57" s="57"/>
      <c r="I57" s="56"/>
      <c r="J57" s="56"/>
      <c r="K57" s="36" t="s">
        <v>65</v>
      </c>
      <c r="L57" s="83">
        <v>57</v>
      </c>
      <c r="M57" s="83"/>
      <c r="N57" s="63"/>
      <c r="O57" s="86" t="s">
        <v>265</v>
      </c>
      <c r="P57" s="88">
        <v>43699.88679398148</v>
      </c>
      <c r="Q57" s="86" t="s">
        <v>284</v>
      </c>
      <c r="R57" s="86"/>
      <c r="S57" s="86"/>
      <c r="T57" s="86"/>
      <c r="U57" s="86"/>
      <c r="V57" s="90" t="s">
        <v>334</v>
      </c>
      <c r="W57" s="88">
        <v>43699.88679398148</v>
      </c>
      <c r="X57" s="92">
        <v>43699</v>
      </c>
      <c r="Y57" s="94" t="s">
        <v>376</v>
      </c>
      <c r="Z57" s="90" t="s">
        <v>419</v>
      </c>
      <c r="AA57" s="86"/>
      <c r="AB57" s="86"/>
      <c r="AC57" s="94" t="s">
        <v>462</v>
      </c>
      <c r="AD57" s="86"/>
      <c r="AE57" s="86" t="b">
        <v>0</v>
      </c>
      <c r="AF57" s="86">
        <v>0</v>
      </c>
      <c r="AG57" s="94" t="s">
        <v>484</v>
      </c>
      <c r="AH57" s="86" t="b">
        <v>0</v>
      </c>
      <c r="AI57" s="86" t="s">
        <v>492</v>
      </c>
      <c r="AJ57" s="86"/>
      <c r="AK57" s="94" t="s">
        <v>484</v>
      </c>
      <c r="AL57" s="86" t="b">
        <v>0</v>
      </c>
      <c r="AM57" s="86">
        <v>13</v>
      </c>
      <c r="AN57" s="94" t="s">
        <v>469</v>
      </c>
      <c r="AO57" s="86" t="s">
        <v>497</v>
      </c>
      <c r="AP57" s="86" t="b">
        <v>0</v>
      </c>
      <c r="AQ57" s="94" t="s">
        <v>469</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244</v>
      </c>
      <c r="B58" s="84" t="s">
        <v>261</v>
      </c>
      <c r="C58" s="53" t="s">
        <v>1185</v>
      </c>
      <c r="D58" s="54">
        <v>3</v>
      </c>
      <c r="E58" s="65" t="s">
        <v>132</v>
      </c>
      <c r="F58" s="55">
        <v>32</v>
      </c>
      <c r="G58" s="53"/>
      <c r="H58" s="57"/>
      <c r="I58" s="56"/>
      <c r="J58" s="56"/>
      <c r="K58" s="36" t="s">
        <v>65</v>
      </c>
      <c r="L58" s="83">
        <v>58</v>
      </c>
      <c r="M58" s="83"/>
      <c r="N58" s="63"/>
      <c r="O58" s="86" t="s">
        <v>265</v>
      </c>
      <c r="P58" s="88">
        <v>43699.88679398148</v>
      </c>
      <c r="Q58" s="86" t="s">
        <v>284</v>
      </c>
      <c r="R58" s="86"/>
      <c r="S58" s="86"/>
      <c r="T58" s="86"/>
      <c r="U58" s="86"/>
      <c r="V58" s="90" t="s">
        <v>334</v>
      </c>
      <c r="W58" s="88">
        <v>43699.88679398148</v>
      </c>
      <c r="X58" s="92">
        <v>43699</v>
      </c>
      <c r="Y58" s="94" t="s">
        <v>376</v>
      </c>
      <c r="Z58" s="90" t="s">
        <v>419</v>
      </c>
      <c r="AA58" s="86"/>
      <c r="AB58" s="86"/>
      <c r="AC58" s="94" t="s">
        <v>462</v>
      </c>
      <c r="AD58" s="86"/>
      <c r="AE58" s="86" t="b">
        <v>0</v>
      </c>
      <c r="AF58" s="86">
        <v>0</v>
      </c>
      <c r="AG58" s="94" t="s">
        <v>484</v>
      </c>
      <c r="AH58" s="86" t="b">
        <v>0</v>
      </c>
      <c r="AI58" s="86" t="s">
        <v>492</v>
      </c>
      <c r="AJ58" s="86"/>
      <c r="AK58" s="94" t="s">
        <v>484</v>
      </c>
      <c r="AL58" s="86" t="b">
        <v>0</v>
      </c>
      <c r="AM58" s="86">
        <v>13</v>
      </c>
      <c r="AN58" s="94" t="s">
        <v>469</v>
      </c>
      <c r="AO58" s="86" t="s">
        <v>497</v>
      </c>
      <c r="AP58" s="86" t="b">
        <v>0</v>
      </c>
      <c r="AQ58" s="94" t="s">
        <v>469</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33</v>
      </c>
      <c r="BM58" s="52">
        <v>100</v>
      </c>
      <c r="BN58" s="51">
        <v>33</v>
      </c>
    </row>
    <row r="59" spans="1:66" ht="15">
      <c r="A59" s="84" t="s">
        <v>245</v>
      </c>
      <c r="B59" s="84" t="s">
        <v>251</v>
      </c>
      <c r="C59" s="53" t="s">
        <v>1185</v>
      </c>
      <c r="D59" s="54">
        <v>3</v>
      </c>
      <c r="E59" s="65" t="s">
        <v>132</v>
      </c>
      <c r="F59" s="55">
        <v>32</v>
      </c>
      <c r="G59" s="53"/>
      <c r="H59" s="57"/>
      <c r="I59" s="56"/>
      <c r="J59" s="56"/>
      <c r="K59" s="36" t="s">
        <v>65</v>
      </c>
      <c r="L59" s="83">
        <v>59</v>
      </c>
      <c r="M59" s="83"/>
      <c r="N59" s="63"/>
      <c r="O59" s="86" t="s">
        <v>266</v>
      </c>
      <c r="P59" s="88">
        <v>43699.88795138889</v>
      </c>
      <c r="Q59" s="86" t="s">
        <v>284</v>
      </c>
      <c r="R59" s="86"/>
      <c r="S59" s="86"/>
      <c r="T59" s="86"/>
      <c r="U59" s="86"/>
      <c r="V59" s="90" t="s">
        <v>335</v>
      </c>
      <c r="W59" s="88">
        <v>43699.88795138889</v>
      </c>
      <c r="X59" s="92">
        <v>43699</v>
      </c>
      <c r="Y59" s="94" t="s">
        <v>377</v>
      </c>
      <c r="Z59" s="90" t="s">
        <v>420</v>
      </c>
      <c r="AA59" s="86"/>
      <c r="AB59" s="86"/>
      <c r="AC59" s="94" t="s">
        <v>463</v>
      </c>
      <c r="AD59" s="86"/>
      <c r="AE59" s="86" t="b">
        <v>0</v>
      </c>
      <c r="AF59" s="86">
        <v>0</v>
      </c>
      <c r="AG59" s="94" t="s">
        <v>484</v>
      </c>
      <c r="AH59" s="86" t="b">
        <v>0</v>
      </c>
      <c r="AI59" s="86" t="s">
        <v>492</v>
      </c>
      <c r="AJ59" s="86"/>
      <c r="AK59" s="94" t="s">
        <v>484</v>
      </c>
      <c r="AL59" s="86" t="b">
        <v>0</v>
      </c>
      <c r="AM59" s="86">
        <v>13</v>
      </c>
      <c r="AN59" s="94" t="s">
        <v>469</v>
      </c>
      <c r="AO59" s="86" t="s">
        <v>499</v>
      </c>
      <c r="AP59" s="86" t="b">
        <v>0</v>
      </c>
      <c r="AQ59" s="94" t="s">
        <v>469</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245</v>
      </c>
      <c r="B60" s="84" t="s">
        <v>260</v>
      </c>
      <c r="C60" s="53" t="s">
        <v>1185</v>
      </c>
      <c r="D60" s="54">
        <v>3</v>
      </c>
      <c r="E60" s="65" t="s">
        <v>132</v>
      </c>
      <c r="F60" s="55">
        <v>32</v>
      </c>
      <c r="G60" s="53"/>
      <c r="H60" s="57"/>
      <c r="I60" s="56"/>
      <c r="J60" s="56"/>
      <c r="K60" s="36" t="s">
        <v>65</v>
      </c>
      <c r="L60" s="83">
        <v>60</v>
      </c>
      <c r="M60" s="83"/>
      <c r="N60" s="63"/>
      <c r="O60" s="86" t="s">
        <v>265</v>
      </c>
      <c r="P60" s="88">
        <v>43699.88795138889</v>
      </c>
      <c r="Q60" s="86" t="s">
        <v>284</v>
      </c>
      <c r="R60" s="86"/>
      <c r="S60" s="86"/>
      <c r="T60" s="86"/>
      <c r="U60" s="86"/>
      <c r="V60" s="90" t="s">
        <v>335</v>
      </c>
      <c r="W60" s="88">
        <v>43699.88795138889</v>
      </c>
      <c r="X60" s="92">
        <v>43699</v>
      </c>
      <c r="Y60" s="94" t="s">
        <v>377</v>
      </c>
      <c r="Z60" s="90" t="s">
        <v>420</v>
      </c>
      <c r="AA60" s="86"/>
      <c r="AB60" s="86"/>
      <c r="AC60" s="94" t="s">
        <v>463</v>
      </c>
      <c r="AD60" s="86"/>
      <c r="AE60" s="86" t="b">
        <v>0</v>
      </c>
      <c r="AF60" s="86">
        <v>0</v>
      </c>
      <c r="AG60" s="94" t="s">
        <v>484</v>
      </c>
      <c r="AH60" s="86" t="b">
        <v>0</v>
      </c>
      <c r="AI60" s="86" t="s">
        <v>492</v>
      </c>
      <c r="AJ60" s="86"/>
      <c r="AK60" s="94" t="s">
        <v>484</v>
      </c>
      <c r="AL60" s="86" t="b">
        <v>0</v>
      </c>
      <c r="AM60" s="86">
        <v>13</v>
      </c>
      <c r="AN60" s="94" t="s">
        <v>469</v>
      </c>
      <c r="AO60" s="86" t="s">
        <v>499</v>
      </c>
      <c r="AP60" s="86" t="b">
        <v>0</v>
      </c>
      <c r="AQ60" s="94" t="s">
        <v>469</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245</v>
      </c>
      <c r="B61" s="84" t="s">
        <v>261</v>
      </c>
      <c r="C61" s="53" t="s">
        <v>1185</v>
      </c>
      <c r="D61" s="54">
        <v>3</v>
      </c>
      <c r="E61" s="65" t="s">
        <v>132</v>
      </c>
      <c r="F61" s="55">
        <v>32</v>
      </c>
      <c r="G61" s="53"/>
      <c r="H61" s="57"/>
      <c r="I61" s="56"/>
      <c r="J61" s="56"/>
      <c r="K61" s="36" t="s">
        <v>65</v>
      </c>
      <c r="L61" s="83">
        <v>61</v>
      </c>
      <c r="M61" s="83"/>
      <c r="N61" s="63"/>
      <c r="O61" s="86" t="s">
        <v>265</v>
      </c>
      <c r="P61" s="88">
        <v>43699.88795138889</v>
      </c>
      <c r="Q61" s="86" t="s">
        <v>284</v>
      </c>
      <c r="R61" s="86"/>
      <c r="S61" s="86"/>
      <c r="T61" s="86"/>
      <c r="U61" s="86"/>
      <c r="V61" s="90" t="s">
        <v>335</v>
      </c>
      <c r="W61" s="88">
        <v>43699.88795138889</v>
      </c>
      <c r="X61" s="92">
        <v>43699</v>
      </c>
      <c r="Y61" s="94" t="s">
        <v>377</v>
      </c>
      <c r="Z61" s="90" t="s">
        <v>420</v>
      </c>
      <c r="AA61" s="86"/>
      <c r="AB61" s="86"/>
      <c r="AC61" s="94" t="s">
        <v>463</v>
      </c>
      <c r="AD61" s="86"/>
      <c r="AE61" s="86" t="b">
        <v>0</v>
      </c>
      <c r="AF61" s="86">
        <v>0</v>
      </c>
      <c r="AG61" s="94" t="s">
        <v>484</v>
      </c>
      <c r="AH61" s="86" t="b">
        <v>0</v>
      </c>
      <c r="AI61" s="86" t="s">
        <v>492</v>
      </c>
      <c r="AJ61" s="86"/>
      <c r="AK61" s="94" t="s">
        <v>484</v>
      </c>
      <c r="AL61" s="86" t="b">
        <v>0</v>
      </c>
      <c r="AM61" s="86">
        <v>13</v>
      </c>
      <c r="AN61" s="94" t="s">
        <v>469</v>
      </c>
      <c r="AO61" s="86" t="s">
        <v>499</v>
      </c>
      <c r="AP61" s="86" t="b">
        <v>0</v>
      </c>
      <c r="AQ61" s="94" t="s">
        <v>469</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33</v>
      </c>
      <c r="BM61" s="52">
        <v>100</v>
      </c>
      <c r="BN61" s="51">
        <v>33</v>
      </c>
    </row>
    <row r="62" spans="1:66" ht="15">
      <c r="A62" s="84" t="s">
        <v>246</v>
      </c>
      <c r="B62" s="84" t="s">
        <v>251</v>
      </c>
      <c r="C62" s="53" t="s">
        <v>1185</v>
      </c>
      <c r="D62" s="54">
        <v>3</v>
      </c>
      <c r="E62" s="65" t="s">
        <v>132</v>
      </c>
      <c r="F62" s="55">
        <v>32</v>
      </c>
      <c r="G62" s="53"/>
      <c r="H62" s="57"/>
      <c r="I62" s="56"/>
      <c r="J62" s="56"/>
      <c r="K62" s="36" t="s">
        <v>65</v>
      </c>
      <c r="L62" s="83">
        <v>62</v>
      </c>
      <c r="M62" s="83"/>
      <c r="N62" s="63"/>
      <c r="O62" s="86" t="s">
        <v>266</v>
      </c>
      <c r="P62" s="88">
        <v>43699.89627314815</v>
      </c>
      <c r="Q62" s="86" t="s">
        <v>284</v>
      </c>
      <c r="R62" s="86"/>
      <c r="S62" s="86"/>
      <c r="T62" s="86"/>
      <c r="U62" s="86"/>
      <c r="V62" s="90" t="s">
        <v>336</v>
      </c>
      <c r="W62" s="88">
        <v>43699.89627314815</v>
      </c>
      <c r="X62" s="92">
        <v>43699</v>
      </c>
      <c r="Y62" s="94" t="s">
        <v>378</v>
      </c>
      <c r="Z62" s="90" t="s">
        <v>421</v>
      </c>
      <c r="AA62" s="86"/>
      <c r="AB62" s="86"/>
      <c r="AC62" s="94" t="s">
        <v>464</v>
      </c>
      <c r="AD62" s="86"/>
      <c r="AE62" s="86" t="b">
        <v>0</v>
      </c>
      <c r="AF62" s="86">
        <v>0</v>
      </c>
      <c r="AG62" s="94" t="s">
        <v>484</v>
      </c>
      <c r="AH62" s="86" t="b">
        <v>0</v>
      </c>
      <c r="AI62" s="86" t="s">
        <v>492</v>
      </c>
      <c r="AJ62" s="86"/>
      <c r="AK62" s="94" t="s">
        <v>484</v>
      </c>
      <c r="AL62" s="86" t="b">
        <v>0</v>
      </c>
      <c r="AM62" s="86">
        <v>13</v>
      </c>
      <c r="AN62" s="94" t="s">
        <v>469</v>
      </c>
      <c r="AO62" s="86" t="s">
        <v>496</v>
      </c>
      <c r="AP62" s="86" t="b">
        <v>0</v>
      </c>
      <c r="AQ62" s="94" t="s">
        <v>469</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246</v>
      </c>
      <c r="B63" s="84" t="s">
        <v>260</v>
      </c>
      <c r="C63" s="53" t="s">
        <v>1185</v>
      </c>
      <c r="D63" s="54">
        <v>3</v>
      </c>
      <c r="E63" s="65" t="s">
        <v>132</v>
      </c>
      <c r="F63" s="55">
        <v>32</v>
      </c>
      <c r="G63" s="53"/>
      <c r="H63" s="57"/>
      <c r="I63" s="56"/>
      <c r="J63" s="56"/>
      <c r="K63" s="36" t="s">
        <v>65</v>
      </c>
      <c r="L63" s="83">
        <v>63</v>
      </c>
      <c r="M63" s="83"/>
      <c r="N63" s="63"/>
      <c r="O63" s="86" t="s">
        <v>265</v>
      </c>
      <c r="P63" s="88">
        <v>43699.89627314815</v>
      </c>
      <c r="Q63" s="86" t="s">
        <v>284</v>
      </c>
      <c r="R63" s="86"/>
      <c r="S63" s="86"/>
      <c r="T63" s="86"/>
      <c r="U63" s="86"/>
      <c r="V63" s="90" t="s">
        <v>336</v>
      </c>
      <c r="W63" s="88">
        <v>43699.89627314815</v>
      </c>
      <c r="X63" s="92">
        <v>43699</v>
      </c>
      <c r="Y63" s="94" t="s">
        <v>378</v>
      </c>
      <c r="Z63" s="90" t="s">
        <v>421</v>
      </c>
      <c r="AA63" s="86"/>
      <c r="AB63" s="86"/>
      <c r="AC63" s="94" t="s">
        <v>464</v>
      </c>
      <c r="AD63" s="86"/>
      <c r="AE63" s="86" t="b">
        <v>0</v>
      </c>
      <c r="AF63" s="86">
        <v>0</v>
      </c>
      <c r="AG63" s="94" t="s">
        <v>484</v>
      </c>
      <c r="AH63" s="86" t="b">
        <v>0</v>
      </c>
      <c r="AI63" s="86" t="s">
        <v>492</v>
      </c>
      <c r="AJ63" s="86"/>
      <c r="AK63" s="94" t="s">
        <v>484</v>
      </c>
      <c r="AL63" s="86" t="b">
        <v>0</v>
      </c>
      <c r="AM63" s="86">
        <v>13</v>
      </c>
      <c r="AN63" s="94" t="s">
        <v>469</v>
      </c>
      <c r="AO63" s="86" t="s">
        <v>496</v>
      </c>
      <c r="AP63" s="86" t="b">
        <v>0</v>
      </c>
      <c r="AQ63" s="94" t="s">
        <v>469</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246</v>
      </c>
      <c r="B64" s="84" t="s">
        <v>261</v>
      </c>
      <c r="C64" s="53" t="s">
        <v>1185</v>
      </c>
      <c r="D64" s="54">
        <v>3</v>
      </c>
      <c r="E64" s="65" t="s">
        <v>132</v>
      </c>
      <c r="F64" s="55">
        <v>32</v>
      </c>
      <c r="G64" s="53"/>
      <c r="H64" s="57"/>
      <c r="I64" s="56"/>
      <c r="J64" s="56"/>
      <c r="K64" s="36" t="s">
        <v>65</v>
      </c>
      <c r="L64" s="83">
        <v>64</v>
      </c>
      <c r="M64" s="83"/>
      <c r="N64" s="63"/>
      <c r="O64" s="86" t="s">
        <v>265</v>
      </c>
      <c r="P64" s="88">
        <v>43699.89627314815</v>
      </c>
      <c r="Q64" s="86" t="s">
        <v>284</v>
      </c>
      <c r="R64" s="86"/>
      <c r="S64" s="86"/>
      <c r="T64" s="86"/>
      <c r="U64" s="86"/>
      <c r="V64" s="90" t="s">
        <v>336</v>
      </c>
      <c r="W64" s="88">
        <v>43699.89627314815</v>
      </c>
      <c r="X64" s="92">
        <v>43699</v>
      </c>
      <c r="Y64" s="94" t="s">
        <v>378</v>
      </c>
      <c r="Z64" s="90" t="s">
        <v>421</v>
      </c>
      <c r="AA64" s="86"/>
      <c r="AB64" s="86"/>
      <c r="AC64" s="94" t="s">
        <v>464</v>
      </c>
      <c r="AD64" s="86"/>
      <c r="AE64" s="86" t="b">
        <v>0</v>
      </c>
      <c r="AF64" s="86">
        <v>0</v>
      </c>
      <c r="AG64" s="94" t="s">
        <v>484</v>
      </c>
      <c r="AH64" s="86" t="b">
        <v>0</v>
      </c>
      <c r="AI64" s="86" t="s">
        <v>492</v>
      </c>
      <c r="AJ64" s="86"/>
      <c r="AK64" s="94" t="s">
        <v>484</v>
      </c>
      <c r="AL64" s="86" t="b">
        <v>0</v>
      </c>
      <c r="AM64" s="86">
        <v>13</v>
      </c>
      <c r="AN64" s="94" t="s">
        <v>469</v>
      </c>
      <c r="AO64" s="86" t="s">
        <v>496</v>
      </c>
      <c r="AP64" s="86" t="b">
        <v>0</v>
      </c>
      <c r="AQ64" s="94" t="s">
        <v>469</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33</v>
      </c>
      <c r="BM64" s="52">
        <v>100</v>
      </c>
      <c r="BN64" s="51">
        <v>33</v>
      </c>
    </row>
    <row r="65" spans="1:66" ht="15">
      <c r="A65" s="84" t="s">
        <v>247</v>
      </c>
      <c r="B65" s="84" t="s">
        <v>262</v>
      </c>
      <c r="C65" s="53" t="s">
        <v>1185</v>
      </c>
      <c r="D65" s="54">
        <v>3</v>
      </c>
      <c r="E65" s="65" t="s">
        <v>132</v>
      </c>
      <c r="F65" s="55">
        <v>32</v>
      </c>
      <c r="G65" s="53"/>
      <c r="H65" s="57"/>
      <c r="I65" s="56"/>
      <c r="J65" s="56"/>
      <c r="K65" s="36" t="s">
        <v>65</v>
      </c>
      <c r="L65" s="83">
        <v>65</v>
      </c>
      <c r="M65" s="83"/>
      <c r="N65" s="63"/>
      <c r="O65" s="86" t="s">
        <v>265</v>
      </c>
      <c r="P65" s="88">
        <v>43699.89791666667</v>
      </c>
      <c r="Q65" s="86" t="s">
        <v>287</v>
      </c>
      <c r="R65" s="86"/>
      <c r="S65" s="86"/>
      <c r="T65" s="86"/>
      <c r="U65" s="86"/>
      <c r="V65" s="90" t="s">
        <v>337</v>
      </c>
      <c r="W65" s="88">
        <v>43699.89791666667</v>
      </c>
      <c r="X65" s="92">
        <v>43699</v>
      </c>
      <c r="Y65" s="94" t="s">
        <v>379</v>
      </c>
      <c r="Z65" s="90" t="s">
        <v>422</v>
      </c>
      <c r="AA65" s="86"/>
      <c r="AB65" s="86"/>
      <c r="AC65" s="94" t="s">
        <v>465</v>
      </c>
      <c r="AD65" s="94" t="s">
        <v>480</v>
      </c>
      <c r="AE65" s="86" t="b">
        <v>0</v>
      </c>
      <c r="AF65" s="86">
        <v>1</v>
      </c>
      <c r="AG65" s="94" t="s">
        <v>490</v>
      </c>
      <c r="AH65" s="86" t="b">
        <v>0</v>
      </c>
      <c r="AI65" s="86" t="s">
        <v>492</v>
      </c>
      <c r="AJ65" s="86"/>
      <c r="AK65" s="94" t="s">
        <v>484</v>
      </c>
      <c r="AL65" s="86" t="b">
        <v>0</v>
      </c>
      <c r="AM65" s="86">
        <v>0</v>
      </c>
      <c r="AN65" s="94" t="s">
        <v>484</v>
      </c>
      <c r="AO65" s="86" t="s">
        <v>497</v>
      </c>
      <c r="AP65" s="86" t="b">
        <v>0</v>
      </c>
      <c r="AQ65" s="94" t="s">
        <v>480</v>
      </c>
      <c r="AR65" s="86" t="s">
        <v>176</v>
      </c>
      <c r="AS65" s="86">
        <v>0</v>
      </c>
      <c r="AT65" s="86">
        <v>0</v>
      </c>
      <c r="AU65" s="86"/>
      <c r="AV65" s="86"/>
      <c r="AW65" s="86"/>
      <c r="AX65" s="86"/>
      <c r="AY65" s="86"/>
      <c r="AZ65" s="86"/>
      <c r="BA65" s="86"/>
      <c r="BB65" s="86"/>
      <c r="BC65">
        <v>1</v>
      </c>
      <c r="BD65" s="85" t="str">
        <f>REPLACE(INDEX(GroupVertices[Group],MATCH(Edges[[#This Row],[Vertex 1]],GroupVertices[Vertex],0)),1,1,"")</f>
        <v>5</v>
      </c>
      <c r="BE65" s="85" t="str">
        <f>REPLACE(INDEX(GroupVertices[Group],MATCH(Edges[[#This Row],[Vertex 2]],GroupVertices[Vertex],0)),1,1,"")</f>
        <v>5</v>
      </c>
      <c r="BF65" s="51"/>
      <c r="BG65" s="52"/>
      <c r="BH65" s="51"/>
      <c r="BI65" s="52"/>
      <c r="BJ65" s="51"/>
      <c r="BK65" s="52"/>
      <c r="BL65" s="51"/>
      <c r="BM65" s="52"/>
      <c r="BN65" s="51"/>
    </row>
    <row r="66" spans="1:66" ht="15">
      <c r="A66" s="84" t="s">
        <v>247</v>
      </c>
      <c r="B66" s="84" t="s">
        <v>263</v>
      </c>
      <c r="C66" s="53" t="s">
        <v>1185</v>
      </c>
      <c r="D66" s="54">
        <v>3</v>
      </c>
      <c r="E66" s="65" t="s">
        <v>132</v>
      </c>
      <c r="F66" s="55">
        <v>32</v>
      </c>
      <c r="G66" s="53"/>
      <c r="H66" s="57"/>
      <c r="I66" s="56"/>
      <c r="J66" s="56"/>
      <c r="K66" s="36" t="s">
        <v>65</v>
      </c>
      <c r="L66" s="83">
        <v>66</v>
      </c>
      <c r="M66" s="83"/>
      <c r="N66" s="63"/>
      <c r="O66" s="86" t="s">
        <v>264</v>
      </c>
      <c r="P66" s="88">
        <v>43699.89791666667</v>
      </c>
      <c r="Q66" s="86" t="s">
        <v>287</v>
      </c>
      <c r="R66" s="86"/>
      <c r="S66" s="86"/>
      <c r="T66" s="86"/>
      <c r="U66" s="86"/>
      <c r="V66" s="90" t="s">
        <v>337</v>
      </c>
      <c r="W66" s="88">
        <v>43699.89791666667</v>
      </c>
      <c r="X66" s="92">
        <v>43699</v>
      </c>
      <c r="Y66" s="94" t="s">
        <v>379</v>
      </c>
      <c r="Z66" s="90" t="s">
        <v>422</v>
      </c>
      <c r="AA66" s="86"/>
      <c r="AB66" s="86"/>
      <c r="AC66" s="94" t="s">
        <v>465</v>
      </c>
      <c r="AD66" s="94" t="s">
        <v>480</v>
      </c>
      <c r="AE66" s="86" t="b">
        <v>0</v>
      </c>
      <c r="AF66" s="86">
        <v>1</v>
      </c>
      <c r="AG66" s="94" t="s">
        <v>490</v>
      </c>
      <c r="AH66" s="86" t="b">
        <v>0</v>
      </c>
      <c r="AI66" s="86" t="s">
        <v>492</v>
      </c>
      <c r="AJ66" s="86"/>
      <c r="AK66" s="94" t="s">
        <v>484</v>
      </c>
      <c r="AL66" s="86" t="b">
        <v>0</v>
      </c>
      <c r="AM66" s="86">
        <v>0</v>
      </c>
      <c r="AN66" s="94" t="s">
        <v>484</v>
      </c>
      <c r="AO66" s="86" t="s">
        <v>497</v>
      </c>
      <c r="AP66" s="86" t="b">
        <v>0</v>
      </c>
      <c r="AQ66" s="94" t="s">
        <v>480</v>
      </c>
      <c r="AR66" s="86" t="s">
        <v>176</v>
      </c>
      <c r="AS66" s="86">
        <v>0</v>
      </c>
      <c r="AT66" s="86">
        <v>0</v>
      </c>
      <c r="AU66" s="86"/>
      <c r="AV66" s="86"/>
      <c r="AW66" s="86"/>
      <c r="AX66" s="86"/>
      <c r="AY66" s="86"/>
      <c r="AZ66" s="86"/>
      <c r="BA66" s="86"/>
      <c r="BB66" s="86"/>
      <c r="BC66">
        <v>1</v>
      </c>
      <c r="BD66" s="85" t="str">
        <f>REPLACE(INDEX(GroupVertices[Group],MATCH(Edges[[#This Row],[Vertex 1]],GroupVertices[Vertex],0)),1,1,"")</f>
        <v>5</v>
      </c>
      <c r="BE66" s="85" t="str">
        <f>REPLACE(INDEX(GroupVertices[Group],MATCH(Edges[[#This Row],[Vertex 2]],GroupVertices[Vertex],0)),1,1,"")</f>
        <v>5</v>
      </c>
      <c r="BF66" s="51">
        <v>0</v>
      </c>
      <c r="BG66" s="52">
        <v>0</v>
      </c>
      <c r="BH66" s="51">
        <v>0</v>
      </c>
      <c r="BI66" s="52">
        <v>0</v>
      </c>
      <c r="BJ66" s="51">
        <v>0</v>
      </c>
      <c r="BK66" s="52">
        <v>0</v>
      </c>
      <c r="BL66" s="51">
        <v>3</v>
      </c>
      <c r="BM66" s="52">
        <v>100</v>
      </c>
      <c r="BN66" s="51">
        <v>3</v>
      </c>
    </row>
    <row r="67" spans="1:66" ht="15">
      <c r="A67" s="84" t="s">
        <v>248</v>
      </c>
      <c r="B67" s="84" t="s">
        <v>251</v>
      </c>
      <c r="C67" s="53" t="s">
        <v>1185</v>
      </c>
      <c r="D67" s="54">
        <v>3</v>
      </c>
      <c r="E67" s="65" t="s">
        <v>132</v>
      </c>
      <c r="F67" s="55">
        <v>32</v>
      </c>
      <c r="G67" s="53"/>
      <c r="H67" s="57"/>
      <c r="I67" s="56"/>
      <c r="J67" s="56"/>
      <c r="K67" s="36" t="s">
        <v>65</v>
      </c>
      <c r="L67" s="83">
        <v>67</v>
      </c>
      <c r="M67" s="83"/>
      <c r="N67" s="63"/>
      <c r="O67" s="86" t="s">
        <v>266</v>
      </c>
      <c r="P67" s="88">
        <v>43699.90284722222</v>
      </c>
      <c r="Q67" s="86" t="s">
        <v>284</v>
      </c>
      <c r="R67" s="86"/>
      <c r="S67" s="86"/>
      <c r="T67" s="86"/>
      <c r="U67" s="86"/>
      <c r="V67" s="90" t="s">
        <v>338</v>
      </c>
      <c r="W67" s="88">
        <v>43699.90284722222</v>
      </c>
      <c r="X67" s="92">
        <v>43699</v>
      </c>
      <c r="Y67" s="94" t="s">
        <v>380</v>
      </c>
      <c r="Z67" s="90" t="s">
        <v>423</v>
      </c>
      <c r="AA67" s="86"/>
      <c r="AB67" s="86"/>
      <c r="AC67" s="94" t="s">
        <v>466</v>
      </c>
      <c r="AD67" s="86"/>
      <c r="AE67" s="86" t="b">
        <v>0</v>
      </c>
      <c r="AF67" s="86">
        <v>0</v>
      </c>
      <c r="AG67" s="94" t="s">
        <v>484</v>
      </c>
      <c r="AH67" s="86" t="b">
        <v>0</v>
      </c>
      <c r="AI67" s="86" t="s">
        <v>492</v>
      </c>
      <c r="AJ67" s="86"/>
      <c r="AK67" s="94" t="s">
        <v>484</v>
      </c>
      <c r="AL67" s="86" t="b">
        <v>0</v>
      </c>
      <c r="AM67" s="86">
        <v>13</v>
      </c>
      <c r="AN67" s="94" t="s">
        <v>469</v>
      </c>
      <c r="AO67" s="86" t="s">
        <v>501</v>
      </c>
      <c r="AP67" s="86" t="b">
        <v>0</v>
      </c>
      <c r="AQ67" s="94" t="s">
        <v>469</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15">
      <c r="A68" s="84" t="s">
        <v>248</v>
      </c>
      <c r="B68" s="84" t="s">
        <v>260</v>
      </c>
      <c r="C68" s="53" t="s">
        <v>1185</v>
      </c>
      <c r="D68" s="54">
        <v>3</v>
      </c>
      <c r="E68" s="65" t="s">
        <v>132</v>
      </c>
      <c r="F68" s="55">
        <v>32</v>
      </c>
      <c r="G68" s="53"/>
      <c r="H68" s="57"/>
      <c r="I68" s="56"/>
      <c r="J68" s="56"/>
      <c r="K68" s="36" t="s">
        <v>65</v>
      </c>
      <c r="L68" s="83">
        <v>68</v>
      </c>
      <c r="M68" s="83"/>
      <c r="N68" s="63"/>
      <c r="O68" s="86" t="s">
        <v>265</v>
      </c>
      <c r="P68" s="88">
        <v>43699.90284722222</v>
      </c>
      <c r="Q68" s="86" t="s">
        <v>284</v>
      </c>
      <c r="R68" s="86"/>
      <c r="S68" s="86"/>
      <c r="T68" s="86"/>
      <c r="U68" s="86"/>
      <c r="V68" s="90" t="s">
        <v>338</v>
      </c>
      <c r="W68" s="88">
        <v>43699.90284722222</v>
      </c>
      <c r="X68" s="92">
        <v>43699</v>
      </c>
      <c r="Y68" s="94" t="s">
        <v>380</v>
      </c>
      <c r="Z68" s="90" t="s">
        <v>423</v>
      </c>
      <c r="AA68" s="86"/>
      <c r="AB68" s="86"/>
      <c r="AC68" s="94" t="s">
        <v>466</v>
      </c>
      <c r="AD68" s="86"/>
      <c r="AE68" s="86" t="b">
        <v>0</v>
      </c>
      <c r="AF68" s="86">
        <v>0</v>
      </c>
      <c r="AG68" s="94" t="s">
        <v>484</v>
      </c>
      <c r="AH68" s="86" t="b">
        <v>0</v>
      </c>
      <c r="AI68" s="86" t="s">
        <v>492</v>
      </c>
      <c r="AJ68" s="86"/>
      <c r="AK68" s="94" t="s">
        <v>484</v>
      </c>
      <c r="AL68" s="86" t="b">
        <v>0</v>
      </c>
      <c r="AM68" s="86">
        <v>13</v>
      </c>
      <c r="AN68" s="94" t="s">
        <v>469</v>
      </c>
      <c r="AO68" s="86" t="s">
        <v>501</v>
      </c>
      <c r="AP68" s="86" t="b">
        <v>0</v>
      </c>
      <c r="AQ68" s="94" t="s">
        <v>469</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15">
      <c r="A69" s="84" t="s">
        <v>248</v>
      </c>
      <c r="B69" s="84" t="s">
        <v>261</v>
      </c>
      <c r="C69" s="53" t="s">
        <v>1185</v>
      </c>
      <c r="D69" s="54">
        <v>3</v>
      </c>
      <c r="E69" s="65" t="s">
        <v>132</v>
      </c>
      <c r="F69" s="55">
        <v>32</v>
      </c>
      <c r="G69" s="53"/>
      <c r="H69" s="57"/>
      <c r="I69" s="56"/>
      <c r="J69" s="56"/>
      <c r="K69" s="36" t="s">
        <v>65</v>
      </c>
      <c r="L69" s="83">
        <v>69</v>
      </c>
      <c r="M69" s="83"/>
      <c r="N69" s="63"/>
      <c r="O69" s="86" t="s">
        <v>265</v>
      </c>
      <c r="P69" s="88">
        <v>43699.90284722222</v>
      </c>
      <c r="Q69" s="86" t="s">
        <v>284</v>
      </c>
      <c r="R69" s="86"/>
      <c r="S69" s="86"/>
      <c r="T69" s="86"/>
      <c r="U69" s="86"/>
      <c r="V69" s="90" t="s">
        <v>338</v>
      </c>
      <c r="W69" s="88">
        <v>43699.90284722222</v>
      </c>
      <c r="X69" s="92">
        <v>43699</v>
      </c>
      <c r="Y69" s="94" t="s">
        <v>380</v>
      </c>
      <c r="Z69" s="90" t="s">
        <v>423</v>
      </c>
      <c r="AA69" s="86"/>
      <c r="AB69" s="86"/>
      <c r="AC69" s="94" t="s">
        <v>466</v>
      </c>
      <c r="AD69" s="86"/>
      <c r="AE69" s="86" t="b">
        <v>0</v>
      </c>
      <c r="AF69" s="86">
        <v>0</v>
      </c>
      <c r="AG69" s="94" t="s">
        <v>484</v>
      </c>
      <c r="AH69" s="86" t="b">
        <v>0</v>
      </c>
      <c r="AI69" s="86" t="s">
        <v>492</v>
      </c>
      <c r="AJ69" s="86"/>
      <c r="AK69" s="94" t="s">
        <v>484</v>
      </c>
      <c r="AL69" s="86" t="b">
        <v>0</v>
      </c>
      <c r="AM69" s="86">
        <v>13</v>
      </c>
      <c r="AN69" s="94" t="s">
        <v>469</v>
      </c>
      <c r="AO69" s="86" t="s">
        <v>501</v>
      </c>
      <c r="AP69" s="86" t="b">
        <v>0</v>
      </c>
      <c r="AQ69" s="94" t="s">
        <v>469</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33</v>
      </c>
      <c r="BM69" s="52">
        <v>100</v>
      </c>
      <c r="BN69" s="51">
        <v>33</v>
      </c>
    </row>
    <row r="70" spans="1:66" ht="15">
      <c r="A70" s="84" t="s">
        <v>249</v>
      </c>
      <c r="B70" s="84" t="s">
        <v>251</v>
      </c>
      <c r="C70" s="53" t="s">
        <v>1185</v>
      </c>
      <c r="D70" s="54">
        <v>3</v>
      </c>
      <c r="E70" s="65" t="s">
        <v>132</v>
      </c>
      <c r="F70" s="55">
        <v>32</v>
      </c>
      <c r="G70" s="53"/>
      <c r="H70" s="57"/>
      <c r="I70" s="56"/>
      <c r="J70" s="56"/>
      <c r="K70" s="36" t="s">
        <v>65</v>
      </c>
      <c r="L70" s="83">
        <v>70</v>
      </c>
      <c r="M70" s="83"/>
      <c r="N70" s="63"/>
      <c r="O70" s="86" t="s">
        <v>266</v>
      </c>
      <c r="P70" s="88">
        <v>43699.90759259259</v>
      </c>
      <c r="Q70" s="86" t="s">
        <v>284</v>
      </c>
      <c r="R70" s="86"/>
      <c r="S70" s="86"/>
      <c r="T70" s="86"/>
      <c r="U70" s="86"/>
      <c r="V70" s="90" t="s">
        <v>339</v>
      </c>
      <c r="W70" s="88">
        <v>43699.90759259259</v>
      </c>
      <c r="X70" s="92">
        <v>43699</v>
      </c>
      <c r="Y70" s="94" t="s">
        <v>381</v>
      </c>
      <c r="Z70" s="90" t="s">
        <v>424</v>
      </c>
      <c r="AA70" s="86"/>
      <c r="AB70" s="86"/>
      <c r="AC70" s="94" t="s">
        <v>467</v>
      </c>
      <c r="AD70" s="86"/>
      <c r="AE70" s="86" t="b">
        <v>0</v>
      </c>
      <c r="AF70" s="86">
        <v>0</v>
      </c>
      <c r="AG70" s="94" t="s">
        <v>484</v>
      </c>
      <c r="AH70" s="86" t="b">
        <v>0</v>
      </c>
      <c r="AI70" s="86" t="s">
        <v>492</v>
      </c>
      <c r="AJ70" s="86"/>
      <c r="AK70" s="94" t="s">
        <v>484</v>
      </c>
      <c r="AL70" s="86" t="b">
        <v>0</v>
      </c>
      <c r="AM70" s="86">
        <v>13</v>
      </c>
      <c r="AN70" s="94" t="s">
        <v>469</v>
      </c>
      <c r="AO70" s="86" t="s">
        <v>499</v>
      </c>
      <c r="AP70" s="86" t="b">
        <v>0</v>
      </c>
      <c r="AQ70" s="94" t="s">
        <v>469</v>
      </c>
      <c r="AR70" s="86" t="s">
        <v>176</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15">
      <c r="A71" s="84" t="s">
        <v>249</v>
      </c>
      <c r="B71" s="84" t="s">
        <v>260</v>
      </c>
      <c r="C71" s="53" t="s">
        <v>1185</v>
      </c>
      <c r="D71" s="54">
        <v>3</v>
      </c>
      <c r="E71" s="65" t="s">
        <v>132</v>
      </c>
      <c r="F71" s="55">
        <v>32</v>
      </c>
      <c r="G71" s="53"/>
      <c r="H71" s="57"/>
      <c r="I71" s="56"/>
      <c r="J71" s="56"/>
      <c r="K71" s="36" t="s">
        <v>65</v>
      </c>
      <c r="L71" s="83">
        <v>71</v>
      </c>
      <c r="M71" s="83"/>
      <c r="N71" s="63"/>
      <c r="O71" s="86" t="s">
        <v>265</v>
      </c>
      <c r="P71" s="88">
        <v>43699.90759259259</v>
      </c>
      <c r="Q71" s="86" t="s">
        <v>284</v>
      </c>
      <c r="R71" s="86"/>
      <c r="S71" s="86"/>
      <c r="T71" s="86"/>
      <c r="U71" s="86"/>
      <c r="V71" s="90" t="s">
        <v>339</v>
      </c>
      <c r="W71" s="88">
        <v>43699.90759259259</v>
      </c>
      <c r="X71" s="92">
        <v>43699</v>
      </c>
      <c r="Y71" s="94" t="s">
        <v>381</v>
      </c>
      <c r="Z71" s="90" t="s">
        <v>424</v>
      </c>
      <c r="AA71" s="86"/>
      <c r="AB71" s="86"/>
      <c r="AC71" s="94" t="s">
        <v>467</v>
      </c>
      <c r="AD71" s="86"/>
      <c r="AE71" s="86" t="b">
        <v>0</v>
      </c>
      <c r="AF71" s="86">
        <v>0</v>
      </c>
      <c r="AG71" s="94" t="s">
        <v>484</v>
      </c>
      <c r="AH71" s="86" t="b">
        <v>0</v>
      </c>
      <c r="AI71" s="86" t="s">
        <v>492</v>
      </c>
      <c r="AJ71" s="86"/>
      <c r="AK71" s="94" t="s">
        <v>484</v>
      </c>
      <c r="AL71" s="86" t="b">
        <v>0</v>
      </c>
      <c r="AM71" s="86">
        <v>13</v>
      </c>
      <c r="AN71" s="94" t="s">
        <v>469</v>
      </c>
      <c r="AO71" s="86" t="s">
        <v>499</v>
      </c>
      <c r="AP71" s="86" t="b">
        <v>0</v>
      </c>
      <c r="AQ71" s="94" t="s">
        <v>469</v>
      </c>
      <c r="AR71" s="86" t="s">
        <v>176</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15">
      <c r="A72" s="84" t="s">
        <v>249</v>
      </c>
      <c r="B72" s="84" t="s">
        <v>261</v>
      </c>
      <c r="C72" s="53" t="s">
        <v>1185</v>
      </c>
      <c r="D72" s="54">
        <v>3</v>
      </c>
      <c r="E72" s="65" t="s">
        <v>132</v>
      </c>
      <c r="F72" s="55">
        <v>32</v>
      </c>
      <c r="G72" s="53"/>
      <c r="H72" s="57"/>
      <c r="I72" s="56"/>
      <c r="J72" s="56"/>
      <c r="K72" s="36" t="s">
        <v>65</v>
      </c>
      <c r="L72" s="83">
        <v>72</v>
      </c>
      <c r="M72" s="83"/>
      <c r="N72" s="63"/>
      <c r="O72" s="86" t="s">
        <v>265</v>
      </c>
      <c r="P72" s="88">
        <v>43699.90759259259</v>
      </c>
      <c r="Q72" s="86" t="s">
        <v>284</v>
      </c>
      <c r="R72" s="86"/>
      <c r="S72" s="86"/>
      <c r="T72" s="86"/>
      <c r="U72" s="86"/>
      <c r="V72" s="90" t="s">
        <v>339</v>
      </c>
      <c r="W72" s="88">
        <v>43699.90759259259</v>
      </c>
      <c r="X72" s="92">
        <v>43699</v>
      </c>
      <c r="Y72" s="94" t="s">
        <v>381</v>
      </c>
      <c r="Z72" s="90" t="s">
        <v>424</v>
      </c>
      <c r="AA72" s="86"/>
      <c r="AB72" s="86"/>
      <c r="AC72" s="94" t="s">
        <v>467</v>
      </c>
      <c r="AD72" s="86"/>
      <c r="AE72" s="86" t="b">
        <v>0</v>
      </c>
      <c r="AF72" s="86">
        <v>0</v>
      </c>
      <c r="AG72" s="94" t="s">
        <v>484</v>
      </c>
      <c r="AH72" s="86" t="b">
        <v>0</v>
      </c>
      <c r="AI72" s="86" t="s">
        <v>492</v>
      </c>
      <c r="AJ72" s="86"/>
      <c r="AK72" s="94" t="s">
        <v>484</v>
      </c>
      <c r="AL72" s="86" t="b">
        <v>0</v>
      </c>
      <c r="AM72" s="86">
        <v>13</v>
      </c>
      <c r="AN72" s="94" t="s">
        <v>469</v>
      </c>
      <c r="AO72" s="86" t="s">
        <v>499</v>
      </c>
      <c r="AP72" s="86" t="b">
        <v>0</v>
      </c>
      <c r="AQ72" s="94" t="s">
        <v>469</v>
      </c>
      <c r="AR72" s="86" t="s">
        <v>176</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33</v>
      </c>
      <c r="BM72" s="52">
        <v>100</v>
      </c>
      <c r="BN72" s="51">
        <v>33</v>
      </c>
    </row>
    <row r="73" spans="1:66" ht="15">
      <c r="A73" s="84" t="s">
        <v>250</v>
      </c>
      <c r="B73" s="84" t="s">
        <v>251</v>
      </c>
      <c r="C73" s="53" t="s">
        <v>1185</v>
      </c>
      <c r="D73" s="54">
        <v>3</v>
      </c>
      <c r="E73" s="65" t="s">
        <v>132</v>
      </c>
      <c r="F73" s="55">
        <v>32</v>
      </c>
      <c r="G73" s="53"/>
      <c r="H73" s="57"/>
      <c r="I73" s="56"/>
      <c r="J73" s="56"/>
      <c r="K73" s="36" t="s">
        <v>65</v>
      </c>
      <c r="L73" s="83">
        <v>73</v>
      </c>
      <c r="M73" s="83"/>
      <c r="N73" s="63"/>
      <c r="O73" s="86" t="s">
        <v>266</v>
      </c>
      <c r="P73" s="88">
        <v>43699.908321759256</v>
      </c>
      <c r="Q73" s="86" t="s">
        <v>284</v>
      </c>
      <c r="R73" s="86"/>
      <c r="S73" s="86"/>
      <c r="T73" s="86"/>
      <c r="U73" s="86"/>
      <c r="V73" s="90" t="s">
        <v>340</v>
      </c>
      <c r="W73" s="88">
        <v>43699.908321759256</v>
      </c>
      <c r="X73" s="92">
        <v>43699</v>
      </c>
      <c r="Y73" s="94" t="s">
        <v>382</v>
      </c>
      <c r="Z73" s="90" t="s">
        <v>425</v>
      </c>
      <c r="AA73" s="86"/>
      <c r="AB73" s="86"/>
      <c r="AC73" s="94" t="s">
        <v>468</v>
      </c>
      <c r="AD73" s="86"/>
      <c r="AE73" s="86" t="b">
        <v>0</v>
      </c>
      <c r="AF73" s="86">
        <v>0</v>
      </c>
      <c r="AG73" s="94" t="s">
        <v>484</v>
      </c>
      <c r="AH73" s="86" t="b">
        <v>0</v>
      </c>
      <c r="AI73" s="86" t="s">
        <v>492</v>
      </c>
      <c r="AJ73" s="86"/>
      <c r="AK73" s="94" t="s">
        <v>484</v>
      </c>
      <c r="AL73" s="86" t="b">
        <v>0</v>
      </c>
      <c r="AM73" s="86">
        <v>13</v>
      </c>
      <c r="AN73" s="94" t="s">
        <v>469</v>
      </c>
      <c r="AO73" s="86" t="s">
        <v>499</v>
      </c>
      <c r="AP73" s="86" t="b">
        <v>0</v>
      </c>
      <c r="AQ73" s="94" t="s">
        <v>469</v>
      </c>
      <c r="AR73" s="86" t="s">
        <v>176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15">
      <c r="A74" s="84" t="s">
        <v>250</v>
      </c>
      <c r="B74" s="84" t="s">
        <v>260</v>
      </c>
      <c r="C74" s="53" t="s">
        <v>1185</v>
      </c>
      <c r="D74" s="54">
        <v>3</v>
      </c>
      <c r="E74" s="65" t="s">
        <v>132</v>
      </c>
      <c r="F74" s="55">
        <v>32</v>
      </c>
      <c r="G74" s="53"/>
      <c r="H74" s="57"/>
      <c r="I74" s="56"/>
      <c r="J74" s="56"/>
      <c r="K74" s="36" t="s">
        <v>65</v>
      </c>
      <c r="L74" s="83">
        <v>74</v>
      </c>
      <c r="M74" s="83"/>
      <c r="N74" s="63"/>
      <c r="O74" s="86" t="s">
        <v>265</v>
      </c>
      <c r="P74" s="88">
        <v>43699.908321759256</v>
      </c>
      <c r="Q74" s="86" t="s">
        <v>284</v>
      </c>
      <c r="R74" s="86"/>
      <c r="S74" s="86"/>
      <c r="T74" s="86"/>
      <c r="U74" s="86"/>
      <c r="V74" s="90" t="s">
        <v>340</v>
      </c>
      <c r="W74" s="88">
        <v>43699.908321759256</v>
      </c>
      <c r="X74" s="92">
        <v>43699</v>
      </c>
      <c r="Y74" s="94" t="s">
        <v>382</v>
      </c>
      <c r="Z74" s="90" t="s">
        <v>425</v>
      </c>
      <c r="AA74" s="86"/>
      <c r="AB74" s="86"/>
      <c r="AC74" s="94" t="s">
        <v>468</v>
      </c>
      <c r="AD74" s="86"/>
      <c r="AE74" s="86" t="b">
        <v>0</v>
      </c>
      <c r="AF74" s="86">
        <v>0</v>
      </c>
      <c r="AG74" s="94" t="s">
        <v>484</v>
      </c>
      <c r="AH74" s="86" t="b">
        <v>0</v>
      </c>
      <c r="AI74" s="86" t="s">
        <v>492</v>
      </c>
      <c r="AJ74" s="86"/>
      <c r="AK74" s="94" t="s">
        <v>484</v>
      </c>
      <c r="AL74" s="86" t="b">
        <v>0</v>
      </c>
      <c r="AM74" s="86">
        <v>13</v>
      </c>
      <c r="AN74" s="94" t="s">
        <v>469</v>
      </c>
      <c r="AO74" s="86" t="s">
        <v>499</v>
      </c>
      <c r="AP74" s="86" t="b">
        <v>0</v>
      </c>
      <c r="AQ74" s="94" t="s">
        <v>469</v>
      </c>
      <c r="AR74" s="86" t="s">
        <v>176</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15">
      <c r="A75" s="84" t="s">
        <v>250</v>
      </c>
      <c r="B75" s="84" t="s">
        <v>261</v>
      </c>
      <c r="C75" s="53" t="s">
        <v>1185</v>
      </c>
      <c r="D75" s="54">
        <v>3</v>
      </c>
      <c r="E75" s="65" t="s">
        <v>132</v>
      </c>
      <c r="F75" s="55">
        <v>32</v>
      </c>
      <c r="G75" s="53"/>
      <c r="H75" s="57"/>
      <c r="I75" s="56"/>
      <c r="J75" s="56"/>
      <c r="K75" s="36" t="s">
        <v>65</v>
      </c>
      <c r="L75" s="83">
        <v>75</v>
      </c>
      <c r="M75" s="83"/>
      <c r="N75" s="63"/>
      <c r="O75" s="86" t="s">
        <v>265</v>
      </c>
      <c r="P75" s="88">
        <v>43699.908321759256</v>
      </c>
      <c r="Q75" s="86" t="s">
        <v>284</v>
      </c>
      <c r="R75" s="86"/>
      <c r="S75" s="86"/>
      <c r="T75" s="86"/>
      <c r="U75" s="86"/>
      <c r="V75" s="90" t="s">
        <v>340</v>
      </c>
      <c r="W75" s="88">
        <v>43699.908321759256</v>
      </c>
      <c r="X75" s="92">
        <v>43699</v>
      </c>
      <c r="Y75" s="94" t="s">
        <v>382</v>
      </c>
      <c r="Z75" s="90" t="s">
        <v>425</v>
      </c>
      <c r="AA75" s="86"/>
      <c r="AB75" s="86"/>
      <c r="AC75" s="94" t="s">
        <v>468</v>
      </c>
      <c r="AD75" s="86"/>
      <c r="AE75" s="86" t="b">
        <v>0</v>
      </c>
      <c r="AF75" s="86">
        <v>0</v>
      </c>
      <c r="AG75" s="94" t="s">
        <v>484</v>
      </c>
      <c r="AH75" s="86" t="b">
        <v>0</v>
      </c>
      <c r="AI75" s="86" t="s">
        <v>492</v>
      </c>
      <c r="AJ75" s="86"/>
      <c r="AK75" s="94" t="s">
        <v>484</v>
      </c>
      <c r="AL75" s="86" t="b">
        <v>0</v>
      </c>
      <c r="AM75" s="86">
        <v>13</v>
      </c>
      <c r="AN75" s="94" t="s">
        <v>469</v>
      </c>
      <c r="AO75" s="86" t="s">
        <v>499</v>
      </c>
      <c r="AP75" s="86" t="b">
        <v>0</v>
      </c>
      <c r="AQ75" s="94" t="s">
        <v>469</v>
      </c>
      <c r="AR75" s="86" t="s">
        <v>176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51">
        <v>0</v>
      </c>
      <c r="BG75" s="52">
        <v>0</v>
      </c>
      <c r="BH75" s="51">
        <v>0</v>
      </c>
      <c r="BI75" s="52">
        <v>0</v>
      </c>
      <c r="BJ75" s="51">
        <v>0</v>
      </c>
      <c r="BK75" s="52">
        <v>0</v>
      </c>
      <c r="BL75" s="51">
        <v>33</v>
      </c>
      <c r="BM75" s="52">
        <v>100</v>
      </c>
      <c r="BN75" s="51">
        <v>33</v>
      </c>
    </row>
    <row r="76" spans="1:66" ht="15">
      <c r="A76" s="84" t="s">
        <v>251</v>
      </c>
      <c r="B76" s="84" t="s">
        <v>260</v>
      </c>
      <c r="C76" s="53" t="s">
        <v>1185</v>
      </c>
      <c r="D76" s="54">
        <v>3</v>
      </c>
      <c r="E76" s="65" t="s">
        <v>132</v>
      </c>
      <c r="F76" s="55">
        <v>32</v>
      </c>
      <c r="G76" s="53"/>
      <c r="H76" s="57"/>
      <c r="I76" s="56"/>
      <c r="J76" s="56"/>
      <c r="K76" s="36" t="s">
        <v>65</v>
      </c>
      <c r="L76" s="83">
        <v>76</v>
      </c>
      <c r="M76" s="83"/>
      <c r="N76" s="63"/>
      <c r="O76" s="86" t="s">
        <v>265</v>
      </c>
      <c r="P76" s="88">
        <v>43699.87137731481</v>
      </c>
      <c r="Q76" s="86" t="s">
        <v>284</v>
      </c>
      <c r="R76" s="90" t="s">
        <v>297</v>
      </c>
      <c r="S76" s="86" t="s">
        <v>303</v>
      </c>
      <c r="T76" s="86"/>
      <c r="U76" s="86"/>
      <c r="V76" s="90" t="s">
        <v>341</v>
      </c>
      <c r="W76" s="88">
        <v>43699.87137731481</v>
      </c>
      <c r="X76" s="92">
        <v>43699</v>
      </c>
      <c r="Y76" s="94" t="s">
        <v>383</v>
      </c>
      <c r="Z76" s="90" t="s">
        <v>426</v>
      </c>
      <c r="AA76" s="86"/>
      <c r="AB76" s="86"/>
      <c r="AC76" s="94" t="s">
        <v>469</v>
      </c>
      <c r="AD76" s="94" t="s">
        <v>481</v>
      </c>
      <c r="AE76" s="86" t="b">
        <v>0</v>
      </c>
      <c r="AF76" s="86">
        <v>12</v>
      </c>
      <c r="AG76" s="94" t="s">
        <v>491</v>
      </c>
      <c r="AH76" s="86" t="b">
        <v>0</v>
      </c>
      <c r="AI76" s="86" t="s">
        <v>492</v>
      </c>
      <c r="AJ76" s="86"/>
      <c r="AK76" s="94" t="s">
        <v>484</v>
      </c>
      <c r="AL76" s="86" t="b">
        <v>0</v>
      </c>
      <c r="AM76" s="86">
        <v>13</v>
      </c>
      <c r="AN76" s="94" t="s">
        <v>484</v>
      </c>
      <c r="AO76" s="86" t="s">
        <v>498</v>
      </c>
      <c r="AP76" s="86" t="b">
        <v>0</v>
      </c>
      <c r="AQ76" s="94" t="s">
        <v>481</v>
      </c>
      <c r="AR76" s="86" t="s">
        <v>176</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51"/>
      <c r="BG76" s="52"/>
      <c r="BH76" s="51"/>
      <c r="BI76" s="52"/>
      <c r="BJ76" s="51"/>
      <c r="BK76" s="52"/>
      <c r="BL76" s="51"/>
      <c r="BM76" s="52"/>
      <c r="BN76" s="51"/>
    </row>
    <row r="77" spans="1:66" ht="15">
      <c r="A77" s="84" t="s">
        <v>251</v>
      </c>
      <c r="B77" s="84" t="s">
        <v>261</v>
      </c>
      <c r="C77" s="53" t="s">
        <v>1185</v>
      </c>
      <c r="D77" s="54">
        <v>3</v>
      </c>
      <c r="E77" s="65" t="s">
        <v>132</v>
      </c>
      <c r="F77" s="55">
        <v>32</v>
      </c>
      <c r="G77" s="53"/>
      <c r="H77" s="57"/>
      <c r="I77" s="56"/>
      <c r="J77" s="56"/>
      <c r="K77" s="36" t="s">
        <v>65</v>
      </c>
      <c r="L77" s="83">
        <v>77</v>
      </c>
      <c r="M77" s="83"/>
      <c r="N77" s="63"/>
      <c r="O77" s="86" t="s">
        <v>265</v>
      </c>
      <c r="P77" s="88">
        <v>43699.87137731481</v>
      </c>
      <c r="Q77" s="86" t="s">
        <v>284</v>
      </c>
      <c r="R77" s="90" t="s">
        <v>297</v>
      </c>
      <c r="S77" s="86" t="s">
        <v>303</v>
      </c>
      <c r="T77" s="86"/>
      <c r="U77" s="86"/>
      <c r="V77" s="90" t="s">
        <v>341</v>
      </c>
      <c r="W77" s="88">
        <v>43699.87137731481</v>
      </c>
      <c r="X77" s="92">
        <v>43699</v>
      </c>
      <c r="Y77" s="94" t="s">
        <v>383</v>
      </c>
      <c r="Z77" s="90" t="s">
        <v>426</v>
      </c>
      <c r="AA77" s="86"/>
      <c r="AB77" s="86"/>
      <c r="AC77" s="94" t="s">
        <v>469</v>
      </c>
      <c r="AD77" s="94" t="s">
        <v>481</v>
      </c>
      <c r="AE77" s="86" t="b">
        <v>0</v>
      </c>
      <c r="AF77" s="86">
        <v>12</v>
      </c>
      <c r="AG77" s="94" t="s">
        <v>491</v>
      </c>
      <c r="AH77" s="86" t="b">
        <v>0</v>
      </c>
      <c r="AI77" s="86" t="s">
        <v>492</v>
      </c>
      <c r="AJ77" s="86"/>
      <c r="AK77" s="94" t="s">
        <v>484</v>
      </c>
      <c r="AL77" s="86" t="b">
        <v>0</v>
      </c>
      <c r="AM77" s="86">
        <v>13</v>
      </c>
      <c r="AN77" s="94" t="s">
        <v>484</v>
      </c>
      <c r="AO77" s="86" t="s">
        <v>498</v>
      </c>
      <c r="AP77" s="86" t="b">
        <v>0</v>
      </c>
      <c r="AQ77" s="94" t="s">
        <v>481</v>
      </c>
      <c r="AR77" s="86" t="s">
        <v>176</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51">
        <v>0</v>
      </c>
      <c r="BG77" s="52">
        <v>0</v>
      </c>
      <c r="BH77" s="51">
        <v>0</v>
      </c>
      <c r="BI77" s="52">
        <v>0</v>
      </c>
      <c r="BJ77" s="51">
        <v>0</v>
      </c>
      <c r="BK77" s="52">
        <v>0</v>
      </c>
      <c r="BL77" s="51">
        <v>33</v>
      </c>
      <c r="BM77" s="52">
        <v>100</v>
      </c>
      <c r="BN77" s="51">
        <v>33</v>
      </c>
    </row>
    <row r="78" spans="1:66" ht="15">
      <c r="A78" s="84" t="s">
        <v>252</v>
      </c>
      <c r="B78" s="84" t="s">
        <v>251</v>
      </c>
      <c r="C78" s="53" t="s">
        <v>1185</v>
      </c>
      <c r="D78" s="54">
        <v>3</v>
      </c>
      <c r="E78" s="65" t="s">
        <v>132</v>
      </c>
      <c r="F78" s="55">
        <v>32</v>
      </c>
      <c r="G78" s="53"/>
      <c r="H78" s="57"/>
      <c r="I78" s="56"/>
      <c r="J78" s="56"/>
      <c r="K78" s="36" t="s">
        <v>65</v>
      </c>
      <c r="L78" s="83">
        <v>78</v>
      </c>
      <c r="M78" s="83"/>
      <c r="N78" s="63"/>
      <c r="O78" s="86" t="s">
        <v>266</v>
      </c>
      <c r="P78" s="88">
        <v>43699.91349537037</v>
      </c>
      <c r="Q78" s="86" t="s">
        <v>284</v>
      </c>
      <c r="R78" s="86"/>
      <c r="S78" s="86"/>
      <c r="T78" s="86"/>
      <c r="U78" s="86"/>
      <c r="V78" s="90" t="s">
        <v>342</v>
      </c>
      <c r="W78" s="88">
        <v>43699.91349537037</v>
      </c>
      <c r="X78" s="92">
        <v>43699</v>
      </c>
      <c r="Y78" s="94" t="s">
        <v>384</v>
      </c>
      <c r="Z78" s="90" t="s">
        <v>427</v>
      </c>
      <c r="AA78" s="86"/>
      <c r="AB78" s="86"/>
      <c r="AC78" s="94" t="s">
        <v>470</v>
      </c>
      <c r="AD78" s="86"/>
      <c r="AE78" s="86" t="b">
        <v>0</v>
      </c>
      <c r="AF78" s="86">
        <v>0</v>
      </c>
      <c r="AG78" s="94" t="s">
        <v>484</v>
      </c>
      <c r="AH78" s="86" t="b">
        <v>0</v>
      </c>
      <c r="AI78" s="86" t="s">
        <v>492</v>
      </c>
      <c r="AJ78" s="86"/>
      <c r="AK78" s="94" t="s">
        <v>484</v>
      </c>
      <c r="AL78" s="86" t="b">
        <v>0</v>
      </c>
      <c r="AM78" s="86">
        <v>13</v>
      </c>
      <c r="AN78" s="94" t="s">
        <v>469</v>
      </c>
      <c r="AO78" s="86" t="s">
        <v>497</v>
      </c>
      <c r="AP78" s="86" t="b">
        <v>0</v>
      </c>
      <c r="AQ78" s="94" t="s">
        <v>469</v>
      </c>
      <c r="AR78" s="86" t="s">
        <v>176</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15">
      <c r="A79" s="84" t="s">
        <v>252</v>
      </c>
      <c r="B79" s="84" t="s">
        <v>260</v>
      </c>
      <c r="C79" s="53" t="s">
        <v>1185</v>
      </c>
      <c r="D79" s="54">
        <v>3</v>
      </c>
      <c r="E79" s="65" t="s">
        <v>132</v>
      </c>
      <c r="F79" s="55">
        <v>32</v>
      </c>
      <c r="G79" s="53"/>
      <c r="H79" s="57"/>
      <c r="I79" s="56"/>
      <c r="J79" s="56"/>
      <c r="K79" s="36" t="s">
        <v>65</v>
      </c>
      <c r="L79" s="83">
        <v>79</v>
      </c>
      <c r="M79" s="83"/>
      <c r="N79" s="63"/>
      <c r="O79" s="86" t="s">
        <v>265</v>
      </c>
      <c r="P79" s="88">
        <v>43699.91349537037</v>
      </c>
      <c r="Q79" s="86" t="s">
        <v>284</v>
      </c>
      <c r="R79" s="86"/>
      <c r="S79" s="86"/>
      <c r="T79" s="86"/>
      <c r="U79" s="86"/>
      <c r="V79" s="90" t="s">
        <v>342</v>
      </c>
      <c r="W79" s="88">
        <v>43699.91349537037</v>
      </c>
      <c r="X79" s="92">
        <v>43699</v>
      </c>
      <c r="Y79" s="94" t="s">
        <v>384</v>
      </c>
      <c r="Z79" s="90" t="s">
        <v>427</v>
      </c>
      <c r="AA79" s="86"/>
      <c r="AB79" s="86"/>
      <c r="AC79" s="94" t="s">
        <v>470</v>
      </c>
      <c r="AD79" s="86"/>
      <c r="AE79" s="86" t="b">
        <v>0</v>
      </c>
      <c r="AF79" s="86">
        <v>0</v>
      </c>
      <c r="AG79" s="94" t="s">
        <v>484</v>
      </c>
      <c r="AH79" s="86" t="b">
        <v>0</v>
      </c>
      <c r="AI79" s="86" t="s">
        <v>492</v>
      </c>
      <c r="AJ79" s="86"/>
      <c r="AK79" s="94" t="s">
        <v>484</v>
      </c>
      <c r="AL79" s="86" t="b">
        <v>0</v>
      </c>
      <c r="AM79" s="86">
        <v>13</v>
      </c>
      <c r="AN79" s="94" t="s">
        <v>469</v>
      </c>
      <c r="AO79" s="86" t="s">
        <v>497</v>
      </c>
      <c r="AP79" s="86" t="b">
        <v>0</v>
      </c>
      <c r="AQ79" s="94" t="s">
        <v>469</v>
      </c>
      <c r="AR79" s="86" t="s">
        <v>176</v>
      </c>
      <c r="AS79" s="86">
        <v>0</v>
      </c>
      <c r="AT79" s="86">
        <v>0</v>
      </c>
      <c r="AU79" s="86"/>
      <c r="AV79" s="86"/>
      <c r="AW79" s="86"/>
      <c r="AX79" s="86"/>
      <c r="AY79" s="86"/>
      <c r="AZ79" s="86"/>
      <c r="BA79" s="86"/>
      <c r="BB79" s="86"/>
      <c r="BC79">
        <v>1</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15">
      <c r="A80" s="84" t="s">
        <v>252</v>
      </c>
      <c r="B80" s="84" t="s">
        <v>261</v>
      </c>
      <c r="C80" s="53" t="s">
        <v>1185</v>
      </c>
      <c r="D80" s="54">
        <v>3</v>
      </c>
      <c r="E80" s="65" t="s">
        <v>132</v>
      </c>
      <c r="F80" s="55">
        <v>32</v>
      </c>
      <c r="G80" s="53"/>
      <c r="H80" s="57"/>
      <c r="I80" s="56"/>
      <c r="J80" s="56"/>
      <c r="K80" s="36" t="s">
        <v>65</v>
      </c>
      <c r="L80" s="83">
        <v>80</v>
      </c>
      <c r="M80" s="83"/>
      <c r="N80" s="63"/>
      <c r="O80" s="86" t="s">
        <v>265</v>
      </c>
      <c r="P80" s="88">
        <v>43699.91349537037</v>
      </c>
      <c r="Q80" s="86" t="s">
        <v>284</v>
      </c>
      <c r="R80" s="86"/>
      <c r="S80" s="86"/>
      <c r="T80" s="86"/>
      <c r="U80" s="86"/>
      <c r="V80" s="90" t="s">
        <v>342</v>
      </c>
      <c r="W80" s="88">
        <v>43699.91349537037</v>
      </c>
      <c r="X80" s="92">
        <v>43699</v>
      </c>
      <c r="Y80" s="94" t="s">
        <v>384</v>
      </c>
      <c r="Z80" s="90" t="s">
        <v>427</v>
      </c>
      <c r="AA80" s="86"/>
      <c r="AB80" s="86"/>
      <c r="AC80" s="94" t="s">
        <v>470</v>
      </c>
      <c r="AD80" s="86"/>
      <c r="AE80" s="86" t="b">
        <v>0</v>
      </c>
      <c r="AF80" s="86">
        <v>0</v>
      </c>
      <c r="AG80" s="94" t="s">
        <v>484</v>
      </c>
      <c r="AH80" s="86" t="b">
        <v>0</v>
      </c>
      <c r="AI80" s="86" t="s">
        <v>492</v>
      </c>
      <c r="AJ80" s="86"/>
      <c r="AK80" s="94" t="s">
        <v>484</v>
      </c>
      <c r="AL80" s="86" t="b">
        <v>0</v>
      </c>
      <c r="AM80" s="86">
        <v>13</v>
      </c>
      <c r="AN80" s="94" t="s">
        <v>469</v>
      </c>
      <c r="AO80" s="86" t="s">
        <v>497</v>
      </c>
      <c r="AP80" s="86" t="b">
        <v>0</v>
      </c>
      <c r="AQ80" s="94" t="s">
        <v>469</v>
      </c>
      <c r="AR80" s="86" t="s">
        <v>176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33</v>
      </c>
      <c r="BM80" s="52">
        <v>100</v>
      </c>
      <c r="BN80" s="51">
        <v>33</v>
      </c>
    </row>
    <row r="81" spans="1:66" ht="15">
      <c r="A81" s="84" t="s">
        <v>253</v>
      </c>
      <c r="B81" s="84" t="s">
        <v>257</v>
      </c>
      <c r="C81" s="53" t="s">
        <v>1185</v>
      </c>
      <c r="D81" s="54">
        <v>3</v>
      </c>
      <c r="E81" s="65" t="s">
        <v>132</v>
      </c>
      <c r="F81" s="55">
        <v>32</v>
      </c>
      <c r="G81" s="53"/>
      <c r="H81" s="57"/>
      <c r="I81" s="56"/>
      <c r="J81" s="56"/>
      <c r="K81" s="36" t="s">
        <v>65</v>
      </c>
      <c r="L81" s="83">
        <v>81</v>
      </c>
      <c r="M81" s="83"/>
      <c r="N81" s="63"/>
      <c r="O81" s="86" t="s">
        <v>264</v>
      </c>
      <c r="P81" s="88">
        <v>43699.92065972222</v>
      </c>
      <c r="Q81" s="86" t="s">
        <v>288</v>
      </c>
      <c r="R81" s="86"/>
      <c r="S81" s="86"/>
      <c r="T81" s="86"/>
      <c r="U81" s="86"/>
      <c r="V81" s="90" t="s">
        <v>343</v>
      </c>
      <c r="W81" s="88">
        <v>43699.92065972222</v>
      </c>
      <c r="X81" s="92">
        <v>43699</v>
      </c>
      <c r="Y81" s="94" t="s">
        <v>385</v>
      </c>
      <c r="Z81" s="90" t="s">
        <v>428</v>
      </c>
      <c r="AA81" s="86"/>
      <c r="AB81" s="86"/>
      <c r="AC81" s="94" t="s">
        <v>471</v>
      </c>
      <c r="AD81" s="86"/>
      <c r="AE81" s="86" t="b">
        <v>0</v>
      </c>
      <c r="AF81" s="86">
        <v>9</v>
      </c>
      <c r="AG81" s="94" t="s">
        <v>485</v>
      </c>
      <c r="AH81" s="86" t="b">
        <v>0</v>
      </c>
      <c r="AI81" s="86" t="s">
        <v>492</v>
      </c>
      <c r="AJ81" s="86"/>
      <c r="AK81" s="94" t="s">
        <v>484</v>
      </c>
      <c r="AL81" s="86" t="b">
        <v>0</v>
      </c>
      <c r="AM81" s="86">
        <v>1</v>
      </c>
      <c r="AN81" s="94" t="s">
        <v>484</v>
      </c>
      <c r="AO81" s="86" t="s">
        <v>499</v>
      </c>
      <c r="AP81" s="86" t="b">
        <v>0</v>
      </c>
      <c r="AQ81" s="94" t="s">
        <v>471</v>
      </c>
      <c r="AR81" s="86" t="s">
        <v>176</v>
      </c>
      <c r="AS81" s="86">
        <v>0</v>
      </c>
      <c r="AT81" s="86">
        <v>0</v>
      </c>
      <c r="AU81" s="86"/>
      <c r="AV81" s="86"/>
      <c r="AW81" s="86"/>
      <c r="AX81" s="86"/>
      <c r="AY81" s="86"/>
      <c r="AZ81" s="86"/>
      <c r="BA81" s="86"/>
      <c r="BB81" s="86"/>
      <c r="BC81">
        <v>1</v>
      </c>
      <c r="BD81" s="85" t="str">
        <f>REPLACE(INDEX(GroupVertices[Group],MATCH(Edges[[#This Row],[Vertex 1]],GroupVertices[Vertex],0)),1,1,"")</f>
        <v>3</v>
      </c>
      <c r="BE81" s="85" t="str">
        <f>REPLACE(INDEX(GroupVertices[Group],MATCH(Edges[[#This Row],[Vertex 2]],GroupVertices[Vertex],0)),1,1,"")</f>
        <v>3</v>
      </c>
      <c r="BF81" s="51">
        <v>0</v>
      </c>
      <c r="BG81" s="52">
        <v>0</v>
      </c>
      <c r="BH81" s="51">
        <v>0</v>
      </c>
      <c r="BI81" s="52">
        <v>0</v>
      </c>
      <c r="BJ81" s="51">
        <v>0</v>
      </c>
      <c r="BK81" s="52">
        <v>0</v>
      </c>
      <c r="BL81" s="51">
        <v>10</v>
      </c>
      <c r="BM81" s="52">
        <v>100</v>
      </c>
      <c r="BN81" s="51">
        <v>10</v>
      </c>
    </row>
    <row r="82" spans="1:66" ht="15">
      <c r="A82" s="84" t="s">
        <v>254</v>
      </c>
      <c r="B82" s="84" t="s">
        <v>253</v>
      </c>
      <c r="C82" s="53" t="s">
        <v>1185</v>
      </c>
      <c r="D82" s="54">
        <v>3</v>
      </c>
      <c r="E82" s="65" t="s">
        <v>132</v>
      </c>
      <c r="F82" s="55">
        <v>32</v>
      </c>
      <c r="G82" s="53"/>
      <c r="H82" s="57"/>
      <c r="I82" s="56"/>
      <c r="J82" s="56"/>
      <c r="K82" s="36" t="s">
        <v>65</v>
      </c>
      <c r="L82" s="83">
        <v>82</v>
      </c>
      <c r="M82" s="83"/>
      <c r="N82" s="63"/>
      <c r="O82" s="86" t="s">
        <v>266</v>
      </c>
      <c r="P82" s="88">
        <v>43699.92199074074</v>
      </c>
      <c r="Q82" s="86" t="s">
        <v>288</v>
      </c>
      <c r="R82" s="86"/>
      <c r="S82" s="86"/>
      <c r="T82" s="86"/>
      <c r="U82" s="86"/>
      <c r="V82" s="90" t="s">
        <v>344</v>
      </c>
      <c r="W82" s="88">
        <v>43699.92199074074</v>
      </c>
      <c r="X82" s="92">
        <v>43699</v>
      </c>
      <c r="Y82" s="94" t="s">
        <v>386</v>
      </c>
      <c r="Z82" s="90" t="s">
        <v>429</v>
      </c>
      <c r="AA82" s="86"/>
      <c r="AB82" s="86"/>
      <c r="AC82" s="94" t="s">
        <v>472</v>
      </c>
      <c r="AD82" s="86"/>
      <c r="AE82" s="86" t="b">
        <v>0</v>
      </c>
      <c r="AF82" s="86">
        <v>0</v>
      </c>
      <c r="AG82" s="94" t="s">
        <v>484</v>
      </c>
      <c r="AH82" s="86" t="b">
        <v>0</v>
      </c>
      <c r="AI82" s="86" t="s">
        <v>492</v>
      </c>
      <c r="AJ82" s="86"/>
      <c r="AK82" s="94" t="s">
        <v>484</v>
      </c>
      <c r="AL82" s="86" t="b">
        <v>0</v>
      </c>
      <c r="AM82" s="86">
        <v>1</v>
      </c>
      <c r="AN82" s="94" t="s">
        <v>471</v>
      </c>
      <c r="AO82" s="86" t="s">
        <v>499</v>
      </c>
      <c r="AP82" s="86" t="b">
        <v>0</v>
      </c>
      <c r="AQ82" s="94" t="s">
        <v>471</v>
      </c>
      <c r="AR82" s="86" t="s">
        <v>176</v>
      </c>
      <c r="AS82" s="86">
        <v>0</v>
      </c>
      <c r="AT82" s="86">
        <v>0</v>
      </c>
      <c r="AU82" s="86"/>
      <c r="AV82" s="86"/>
      <c r="AW82" s="86"/>
      <c r="AX82" s="86"/>
      <c r="AY82" s="86"/>
      <c r="AZ82" s="86"/>
      <c r="BA82" s="86"/>
      <c r="BB82" s="86"/>
      <c r="BC82">
        <v>1</v>
      </c>
      <c r="BD82" s="85" t="str">
        <f>REPLACE(INDEX(GroupVertices[Group],MATCH(Edges[[#This Row],[Vertex 1]],GroupVertices[Vertex],0)),1,1,"")</f>
        <v>3</v>
      </c>
      <c r="BE82" s="85" t="str">
        <f>REPLACE(INDEX(GroupVertices[Group],MATCH(Edges[[#This Row],[Vertex 2]],GroupVertices[Vertex],0)),1,1,"")</f>
        <v>3</v>
      </c>
      <c r="BF82" s="51"/>
      <c r="BG82" s="52"/>
      <c r="BH82" s="51"/>
      <c r="BI82" s="52"/>
      <c r="BJ82" s="51"/>
      <c r="BK82" s="52"/>
      <c r="BL82" s="51"/>
      <c r="BM82" s="52"/>
      <c r="BN82" s="51"/>
    </row>
    <row r="83" spans="1:66" ht="15">
      <c r="A83" s="84" t="s">
        <v>254</v>
      </c>
      <c r="B83" s="84" t="s">
        <v>257</v>
      </c>
      <c r="C83" s="53" t="s">
        <v>1185</v>
      </c>
      <c r="D83" s="54">
        <v>3</v>
      </c>
      <c r="E83" s="65" t="s">
        <v>132</v>
      </c>
      <c r="F83" s="55">
        <v>32</v>
      </c>
      <c r="G83" s="53"/>
      <c r="H83" s="57"/>
      <c r="I83" s="56"/>
      <c r="J83" s="56"/>
      <c r="K83" s="36" t="s">
        <v>65</v>
      </c>
      <c r="L83" s="83">
        <v>83</v>
      </c>
      <c r="M83" s="83"/>
      <c r="N83" s="63"/>
      <c r="O83" s="86" t="s">
        <v>264</v>
      </c>
      <c r="P83" s="88">
        <v>43699.92199074074</v>
      </c>
      <c r="Q83" s="86" t="s">
        <v>288</v>
      </c>
      <c r="R83" s="86"/>
      <c r="S83" s="86"/>
      <c r="T83" s="86"/>
      <c r="U83" s="86"/>
      <c r="V83" s="90" t="s">
        <v>344</v>
      </c>
      <c r="W83" s="88">
        <v>43699.92199074074</v>
      </c>
      <c r="X83" s="92">
        <v>43699</v>
      </c>
      <c r="Y83" s="94" t="s">
        <v>386</v>
      </c>
      <c r="Z83" s="90" t="s">
        <v>429</v>
      </c>
      <c r="AA83" s="86"/>
      <c r="AB83" s="86"/>
      <c r="AC83" s="94" t="s">
        <v>472</v>
      </c>
      <c r="AD83" s="86"/>
      <c r="AE83" s="86" t="b">
        <v>0</v>
      </c>
      <c r="AF83" s="86">
        <v>0</v>
      </c>
      <c r="AG83" s="94" t="s">
        <v>484</v>
      </c>
      <c r="AH83" s="86" t="b">
        <v>0</v>
      </c>
      <c r="AI83" s="86" t="s">
        <v>492</v>
      </c>
      <c r="AJ83" s="86"/>
      <c r="AK83" s="94" t="s">
        <v>484</v>
      </c>
      <c r="AL83" s="86" t="b">
        <v>0</v>
      </c>
      <c r="AM83" s="86">
        <v>1</v>
      </c>
      <c r="AN83" s="94" t="s">
        <v>471</v>
      </c>
      <c r="AO83" s="86" t="s">
        <v>499</v>
      </c>
      <c r="AP83" s="86" t="b">
        <v>0</v>
      </c>
      <c r="AQ83" s="94" t="s">
        <v>471</v>
      </c>
      <c r="AR83" s="86" t="s">
        <v>176</v>
      </c>
      <c r="AS83" s="86">
        <v>0</v>
      </c>
      <c r="AT83" s="86">
        <v>0</v>
      </c>
      <c r="AU83" s="86"/>
      <c r="AV83" s="86"/>
      <c r="AW83" s="86"/>
      <c r="AX83" s="86"/>
      <c r="AY83" s="86"/>
      <c r="AZ83" s="86"/>
      <c r="BA83" s="86"/>
      <c r="BB83" s="86"/>
      <c r="BC83">
        <v>1</v>
      </c>
      <c r="BD83" s="85" t="str">
        <f>REPLACE(INDEX(GroupVertices[Group],MATCH(Edges[[#This Row],[Vertex 1]],GroupVertices[Vertex],0)),1,1,"")</f>
        <v>3</v>
      </c>
      <c r="BE83" s="85" t="str">
        <f>REPLACE(INDEX(GroupVertices[Group],MATCH(Edges[[#This Row],[Vertex 2]],GroupVertices[Vertex],0)),1,1,"")</f>
        <v>3</v>
      </c>
      <c r="BF83" s="51">
        <v>0</v>
      </c>
      <c r="BG83" s="52">
        <v>0</v>
      </c>
      <c r="BH83" s="51">
        <v>0</v>
      </c>
      <c r="BI83" s="52">
        <v>0</v>
      </c>
      <c r="BJ83" s="51">
        <v>0</v>
      </c>
      <c r="BK83" s="52">
        <v>0</v>
      </c>
      <c r="BL83" s="51">
        <v>10</v>
      </c>
      <c r="BM83" s="52">
        <v>100</v>
      </c>
      <c r="BN8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hyperlinks>
    <hyperlink ref="R3" r:id="rId1" display="https://www.pinterest.com/jeevacation/"/>
    <hyperlink ref="R4" r:id="rId2" display="https://twitter.com/jeevacation"/>
    <hyperlink ref="R5" r:id="rId3" display="https://www.pinterest.com/jeevacation/ideas-for-the-house/"/>
    <hyperlink ref="R7" r:id="rId4" display="https://open.spotify.com/playlist/1bBh1JPfSpDyWgCCR2i8fc?si=V-jyBIviR3SAFKrjeqT7jA"/>
    <hyperlink ref="R9" r:id="rId5" display="https://www.businessinsider.com/heres-whats-on-jeffrey-epsteins-spotify-and-pinterest-pages-2019-8"/>
    <hyperlink ref="R11" r:id="rId6" display="https://open.spotify.com/playlist/14xsp3qGIjnSam4rfMC8EL?si=nIYutdbqQiWem0xEHnZZnQ"/>
    <hyperlink ref="R24" r:id="rId7" display="https://twitter.com/jeevacation"/>
    <hyperlink ref="R25" r:id="rId8" display="https://twitter.com/jeevacation"/>
    <hyperlink ref="R32" r:id="rId9" display="https://www.pinterest.ca/jeevacation/ideas-for-the-house/"/>
    <hyperlink ref="R41" r:id="rId10" display="https://www.businessinsider.com/heres-whats-on-jeffrey-epsteins-spotify-and-pinterest-pages-2019-8"/>
    <hyperlink ref="R50" r:id="rId11" display="https://twitter.com/jeevacation?s=17"/>
    <hyperlink ref="R54" r:id="rId12" display="https://www.businessinsider.com/heres-whats-on-jeffrey-epsteins-spotify-and-pinterest-pages-2019-8"/>
    <hyperlink ref="R76" r:id="rId13" display="https://boingboing.net/2019/08/22/jeffrey-epsteins-social-medi.html"/>
    <hyperlink ref="R77" r:id="rId14" display="https://boingboing.net/2019/08/22/jeffrey-epsteins-social-medi.html"/>
    <hyperlink ref="U6" r:id="rId15" display="https://pbs.twimg.com/media/EClf6RuWkAEiuDb.jpg"/>
    <hyperlink ref="U9" r:id="rId16" display="https://pbs.twimg.com/media/ECljkDWWsAASgN0.jpg"/>
    <hyperlink ref="U10" r:id="rId17" display="https://pbs.twimg.com/media/EClkYgFU4AAXDwp.jpg"/>
    <hyperlink ref="U50" r:id="rId18" display="https://pbs.twimg.com/media/ECmnsRcX4AkG1u2.jpg"/>
    <hyperlink ref="V3" r:id="rId19" display="http://pbs.twimg.com/profile_images/1049520395911614464/qsVS7zzG_normal.jpg"/>
    <hyperlink ref="V4" r:id="rId20" display="http://pbs.twimg.com/profile_images/1012366175915925506/4mlna0dz_normal.jpg"/>
    <hyperlink ref="V5" r:id="rId21" display="http://pbs.twimg.com/profile_images/1073622415496884226/gP6yfTJ0_normal.jpg"/>
    <hyperlink ref="V6" r:id="rId22" display="https://pbs.twimg.com/media/EClf6RuWkAEiuDb.jpg"/>
    <hyperlink ref="V7" r:id="rId23" display="http://pbs.twimg.com/profile_images/1163492043076919296/ssNqfxhQ_normal.jpg"/>
    <hyperlink ref="V8" r:id="rId24" display="http://pbs.twimg.com/profile_images/1154410196891910144/8aY6mFmy_normal.jpg"/>
    <hyperlink ref="V9" r:id="rId25" display="https://pbs.twimg.com/media/ECljkDWWsAASgN0.jpg"/>
    <hyperlink ref="V10" r:id="rId26" display="https://pbs.twimg.com/media/EClkYgFU4AAXDwp.jpg"/>
    <hyperlink ref="V11" r:id="rId27" display="http://pbs.twimg.com/profile_images/931310737653403648/OIVM8K9A_normal.jpg"/>
    <hyperlink ref="V12" r:id="rId28" display="http://pbs.twimg.com/profile_images/1146585950677557254/TT1qi5no_normal.jpg"/>
    <hyperlink ref="V13" r:id="rId29" display="http://pbs.twimg.com/profile_images/1164680094666952704/huVdmNay_normal.png"/>
    <hyperlink ref="V14" r:id="rId30" display="http://pbs.twimg.com/profile_images/1161698061078257664/IDmtaSwN_normal.jpg"/>
    <hyperlink ref="V15" r:id="rId31" display="http://pbs.twimg.com/profile_images/1161698061078257664/IDmtaSwN_normal.jpg"/>
    <hyperlink ref="V16" r:id="rId32" display="http://pbs.twimg.com/profile_images/1161698061078257664/IDmtaSwN_normal.jpg"/>
    <hyperlink ref="V17" r:id="rId33" display="http://pbs.twimg.com/profile_images/1161698061078257664/IDmtaSwN_normal.jpg"/>
    <hyperlink ref="V18" r:id="rId34" display="http://pbs.twimg.com/profile_images/1161698061078257664/IDmtaSwN_normal.jpg"/>
    <hyperlink ref="V19" r:id="rId35" display="http://pbs.twimg.com/profile_images/1161698061078257664/IDmtaSwN_normal.jpg"/>
    <hyperlink ref="V20" r:id="rId36" display="http://pbs.twimg.com/profile_images/1122784062236577792/VDLgOU8y_normal.png"/>
    <hyperlink ref="V21" r:id="rId37" display="http://pbs.twimg.com/profile_images/1122784062236577792/VDLgOU8y_normal.png"/>
    <hyperlink ref="V22" r:id="rId38" display="http://pbs.twimg.com/profile_images/771215887076429826/ynM2NLze_normal.jpg"/>
    <hyperlink ref="V23" r:id="rId39" display="http://pbs.twimg.com/profile_images/771215887076429826/ynM2NLze_normal.jpg"/>
    <hyperlink ref="V24" r:id="rId40" display="http://pbs.twimg.com/profile_images/1076871642230415360/X8dRu4xV_normal.jpg"/>
    <hyperlink ref="V25" r:id="rId41" display="http://pbs.twimg.com/profile_images/1076871642230415360/X8dRu4xV_normal.jpg"/>
    <hyperlink ref="V26" r:id="rId42" display="http://pbs.twimg.com/profile_images/1105940489587572738/_DJDZqn-_normal.png"/>
    <hyperlink ref="V27" r:id="rId43" display="http://pbs.twimg.com/profile_images/1105940489587572738/_DJDZqn-_normal.png"/>
    <hyperlink ref="V28" r:id="rId44" display="http://pbs.twimg.com/profile_images/982721685609746433/hxP_vMq9_normal.jpg"/>
    <hyperlink ref="V29" r:id="rId45" display="http://pbs.twimg.com/profile_images/982721685609746433/hxP_vMq9_normal.jpg"/>
    <hyperlink ref="V30" r:id="rId46" display="http://pbs.twimg.com/profile_images/1154826952731234307/sM6lP-9V_normal.png"/>
    <hyperlink ref="V31" r:id="rId47" display="http://pbs.twimg.com/profile_images/1154826952731234307/sM6lP-9V_normal.png"/>
    <hyperlink ref="V32" r:id="rId48" display="http://pbs.twimg.com/profile_images/93290132/profile_normal.jpg"/>
    <hyperlink ref="V33" r:id="rId49" display="http://pbs.twimg.com/profile_images/1565507103/image_normal.jpg"/>
    <hyperlink ref="V34" r:id="rId50" display="http://pbs.twimg.com/profile_images/1565507103/image_normal.jpg"/>
    <hyperlink ref="V35" r:id="rId51" display="http://pbs.twimg.com/profile_images/570111293778214912/7t-IGMBx_normal.jpeg"/>
    <hyperlink ref="V36" r:id="rId52" display="http://pbs.twimg.com/profile_images/570111293778214912/7t-IGMBx_normal.jpeg"/>
    <hyperlink ref="V37" r:id="rId53" display="http://pbs.twimg.com/profile_images/570111293778214912/7t-IGMBx_normal.jpeg"/>
    <hyperlink ref="V38" r:id="rId54" display="http://pbs.twimg.com/profile_images/1125940364538462209/k-7DzyU-_normal.jpg"/>
    <hyperlink ref="V39" r:id="rId55" display="http://pbs.twimg.com/profile_images/1125940364538462209/k-7DzyU-_normal.jpg"/>
    <hyperlink ref="V40" r:id="rId56" display="http://pbs.twimg.com/profile_images/1125940364538462209/k-7DzyU-_normal.jpg"/>
    <hyperlink ref="V41" r:id="rId57" display="http://pbs.twimg.com/profile_images/1101204427669757952/qK-5oF66_normal.png"/>
    <hyperlink ref="V42" r:id="rId58" display="http://pbs.twimg.com/profile_images/864220615422726144/F3M8Co7J_normal.jpg"/>
    <hyperlink ref="V43" r:id="rId59" display="http://pbs.twimg.com/profile_images/864220615422726144/F3M8Co7J_normal.jpg"/>
    <hyperlink ref="V44" r:id="rId60" display="http://pbs.twimg.com/profile_images/1101541880842645504/WuLuH1jZ_normal.png"/>
    <hyperlink ref="V45" r:id="rId61" display="http://pbs.twimg.com/profile_images/1101541880842645504/WuLuH1jZ_normal.png"/>
    <hyperlink ref="V46" r:id="rId62" display="http://pbs.twimg.com/profile_images/1101541880842645504/WuLuH1jZ_normal.png"/>
    <hyperlink ref="V47" r:id="rId63" display="http://pbs.twimg.com/profile_images/1114171764358119426/3HI4iNeH_normal.jpg"/>
    <hyperlink ref="V48" r:id="rId64" display="http://pbs.twimg.com/profile_images/1114171764358119426/3HI4iNeH_normal.jpg"/>
    <hyperlink ref="V49" r:id="rId65" display="http://pbs.twimg.com/profile_images/1114171764358119426/3HI4iNeH_normal.jpg"/>
    <hyperlink ref="V50" r:id="rId66" display="https://pbs.twimg.com/media/ECmnsRcX4AkG1u2.jpg"/>
    <hyperlink ref="V51" r:id="rId67" display="http://pbs.twimg.com/profile_images/1127648484700631040/X52X8kou_normal.png"/>
    <hyperlink ref="V52" r:id="rId68" display="http://pbs.twimg.com/profile_images/1127648484700631040/X52X8kou_normal.png"/>
    <hyperlink ref="V53" r:id="rId69" display="http://pbs.twimg.com/profile_images/1127648484700631040/X52X8kou_normal.png"/>
    <hyperlink ref="V54" r:id="rId70" display="http://pbs.twimg.com/profile_images/1063081444363227139/1Fd5MwRe_normal.jpg"/>
    <hyperlink ref="V55" r:id="rId71" display="http://pbs.twimg.com/profile_images/1032408958328172545/LcF_KXnV_normal.jpg"/>
    <hyperlink ref="V56" r:id="rId72" display="http://pbs.twimg.com/profile_images/1152984882777350144/ku_FAztg_normal.png"/>
    <hyperlink ref="V57" r:id="rId73" display="http://pbs.twimg.com/profile_images/1152984882777350144/ku_FAztg_normal.png"/>
    <hyperlink ref="V58" r:id="rId74" display="http://pbs.twimg.com/profile_images/1152984882777350144/ku_FAztg_normal.png"/>
    <hyperlink ref="V59" r:id="rId75" display="http://pbs.twimg.com/profile_images/887688080861401092/n6c_M0sH_normal.jpg"/>
    <hyperlink ref="V60" r:id="rId76" display="http://pbs.twimg.com/profile_images/887688080861401092/n6c_M0sH_normal.jpg"/>
    <hyperlink ref="V61" r:id="rId77" display="http://pbs.twimg.com/profile_images/887688080861401092/n6c_M0sH_normal.jpg"/>
    <hyperlink ref="V62" r:id="rId78" display="http://pbs.twimg.com/profile_images/763891593292021760/7SCLCd4G_normal.jpg"/>
    <hyperlink ref="V63" r:id="rId79" display="http://pbs.twimg.com/profile_images/763891593292021760/7SCLCd4G_normal.jpg"/>
    <hyperlink ref="V64" r:id="rId80" display="http://pbs.twimg.com/profile_images/763891593292021760/7SCLCd4G_normal.jpg"/>
    <hyperlink ref="V65" r:id="rId81" display="http://pbs.twimg.com/profile_images/1064687624625958912/iez2rtjQ_normal.jpg"/>
    <hyperlink ref="V66" r:id="rId82" display="http://pbs.twimg.com/profile_images/1064687624625958912/iez2rtjQ_normal.jpg"/>
    <hyperlink ref="V67" r:id="rId83" display="http://abs.twimg.com/sticky/default_profile_images/default_profile_normal.png"/>
    <hyperlink ref="V68" r:id="rId84" display="http://abs.twimg.com/sticky/default_profile_images/default_profile_normal.png"/>
    <hyperlink ref="V69" r:id="rId85" display="http://abs.twimg.com/sticky/default_profile_images/default_profile_normal.png"/>
    <hyperlink ref="V70" r:id="rId86" display="http://pbs.twimg.com/profile_images/517414902206857216/TMheDAWE_normal.jpeg"/>
    <hyperlink ref="V71" r:id="rId87" display="http://pbs.twimg.com/profile_images/517414902206857216/TMheDAWE_normal.jpeg"/>
    <hyperlink ref="V72" r:id="rId88" display="http://pbs.twimg.com/profile_images/517414902206857216/TMheDAWE_normal.jpeg"/>
    <hyperlink ref="V73" r:id="rId89" display="http://pbs.twimg.com/profile_images/997876199153160192/OQyuNEnO_normal.jpg"/>
    <hyperlink ref="V74" r:id="rId90" display="http://pbs.twimg.com/profile_images/997876199153160192/OQyuNEnO_normal.jpg"/>
    <hyperlink ref="V75" r:id="rId91" display="http://pbs.twimg.com/profile_images/997876199153160192/OQyuNEnO_normal.jpg"/>
    <hyperlink ref="V76" r:id="rId92" display="http://pbs.twimg.com/profile_images/1093355287157780480/NkJgCEJb_normal.jpg"/>
    <hyperlink ref="V77" r:id="rId93" display="http://pbs.twimg.com/profile_images/1093355287157780480/NkJgCEJb_normal.jpg"/>
    <hyperlink ref="V78" r:id="rId94" display="http://pbs.twimg.com/profile_images/1129475966059896833/r8Pmz_G7_normal.jpg"/>
    <hyperlink ref="V79" r:id="rId95" display="http://pbs.twimg.com/profile_images/1129475966059896833/r8Pmz_G7_normal.jpg"/>
    <hyperlink ref="V80" r:id="rId96" display="http://pbs.twimg.com/profile_images/1129475966059896833/r8Pmz_G7_normal.jpg"/>
    <hyperlink ref="V81" r:id="rId97" display="http://pbs.twimg.com/profile_images/1119883330395279367/Lr47WnOT_normal.jpg"/>
    <hyperlink ref="V82" r:id="rId98" display="http://pbs.twimg.com/profile_images/1057994285155606528/DUmboiFy_normal.jpg"/>
    <hyperlink ref="V83" r:id="rId99" display="http://pbs.twimg.com/profile_images/1057994285155606528/DUmboiFy_normal.jpg"/>
    <hyperlink ref="Z3" r:id="rId100" display="https://twitter.com/deplorabelle/status/1161339989818585089"/>
    <hyperlink ref="Z4" r:id="rId101" display="https://twitter.com/edzitron/status/1164565392217346049"/>
    <hyperlink ref="Z5" r:id="rId102" display="https://twitter.com/silverjocelyn/status/1164566558221492227"/>
    <hyperlink ref="Z6" r:id="rId103" display="https://twitter.com/bkurbs/status/1164567440422031360"/>
    <hyperlink ref="Z7" r:id="rId104" display="https://twitter.com/lindseyfgriffin/status/1164568468240424961"/>
    <hyperlink ref="Z8" r:id="rId105" display="https://twitter.com/foreskingawd/status/1164568991798456322"/>
    <hyperlink ref="Z9" r:id="rId106" display="https://twitter.com/granitelefty/status/1164571453553041408"/>
    <hyperlink ref="Z10" r:id="rId107" display="https://twitter.com/cspamus1/status/1164572357769355265"/>
    <hyperlink ref="Z11" r:id="rId108" display="https://twitter.com/hamiltoncreator/status/1164573295729098753"/>
    <hyperlink ref="Z12" r:id="rId109" display="https://twitter.com/daleyclimax/status/1164578335529349121"/>
    <hyperlink ref="Z13" r:id="rId110" display="https://twitter.com/cerreano/status/1164580167253147648"/>
    <hyperlink ref="Z14" r:id="rId111" display="https://twitter.com/landydot/status/1164581352617889792"/>
    <hyperlink ref="Z15" r:id="rId112" display="https://twitter.com/landydot/status/1164581739269746694"/>
    <hyperlink ref="Z16" r:id="rId113" display="https://twitter.com/landydot/status/1164602697137307648"/>
    <hyperlink ref="Z17" r:id="rId114" display="https://twitter.com/landydot/status/1164581352617889792"/>
    <hyperlink ref="Z18" r:id="rId115" display="https://twitter.com/landydot/status/1164581739269746694"/>
    <hyperlink ref="Z19" r:id="rId116" display="https://twitter.com/landydot/status/1164602697137307648"/>
    <hyperlink ref="Z20" r:id="rId117" display="https://twitter.com/axerdynamic/status/1164614065919938560"/>
    <hyperlink ref="Z21" r:id="rId118" display="https://twitter.com/axerdynamic/status/1164614065919938560"/>
    <hyperlink ref="Z22" r:id="rId119" display="https://twitter.com/pherring/status/1164614066779938820"/>
    <hyperlink ref="Z23" r:id="rId120" display="https://twitter.com/pherring/status/1164614066779938820"/>
    <hyperlink ref="Z24" r:id="rId121" display="https://twitter.com/rajwarrior987/status/1164614643257507840"/>
    <hyperlink ref="Z25" r:id="rId122" display="https://twitter.com/rajwarrior987/status/1164614643257507840"/>
    <hyperlink ref="Z26" r:id="rId123" display="https://twitter.com/misterch0c/status/1164617501621280768"/>
    <hyperlink ref="Z27" r:id="rId124" display="https://twitter.com/misterch0c/status/1164617501621280768"/>
    <hyperlink ref="Z28" r:id="rId125" display="https://twitter.com/securityblog/status/1164617665794727938"/>
    <hyperlink ref="Z29" r:id="rId126" display="https://twitter.com/securityblog/status/1164617665794727938"/>
    <hyperlink ref="Z30" r:id="rId127" display="https://twitter.com/_bartotten_/status/1164617990941433856"/>
    <hyperlink ref="Z31" r:id="rId128" display="https://twitter.com/_bartotten_/status/1164617990941433856"/>
    <hyperlink ref="Z32" r:id="rId129" display="https://twitter.com/theyshootactors/status/1164636014054387712"/>
    <hyperlink ref="Z33" r:id="rId130" display="https://twitter.com/markwoodward/status/1164640897985929221"/>
    <hyperlink ref="Z34" r:id="rId131" display="https://twitter.com/markwoodward/status/1164640897985929221"/>
    <hyperlink ref="Z35" r:id="rId132" display="https://twitter.com/garrett_wollman/status/1164642769370877952"/>
    <hyperlink ref="Z36" r:id="rId133" display="https://twitter.com/garrett_wollman/status/1164642769370877952"/>
    <hyperlink ref="Z37" r:id="rId134" display="https://twitter.com/garrett_wollman/status/1164642769370877952"/>
    <hyperlink ref="Z38" r:id="rId135" display="https://twitter.com/satirehat/status/1164643279461330944"/>
    <hyperlink ref="Z39" r:id="rId136" display="https://twitter.com/satirehat/status/1164643279461330944"/>
    <hyperlink ref="Z40" r:id="rId137" display="https://twitter.com/satirehat/status/1164643279461330944"/>
    <hyperlink ref="Z41" r:id="rId138" display="https://twitter.com/opensourceleads/status/1164613998743961601"/>
    <hyperlink ref="Z42" r:id="rId139" display="https://twitter.com/gra_zer/status/1164643422352957459"/>
    <hyperlink ref="Z43" r:id="rId140" display="https://twitter.com/gra_zer/status/1164643422352957459"/>
    <hyperlink ref="Z44" r:id="rId141" display="https://twitter.com/avoidchaos/status/1164643453357060096"/>
    <hyperlink ref="Z45" r:id="rId142" display="https://twitter.com/avoidchaos/status/1164643453357060096"/>
    <hyperlink ref="Z46" r:id="rId143" display="https://twitter.com/avoidchaos/status/1164643453357060096"/>
    <hyperlink ref="Z47" r:id="rId144" display="https://twitter.com/teaandmagnolias/status/1164643793439809549"/>
    <hyperlink ref="Z48" r:id="rId145" display="https://twitter.com/teaandmagnolias/status/1164643793439809549"/>
    <hyperlink ref="Z49" r:id="rId146" display="https://twitter.com/teaandmagnolias/status/1164643793439809549"/>
    <hyperlink ref="Z50" r:id="rId147" display="https://twitter.com/freebeyoume/status/1164646362736222210"/>
    <hyperlink ref="Z51" r:id="rId148" display="https://twitter.com/realedenhan/status/1164646688444866560"/>
    <hyperlink ref="Z52" r:id="rId149" display="https://twitter.com/realedenhan/status/1164646688444866560"/>
    <hyperlink ref="Z53" r:id="rId150" display="https://twitter.com/realedenhan/status/1164646688444866560"/>
    <hyperlink ref="Z54" r:id="rId151" display="https://twitter.com/rralstonagile/status/1164645616418357248"/>
    <hyperlink ref="Z55" r:id="rId152" display="https://twitter.com/heddacase/status/1164646954305052672"/>
    <hyperlink ref="Z56" r:id="rId153" display="https://twitter.com/beltwayboudica/status/1164647679303081986"/>
    <hyperlink ref="Z57" r:id="rId154" display="https://twitter.com/beltwayboudica/status/1164647679303081986"/>
    <hyperlink ref="Z58" r:id="rId155" display="https://twitter.com/beltwayboudica/status/1164647679303081986"/>
    <hyperlink ref="Z59" r:id="rId156" display="https://twitter.com/ironicmoniker1/status/1164648099513376768"/>
    <hyperlink ref="Z60" r:id="rId157" display="https://twitter.com/ironicmoniker1/status/1164648099513376768"/>
    <hyperlink ref="Z61" r:id="rId158" display="https://twitter.com/ironicmoniker1/status/1164648099513376768"/>
    <hyperlink ref="Z62" r:id="rId159" display="https://twitter.com/joejanecek/status/1164651116258217984"/>
    <hyperlink ref="Z63" r:id="rId160" display="https://twitter.com/joejanecek/status/1164651116258217984"/>
    <hyperlink ref="Z64" r:id="rId161" display="https://twitter.com/joejanecek/status/1164651116258217984"/>
    <hyperlink ref="Z65" r:id="rId162" display="https://twitter.com/dodgonkulator/status/1164651711975133184"/>
    <hyperlink ref="Z66" r:id="rId163" display="https://twitter.com/dodgonkulator/status/1164651711975133184"/>
    <hyperlink ref="Z67" r:id="rId164" display="https://twitter.com/gma_fouts/status/1164653495259226112"/>
    <hyperlink ref="Z68" r:id="rId165" display="https://twitter.com/gma_fouts/status/1164653495259226112"/>
    <hyperlink ref="Z69" r:id="rId166" display="https://twitter.com/gma_fouts/status/1164653495259226112"/>
    <hyperlink ref="Z70" r:id="rId167" display="https://twitter.com/sephisunset/status/1164655216588918786"/>
    <hyperlink ref="Z71" r:id="rId168" display="https://twitter.com/sephisunset/status/1164655216588918786"/>
    <hyperlink ref="Z72" r:id="rId169" display="https://twitter.com/sephisunset/status/1164655216588918786"/>
    <hyperlink ref="Z73" r:id="rId170" display="https://twitter.com/thankfultoday1/status/1164655480259698688"/>
    <hyperlink ref="Z74" r:id="rId171" display="https://twitter.com/thankfultoday1/status/1164655480259698688"/>
    <hyperlink ref="Z75" r:id="rId172" display="https://twitter.com/thankfultoday1/status/1164655480259698688"/>
    <hyperlink ref="Z76" r:id="rId173" display="https://twitter.com/xeni/status/1164642090657075200"/>
    <hyperlink ref="Z77" r:id="rId174" display="https://twitter.com/xeni/status/1164642090657075200"/>
    <hyperlink ref="Z78" r:id="rId175" display="https://twitter.com/hollaka_hollala/status/1164657357579837446"/>
    <hyperlink ref="Z79" r:id="rId176" display="https://twitter.com/hollaka_hollala/status/1164657357579837446"/>
    <hyperlink ref="Z80" r:id="rId177" display="https://twitter.com/hollaka_hollala/status/1164657357579837446"/>
    <hyperlink ref="Z81" r:id="rId178" display="https://twitter.com/burgerkrang/status/1164659953543602176"/>
    <hyperlink ref="Z82" r:id="rId179" display="https://twitter.com/goodtweet_man/status/1164660433791410176"/>
    <hyperlink ref="Z83" r:id="rId180" display="https://twitter.com/goodtweet_man/status/1164660433791410176"/>
  </hyperlinks>
  <printOptions/>
  <pageMargins left="0.7" right="0.7" top="0.75" bottom="0.75" header="0.3" footer="0.3"/>
  <pageSetup horizontalDpi="600" verticalDpi="600" orientation="portrait" r:id="rId184"/>
  <legacyDrawing r:id="rId182"/>
  <tableParts>
    <tablePart r:id="rId1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1145</v>
      </c>
      <c r="B1" s="13" t="s">
        <v>1146</v>
      </c>
      <c r="C1" s="13" t="s">
        <v>1139</v>
      </c>
      <c r="D1" s="13" t="s">
        <v>1140</v>
      </c>
      <c r="E1" s="13" t="s">
        <v>1147</v>
      </c>
      <c r="F1" s="13" t="s">
        <v>144</v>
      </c>
      <c r="G1" s="13" t="s">
        <v>1148</v>
      </c>
      <c r="H1" s="13" t="s">
        <v>1149</v>
      </c>
      <c r="I1" s="13" t="s">
        <v>1150</v>
      </c>
      <c r="J1" s="13" t="s">
        <v>1151</v>
      </c>
      <c r="K1" s="13" t="s">
        <v>1152</v>
      </c>
      <c r="L1" s="13" t="s">
        <v>1153</v>
      </c>
    </row>
    <row r="2" spans="1:12" ht="15">
      <c r="A2" s="93" t="s">
        <v>952</v>
      </c>
      <c r="B2" s="93" t="s">
        <v>956</v>
      </c>
      <c r="C2" s="93">
        <v>17</v>
      </c>
      <c r="D2" s="133">
        <v>0.013797587976752835</v>
      </c>
      <c r="E2" s="133">
        <v>1.2886962605902557</v>
      </c>
      <c r="F2" s="93" t="s">
        <v>1141</v>
      </c>
      <c r="G2" s="93" t="b">
        <v>0</v>
      </c>
      <c r="H2" s="93" t="b">
        <v>0</v>
      </c>
      <c r="I2" s="93" t="b">
        <v>0</v>
      </c>
      <c r="J2" s="93" t="b">
        <v>0</v>
      </c>
      <c r="K2" s="93" t="b">
        <v>0</v>
      </c>
      <c r="L2" s="93" t="b">
        <v>0</v>
      </c>
    </row>
    <row r="3" spans="1:12" ht="15">
      <c r="A3" s="93" t="s">
        <v>951</v>
      </c>
      <c r="B3" s="93" t="s">
        <v>952</v>
      </c>
      <c r="C3" s="93">
        <v>16</v>
      </c>
      <c r="D3" s="133">
        <v>0.012985965154590903</v>
      </c>
      <c r="E3" s="133">
        <v>1.0778428952753627</v>
      </c>
      <c r="F3" s="93" t="s">
        <v>1141</v>
      </c>
      <c r="G3" s="93" t="b">
        <v>0</v>
      </c>
      <c r="H3" s="93" t="b">
        <v>0</v>
      </c>
      <c r="I3" s="93" t="b">
        <v>0</v>
      </c>
      <c r="J3" s="93" t="b">
        <v>0</v>
      </c>
      <c r="K3" s="93" t="b">
        <v>0</v>
      </c>
      <c r="L3" s="93" t="b">
        <v>0</v>
      </c>
    </row>
    <row r="4" spans="1:12" ht="15">
      <c r="A4" s="93" t="s">
        <v>956</v>
      </c>
      <c r="B4" s="93" t="s">
        <v>949</v>
      </c>
      <c r="C4" s="93">
        <v>16</v>
      </c>
      <c r="D4" s="133">
        <v>0.012985965154590903</v>
      </c>
      <c r="E4" s="133">
        <v>1.1184345451952984</v>
      </c>
      <c r="F4" s="93" t="s">
        <v>1141</v>
      </c>
      <c r="G4" s="93" t="b">
        <v>0</v>
      </c>
      <c r="H4" s="93" t="b">
        <v>0</v>
      </c>
      <c r="I4" s="93" t="b">
        <v>0</v>
      </c>
      <c r="J4" s="93" t="b">
        <v>0</v>
      </c>
      <c r="K4" s="93" t="b">
        <v>0</v>
      </c>
      <c r="L4" s="93" t="b">
        <v>0</v>
      </c>
    </row>
    <row r="5" spans="1:12" ht="15">
      <c r="A5" s="93" t="s">
        <v>949</v>
      </c>
      <c r="B5" s="93" t="s">
        <v>257</v>
      </c>
      <c r="C5" s="93">
        <v>16</v>
      </c>
      <c r="D5" s="133">
        <v>0.012985965154590903</v>
      </c>
      <c r="E5" s="133">
        <v>0.8454332731315608</v>
      </c>
      <c r="F5" s="93" t="s">
        <v>1141</v>
      </c>
      <c r="G5" s="93" t="b">
        <v>0</v>
      </c>
      <c r="H5" s="93" t="b">
        <v>0</v>
      </c>
      <c r="I5" s="93" t="b">
        <v>0</v>
      </c>
      <c r="J5" s="93" t="b">
        <v>0</v>
      </c>
      <c r="K5" s="93" t="b">
        <v>0</v>
      </c>
      <c r="L5" s="93" t="b">
        <v>0</v>
      </c>
    </row>
    <row r="6" spans="1:12" ht="15">
      <c r="A6" s="93" t="s">
        <v>257</v>
      </c>
      <c r="B6" s="93" t="s">
        <v>957</v>
      </c>
      <c r="C6" s="93">
        <v>16</v>
      </c>
      <c r="D6" s="133">
        <v>0.012985965154590903</v>
      </c>
      <c r="E6" s="133">
        <v>1.0053950318867062</v>
      </c>
      <c r="F6" s="93" t="s">
        <v>1141</v>
      </c>
      <c r="G6" s="93" t="b">
        <v>0</v>
      </c>
      <c r="H6" s="93" t="b">
        <v>0</v>
      </c>
      <c r="I6" s="93" t="b">
        <v>0</v>
      </c>
      <c r="J6" s="93" t="b">
        <v>0</v>
      </c>
      <c r="K6" s="93" t="b">
        <v>0</v>
      </c>
      <c r="L6" s="93" t="b">
        <v>0</v>
      </c>
    </row>
    <row r="7" spans="1:12" ht="15">
      <c r="A7" s="93" t="s">
        <v>957</v>
      </c>
      <c r="B7" s="93" t="s">
        <v>1130</v>
      </c>
      <c r="C7" s="93">
        <v>16</v>
      </c>
      <c r="D7" s="133">
        <v>0.012985965154590903</v>
      </c>
      <c r="E7" s="133">
        <v>1.4825162866063686</v>
      </c>
      <c r="F7" s="93" t="s">
        <v>1141</v>
      </c>
      <c r="G7" s="93" t="b">
        <v>0</v>
      </c>
      <c r="H7" s="93" t="b">
        <v>0</v>
      </c>
      <c r="I7" s="93" t="b">
        <v>0</v>
      </c>
      <c r="J7" s="93" t="b">
        <v>0</v>
      </c>
      <c r="K7" s="93" t="b">
        <v>0</v>
      </c>
      <c r="L7" s="93" t="b">
        <v>0</v>
      </c>
    </row>
    <row r="8" spans="1:12" ht="15">
      <c r="A8" s="93" t="s">
        <v>1130</v>
      </c>
      <c r="B8" s="93" t="s">
        <v>530</v>
      </c>
      <c r="C8" s="93">
        <v>15</v>
      </c>
      <c r="D8" s="133">
        <v>0.012969107651906578</v>
      </c>
      <c r="E8" s="133">
        <v>1.4825162866063686</v>
      </c>
      <c r="F8" s="93" t="s">
        <v>1141</v>
      </c>
      <c r="G8" s="93" t="b">
        <v>0</v>
      </c>
      <c r="H8" s="93" t="b">
        <v>0</v>
      </c>
      <c r="I8" s="93" t="b">
        <v>0</v>
      </c>
      <c r="J8" s="93" t="b">
        <v>0</v>
      </c>
      <c r="K8" s="93" t="b">
        <v>0</v>
      </c>
      <c r="L8" s="93" t="b">
        <v>0</v>
      </c>
    </row>
    <row r="9" spans="1:12" ht="15">
      <c r="A9" s="93" t="s">
        <v>530</v>
      </c>
      <c r="B9" s="93" t="s">
        <v>950</v>
      </c>
      <c r="C9" s="93">
        <v>15</v>
      </c>
      <c r="D9" s="133">
        <v>0.012969107651906578</v>
      </c>
      <c r="E9" s="133">
        <v>1.209515014542631</v>
      </c>
      <c r="F9" s="93" t="s">
        <v>1141</v>
      </c>
      <c r="G9" s="93" t="b">
        <v>0</v>
      </c>
      <c r="H9" s="93" t="b">
        <v>0</v>
      </c>
      <c r="I9" s="93" t="b">
        <v>0</v>
      </c>
      <c r="J9" s="93" t="b">
        <v>0</v>
      </c>
      <c r="K9" s="93" t="b">
        <v>0</v>
      </c>
      <c r="L9" s="93" t="b">
        <v>0</v>
      </c>
    </row>
    <row r="10" spans="1:12" ht="15">
      <c r="A10" s="93" t="s">
        <v>950</v>
      </c>
      <c r="B10" s="93" t="s">
        <v>950</v>
      </c>
      <c r="C10" s="93">
        <v>15</v>
      </c>
      <c r="D10" s="133">
        <v>0.012969107651906578</v>
      </c>
      <c r="E10" s="133">
        <v>0.9084850188786497</v>
      </c>
      <c r="F10" s="93" t="s">
        <v>1141</v>
      </c>
      <c r="G10" s="93" t="b">
        <v>0</v>
      </c>
      <c r="H10" s="93" t="b">
        <v>0</v>
      </c>
      <c r="I10" s="93" t="b">
        <v>0</v>
      </c>
      <c r="J10" s="93" t="b">
        <v>0</v>
      </c>
      <c r="K10" s="93" t="b">
        <v>0</v>
      </c>
      <c r="L10" s="93" t="b">
        <v>0</v>
      </c>
    </row>
    <row r="11" spans="1:12" ht="15">
      <c r="A11" s="93" t="s">
        <v>950</v>
      </c>
      <c r="B11" s="93" t="s">
        <v>1131</v>
      </c>
      <c r="C11" s="93">
        <v>15</v>
      </c>
      <c r="D11" s="133">
        <v>0.012969107651906578</v>
      </c>
      <c r="E11" s="133">
        <v>1.1814862909423873</v>
      </c>
      <c r="F11" s="93" t="s">
        <v>1141</v>
      </c>
      <c r="G11" s="93" t="b">
        <v>0</v>
      </c>
      <c r="H11" s="93" t="b">
        <v>0</v>
      </c>
      <c r="I11" s="93" t="b">
        <v>0</v>
      </c>
      <c r="J11" s="93" t="b">
        <v>0</v>
      </c>
      <c r="K11" s="93" t="b">
        <v>0</v>
      </c>
      <c r="L11" s="93" t="b">
        <v>0</v>
      </c>
    </row>
    <row r="12" spans="1:12" ht="15">
      <c r="A12" s="93" t="s">
        <v>955</v>
      </c>
      <c r="B12" s="93" t="s">
        <v>951</v>
      </c>
      <c r="C12" s="93">
        <v>14</v>
      </c>
      <c r="D12" s="133">
        <v>0.01289747803141565</v>
      </c>
      <c r="E12" s="133">
        <v>1.2043753748902197</v>
      </c>
      <c r="F12" s="93" t="s">
        <v>1141</v>
      </c>
      <c r="G12" s="93" t="b">
        <v>0</v>
      </c>
      <c r="H12" s="93" t="b">
        <v>0</v>
      </c>
      <c r="I12" s="93" t="b">
        <v>0</v>
      </c>
      <c r="J12" s="93" t="b">
        <v>0</v>
      </c>
      <c r="K12" s="93" t="b">
        <v>0</v>
      </c>
      <c r="L12" s="93" t="b">
        <v>0</v>
      </c>
    </row>
    <row r="13" spans="1:12" ht="15">
      <c r="A13" s="93" t="s">
        <v>954</v>
      </c>
      <c r="B13" s="93" t="s">
        <v>261</v>
      </c>
      <c r="C13" s="93">
        <v>13</v>
      </c>
      <c r="D13" s="133">
        <v>0.012767157547345455</v>
      </c>
      <c r="E13" s="133">
        <v>1.5726929169554567</v>
      </c>
      <c r="F13" s="93" t="s">
        <v>1141</v>
      </c>
      <c r="G13" s="93" t="b">
        <v>0</v>
      </c>
      <c r="H13" s="93" t="b">
        <v>0</v>
      </c>
      <c r="I13" s="93" t="b">
        <v>0</v>
      </c>
      <c r="J13" s="93" t="b">
        <v>0</v>
      </c>
      <c r="K13" s="93" t="b">
        <v>0</v>
      </c>
      <c r="L13" s="93" t="b">
        <v>0</v>
      </c>
    </row>
    <row r="14" spans="1:12" ht="15">
      <c r="A14" s="93" t="s">
        <v>261</v>
      </c>
      <c r="B14" s="93" t="s">
        <v>955</v>
      </c>
      <c r="C14" s="93">
        <v>13</v>
      </c>
      <c r="D14" s="133">
        <v>0.012767157547345455</v>
      </c>
      <c r="E14" s="133">
        <v>1.4825162866063686</v>
      </c>
      <c r="F14" s="93" t="s">
        <v>1141</v>
      </c>
      <c r="G14" s="93" t="b">
        <v>0</v>
      </c>
      <c r="H14" s="93" t="b">
        <v>0</v>
      </c>
      <c r="I14" s="93" t="b">
        <v>0</v>
      </c>
      <c r="J14" s="93" t="b">
        <v>0</v>
      </c>
      <c r="K14" s="93" t="b">
        <v>0</v>
      </c>
      <c r="L14" s="93" t="b">
        <v>0</v>
      </c>
    </row>
    <row r="15" spans="1:12" ht="15">
      <c r="A15" s="93" t="s">
        <v>1131</v>
      </c>
      <c r="B15" s="93" t="s">
        <v>260</v>
      </c>
      <c r="C15" s="93">
        <v>13</v>
      </c>
      <c r="D15" s="133">
        <v>0.012767157547345455</v>
      </c>
      <c r="E15" s="133">
        <v>1.5405082335840554</v>
      </c>
      <c r="F15" s="93" t="s">
        <v>1141</v>
      </c>
      <c r="G15" s="93" t="b">
        <v>0</v>
      </c>
      <c r="H15" s="93" t="b">
        <v>0</v>
      </c>
      <c r="I15" s="93" t="b">
        <v>0</v>
      </c>
      <c r="J15" s="93" t="b">
        <v>0</v>
      </c>
      <c r="K15" s="93" t="b">
        <v>0</v>
      </c>
      <c r="L15" s="93" t="b">
        <v>0</v>
      </c>
    </row>
    <row r="16" spans="1:12" ht="15">
      <c r="A16" s="93" t="s">
        <v>260</v>
      </c>
      <c r="B16" s="93" t="s">
        <v>1135</v>
      </c>
      <c r="C16" s="93">
        <v>13</v>
      </c>
      <c r="D16" s="133">
        <v>0.012767157547345455</v>
      </c>
      <c r="E16" s="133">
        <v>1.5726929169554567</v>
      </c>
      <c r="F16" s="93" t="s">
        <v>1141</v>
      </c>
      <c r="G16" s="93" t="b">
        <v>0</v>
      </c>
      <c r="H16" s="93" t="b">
        <v>0</v>
      </c>
      <c r="I16" s="93" t="b">
        <v>0</v>
      </c>
      <c r="J16" s="93" t="b">
        <v>0</v>
      </c>
      <c r="K16" s="93" t="b">
        <v>0</v>
      </c>
      <c r="L16" s="93" t="b">
        <v>0</v>
      </c>
    </row>
    <row r="17" spans="1:12" ht="15">
      <c r="A17" s="93" t="s">
        <v>1135</v>
      </c>
      <c r="B17" s="93" t="s">
        <v>1132</v>
      </c>
      <c r="C17" s="93">
        <v>13</v>
      </c>
      <c r="D17" s="133">
        <v>0.012767157547345455</v>
      </c>
      <c r="E17" s="133">
        <v>1.5405082335840554</v>
      </c>
      <c r="F17" s="93" t="s">
        <v>1141</v>
      </c>
      <c r="G17" s="93" t="b">
        <v>0</v>
      </c>
      <c r="H17" s="93" t="b">
        <v>0</v>
      </c>
      <c r="I17" s="93" t="b">
        <v>0</v>
      </c>
      <c r="J17" s="93" t="b">
        <v>0</v>
      </c>
      <c r="K17" s="93" t="b">
        <v>0</v>
      </c>
      <c r="L17" s="93" t="b">
        <v>0</v>
      </c>
    </row>
    <row r="18" spans="1:12" ht="15">
      <c r="A18" s="93" t="s">
        <v>1132</v>
      </c>
      <c r="B18" s="93" t="s">
        <v>1133</v>
      </c>
      <c r="C18" s="93">
        <v>13</v>
      </c>
      <c r="D18" s="133">
        <v>0.012767157547345455</v>
      </c>
      <c r="E18" s="133">
        <v>1.508323550212654</v>
      </c>
      <c r="F18" s="93" t="s">
        <v>1141</v>
      </c>
      <c r="G18" s="93" t="b">
        <v>0</v>
      </c>
      <c r="H18" s="93" t="b">
        <v>0</v>
      </c>
      <c r="I18" s="93" t="b">
        <v>0</v>
      </c>
      <c r="J18" s="93" t="b">
        <v>0</v>
      </c>
      <c r="K18" s="93" t="b">
        <v>0</v>
      </c>
      <c r="L18" s="93" t="b">
        <v>0</v>
      </c>
    </row>
    <row r="19" spans="1:12" ht="15">
      <c r="A19" s="93" t="s">
        <v>1133</v>
      </c>
      <c r="B19" s="93" t="s">
        <v>949</v>
      </c>
      <c r="C19" s="93">
        <v>13</v>
      </c>
      <c r="D19" s="133">
        <v>0.012767157547345455</v>
      </c>
      <c r="E19" s="133">
        <v>1.0862498618238972</v>
      </c>
      <c r="F19" s="93" t="s">
        <v>1141</v>
      </c>
      <c r="G19" s="93" t="b">
        <v>0</v>
      </c>
      <c r="H19" s="93" t="b">
        <v>0</v>
      </c>
      <c r="I19" s="93" t="b">
        <v>0</v>
      </c>
      <c r="J19" s="93" t="b">
        <v>0</v>
      </c>
      <c r="K19" s="93" t="b">
        <v>0</v>
      </c>
      <c r="L19" s="93" t="b">
        <v>0</v>
      </c>
    </row>
    <row r="20" spans="1:12" ht="15">
      <c r="A20" s="93" t="s">
        <v>949</v>
      </c>
      <c r="B20" s="93" t="s">
        <v>1134</v>
      </c>
      <c r="C20" s="93">
        <v>13</v>
      </c>
      <c r="D20" s="133">
        <v>0.012767157547345455</v>
      </c>
      <c r="E20" s="133">
        <v>1.0862498618238972</v>
      </c>
      <c r="F20" s="93" t="s">
        <v>1141</v>
      </c>
      <c r="G20" s="93" t="b">
        <v>0</v>
      </c>
      <c r="H20" s="93" t="b">
        <v>0</v>
      </c>
      <c r="I20" s="93" t="b">
        <v>0</v>
      </c>
      <c r="J20" s="93" t="b">
        <v>0</v>
      </c>
      <c r="K20" s="93" t="b">
        <v>0</v>
      </c>
      <c r="L20" s="93" t="b">
        <v>0</v>
      </c>
    </row>
    <row r="21" spans="1:12" ht="15">
      <c r="A21" s="93" t="s">
        <v>1134</v>
      </c>
      <c r="B21" s="93" t="s">
        <v>972</v>
      </c>
      <c r="C21" s="93">
        <v>13</v>
      </c>
      <c r="D21" s="133">
        <v>0.012767157547345455</v>
      </c>
      <c r="E21" s="133">
        <v>1.4825162866063686</v>
      </c>
      <c r="F21" s="93" t="s">
        <v>1141</v>
      </c>
      <c r="G21" s="93" t="b">
        <v>0</v>
      </c>
      <c r="H21" s="93" t="b">
        <v>0</v>
      </c>
      <c r="I21" s="93" t="b">
        <v>0</v>
      </c>
      <c r="J21" s="93" t="b">
        <v>0</v>
      </c>
      <c r="K21" s="93" t="b">
        <v>0</v>
      </c>
      <c r="L21" s="93" t="b">
        <v>0</v>
      </c>
    </row>
    <row r="22" spans="1:12" ht="15">
      <c r="A22" s="93" t="s">
        <v>972</v>
      </c>
      <c r="B22" s="93" t="s">
        <v>978</v>
      </c>
      <c r="C22" s="93">
        <v>13</v>
      </c>
      <c r="D22" s="133">
        <v>0.012767157547345455</v>
      </c>
      <c r="E22" s="133">
        <v>1.3660107175349314</v>
      </c>
      <c r="F22" s="93" t="s">
        <v>1141</v>
      </c>
      <c r="G22" s="93" t="b">
        <v>0</v>
      </c>
      <c r="H22" s="93" t="b">
        <v>0</v>
      </c>
      <c r="I22" s="93" t="b">
        <v>0</v>
      </c>
      <c r="J22" s="93" t="b">
        <v>0</v>
      </c>
      <c r="K22" s="93" t="b">
        <v>0</v>
      </c>
      <c r="L22" s="93" t="b">
        <v>0</v>
      </c>
    </row>
    <row r="23" spans="1:12" ht="15">
      <c r="A23" s="93" t="s">
        <v>959</v>
      </c>
      <c r="B23" s="93" t="s">
        <v>960</v>
      </c>
      <c r="C23" s="93">
        <v>8</v>
      </c>
      <c r="D23" s="133">
        <v>0.011045421075049421</v>
      </c>
      <c r="E23" s="133">
        <v>1.7835462822703498</v>
      </c>
      <c r="F23" s="93" t="s">
        <v>1141</v>
      </c>
      <c r="G23" s="93" t="b">
        <v>0</v>
      </c>
      <c r="H23" s="93" t="b">
        <v>0</v>
      </c>
      <c r="I23" s="93" t="b">
        <v>0</v>
      </c>
      <c r="J23" s="93" t="b">
        <v>0</v>
      </c>
      <c r="K23" s="93" t="b">
        <v>0</v>
      </c>
      <c r="L23" s="93" t="b">
        <v>0</v>
      </c>
    </row>
    <row r="24" spans="1:12" ht="15">
      <c r="A24" s="93" t="s">
        <v>960</v>
      </c>
      <c r="B24" s="93" t="s">
        <v>961</v>
      </c>
      <c r="C24" s="93">
        <v>8</v>
      </c>
      <c r="D24" s="133">
        <v>0.011045421075049421</v>
      </c>
      <c r="E24" s="133">
        <v>1.7323937598229686</v>
      </c>
      <c r="F24" s="93" t="s">
        <v>1141</v>
      </c>
      <c r="G24" s="93" t="b">
        <v>0</v>
      </c>
      <c r="H24" s="93" t="b">
        <v>0</v>
      </c>
      <c r="I24" s="93" t="b">
        <v>0</v>
      </c>
      <c r="J24" s="93" t="b">
        <v>0</v>
      </c>
      <c r="K24" s="93" t="b">
        <v>0</v>
      </c>
      <c r="L24" s="93" t="b">
        <v>0</v>
      </c>
    </row>
    <row r="25" spans="1:12" ht="15">
      <c r="A25" s="93" t="s">
        <v>961</v>
      </c>
      <c r="B25" s="93" t="s">
        <v>951</v>
      </c>
      <c r="C25" s="93">
        <v>8</v>
      </c>
      <c r="D25" s="133">
        <v>0.011045421075049421</v>
      </c>
      <c r="E25" s="133">
        <v>1.2375437381428744</v>
      </c>
      <c r="F25" s="93" t="s">
        <v>1141</v>
      </c>
      <c r="G25" s="93" t="b">
        <v>0</v>
      </c>
      <c r="H25" s="93" t="b">
        <v>0</v>
      </c>
      <c r="I25" s="93" t="b">
        <v>0</v>
      </c>
      <c r="J25" s="93" t="b">
        <v>0</v>
      </c>
      <c r="K25" s="93" t="b">
        <v>0</v>
      </c>
      <c r="L25" s="93" t="b">
        <v>0</v>
      </c>
    </row>
    <row r="26" spans="1:12" ht="15">
      <c r="A26" s="93" t="s">
        <v>951</v>
      </c>
      <c r="B26" s="93" t="s">
        <v>257</v>
      </c>
      <c r="C26" s="93">
        <v>8</v>
      </c>
      <c r="D26" s="133">
        <v>0.011045421075049421</v>
      </c>
      <c r="E26" s="133">
        <v>0.6976316535637567</v>
      </c>
      <c r="F26" s="93" t="s">
        <v>1141</v>
      </c>
      <c r="G26" s="93" t="b">
        <v>0</v>
      </c>
      <c r="H26" s="93" t="b">
        <v>0</v>
      </c>
      <c r="I26" s="93" t="b">
        <v>0</v>
      </c>
      <c r="J26" s="93" t="b">
        <v>0</v>
      </c>
      <c r="K26" s="93" t="b">
        <v>0</v>
      </c>
      <c r="L26" s="93" t="b">
        <v>0</v>
      </c>
    </row>
    <row r="27" spans="1:12" ht="15">
      <c r="A27" s="93" t="s">
        <v>257</v>
      </c>
      <c r="B27" s="93" t="s">
        <v>949</v>
      </c>
      <c r="C27" s="93">
        <v>8</v>
      </c>
      <c r="D27" s="133">
        <v>0.011045421075049421</v>
      </c>
      <c r="E27" s="133">
        <v>0.5163745538673359</v>
      </c>
      <c r="F27" s="93" t="s">
        <v>1141</v>
      </c>
      <c r="G27" s="93" t="b">
        <v>0</v>
      </c>
      <c r="H27" s="93" t="b">
        <v>0</v>
      </c>
      <c r="I27" s="93" t="b">
        <v>0</v>
      </c>
      <c r="J27" s="93" t="b">
        <v>0</v>
      </c>
      <c r="K27" s="93" t="b">
        <v>0</v>
      </c>
      <c r="L27" s="93" t="b">
        <v>0</v>
      </c>
    </row>
    <row r="28" spans="1:12" ht="15">
      <c r="A28" s="93" t="s">
        <v>949</v>
      </c>
      <c r="B28" s="93" t="s">
        <v>952</v>
      </c>
      <c r="C28" s="93">
        <v>8</v>
      </c>
      <c r="D28" s="133">
        <v>0.011045421075049421</v>
      </c>
      <c r="E28" s="133">
        <v>0.6235845235152043</v>
      </c>
      <c r="F28" s="93" t="s">
        <v>1141</v>
      </c>
      <c r="G28" s="93" t="b">
        <v>0</v>
      </c>
      <c r="H28" s="93" t="b">
        <v>0</v>
      </c>
      <c r="I28" s="93" t="b">
        <v>0</v>
      </c>
      <c r="J28" s="93" t="b">
        <v>0</v>
      </c>
      <c r="K28" s="93" t="b">
        <v>0</v>
      </c>
      <c r="L28" s="93" t="b">
        <v>0</v>
      </c>
    </row>
    <row r="29" spans="1:12" ht="15">
      <c r="A29" s="93" t="s">
        <v>952</v>
      </c>
      <c r="B29" s="93" t="s">
        <v>259</v>
      </c>
      <c r="C29" s="93">
        <v>8</v>
      </c>
      <c r="D29" s="133">
        <v>0.011045421075049421</v>
      </c>
      <c r="E29" s="133">
        <v>1.1917862475821994</v>
      </c>
      <c r="F29" s="93" t="s">
        <v>1141</v>
      </c>
      <c r="G29" s="93" t="b">
        <v>0</v>
      </c>
      <c r="H29" s="93" t="b">
        <v>0</v>
      </c>
      <c r="I29" s="93" t="b">
        <v>0</v>
      </c>
      <c r="J29" s="93" t="b">
        <v>0</v>
      </c>
      <c r="K29" s="93" t="b">
        <v>0</v>
      </c>
      <c r="L29" s="93" t="b">
        <v>0</v>
      </c>
    </row>
    <row r="30" spans="1:12" ht="15">
      <c r="A30" s="93" t="s">
        <v>259</v>
      </c>
      <c r="B30" s="93" t="s">
        <v>962</v>
      </c>
      <c r="C30" s="93">
        <v>8</v>
      </c>
      <c r="D30" s="133">
        <v>0.011045421075049421</v>
      </c>
      <c r="E30" s="133">
        <v>1.6866362692622934</v>
      </c>
      <c r="F30" s="93" t="s">
        <v>1141</v>
      </c>
      <c r="G30" s="93" t="b">
        <v>0</v>
      </c>
      <c r="H30" s="93" t="b">
        <v>0</v>
      </c>
      <c r="I30" s="93" t="b">
        <v>0</v>
      </c>
      <c r="J30" s="93" t="b">
        <v>0</v>
      </c>
      <c r="K30" s="93" t="b">
        <v>0</v>
      </c>
      <c r="L30" s="93" t="b">
        <v>0</v>
      </c>
    </row>
    <row r="31" spans="1:12" ht="15">
      <c r="A31" s="93" t="s">
        <v>962</v>
      </c>
      <c r="B31" s="93" t="s">
        <v>957</v>
      </c>
      <c r="C31" s="93">
        <v>8</v>
      </c>
      <c r="D31" s="133">
        <v>0.011045421075049421</v>
      </c>
      <c r="E31" s="133">
        <v>1.3064250275506875</v>
      </c>
      <c r="F31" s="93" t="s">
        <v>1141</v>
      </c>
      <c r="G31" s="93" t="b">
        <v>0</v>
      </c>
      <c r="H31" s="93" t="b">
        <v>0</v>
      </c>
      <c r="I31" s="93" t="b">
        <v>0</v>
      </c>
      <c r="J31" s="93" t="b">
        <v>0</v>
      </c>
      <c r="K31" s="93" t="b">
        <v>0</v>
      </c>
      <c r="L31" s="93" t="b">
        <v>0</v>
      </c>
    </row>
    <row r="32" spans="1:12" ht="15">
      <c r="A32" s="93" t="s">
        <v>955</v>
      </c>
      <c r="B32" s="93" t="s">
        <v>971</v>
      </c>
      <c r="C32" s="93">
        <v>3</v>
      </c>
      <c r="D32" s="133">
        <v>0.006557734598449475</v>
      </c>
      <c r="E32" s="133">
        <v>1.3312486112757194</v>
      </c>
      <c r="F32" s="93" t="s">
        <v>1141</v>
      </c>
      <c r="G32" s="93" t="b">
        <v>0</v>
      </c>
      <c r="H32" s="93" t="b">
        <v>0</v>
      </c>
      <c r="I32" s="93" t="b">
        <v>0</v>
      </c>
      <c r="J32" s="93" t="b">
        <v>0</v>
      </c>
      <c r="K32" s="93" t="b">
        <v>0</v>
      </c>
      <c r="L32" s="93" t="b">
        <v>0</v>
      </c>
    </row>
    <row r="33" spans="1:12" ht="15">
      <c r="A33" s="93" t="s">
        <v>982</v>
      </c>
      <c r="B33" s="93" t="s">
        <v>1136</v>
      </c>
      <c r="C33" s="93">
        <v>3</v>
      </c>
      <c r="D33" s="133">
        <v>0.006557734598449475</v>
      </c>
      <c r="E33" s="133">
        <v>2.209515014542631</v>
      </c>
      <c r="F33" s="93" t="s">
        <v>1141</v>
      </c>
      <c r="G33" s="93" t="b">
        <v>0</v>
      </c>
      <c r="H33" s="93" t="b">
        <v>0</v>
      </c>
      <c r="I33" s="93" t="b">
        <v>0</v>
      </c>
      <c r="J33" s="93" t="b">
        <v>0</v>
      </c>
      <c r="K33" s="93" t="b">
        <v>0</v>
      </c>
      <c r="L33" s="93" t="b">
        <v>0</v>
      </c>
    </row>
    <row r="34" spans="1:12" ht="15">
      <c r="A34" s="93" t="s">
        <v>1136</v>
      </c>
      <c r="B34" s="93" t="s">
        <v>951</v>
      </c>
      <c r="C34" s="93">
        <v>3</v>
      </c>
      <c r="D34" s="133">
        <v>0.006557734598449475</v>
      </c>
      <c r="E34" s="133">
        <v>1.2886962605902557</v>
      </c>
      <c r="F34" s="93" t="s">
        <v>1141</v>
      </c>
      <c r="G34" s="93" t="b">
        <v>0</v>
      </c>
      <c r="H34" s="93" t="b">
        <v>0</v>
      </c>
      <c r="I34" s="93" t="b">
        <v>0</v>
      </c>
      <c r="J34" s="93" t="b">
        <v>0</v>
      </c>
      <c r="K34" s="93" t="b">
        <v>0</v>
      </c>
      <c r="L34" s="93" t="b">
        <v>0</v>
      </c>
    </row>
    <row r="35" spans="1:12" ht="15">
      <c r="A35" s="93" t="s">
        <v>258</v>
      </c>
      <c r="B35" s="93" t="s">
        <v>257</v>
      </c>
      <c r="C35" s="93">
        <v>3</v>
      </c>
      <c r="D35" s="133">
        <v>0.006557734598449475</v>
      </c>
      <c r="E35" s="133">
        <v>1.209515014542631</v>
      </c>
      <c r="F35" s="93" t="s">
        <v>1141</v>
      </c>
      <c r="G35" s="93" t="b">
        <v>0</v>
      </c>
      <c r="H35" s="93" t="b">
        <v>0</v>
      </c>
      <c r="I35" s="93" t="b">
        <v>0</v>
      </c>
      <c r="J35" s="93" t="b">
        <v>0</v>
      </c>
      <c r="K35" s="93" t="b">
        <v>0</v>
      </c>
      <c r="L35" s="93" t="b">
        <v>0</v>
      </c>
    </row>
    <row r="36" spans="1:12" ht="15">
      <c r="A36" s="93" t="s">
        <v>257</v>
      </c>
      <c r="B36" s="93" t="s">
        <v>965</v>
      </c>
      <c r="C36" s="93">
        <v>2</v>
      </c>
      <c r="D36" s="133">
        <v>0.00503757451763934</v>
      </c>
      <c r="E36" s="133">
        <v>1.1814862909423873</v>
      </c>
      <c r="F36" s="93" t="s">
        <v>1141</v>
      </c>
      <c r="G36" s="93" t="b">
        <v>0</v>
      </c>
      <c r="H36" s="93" t="b">
        <v>0</v>
      </c>
      <c r="I36" s="93" t="b">
        <v>0</v>
      </c>
      <c r="J36" s="93" t="b">
        <v>0</v>
      </c>
      <c r="K36" s="93" t="b">
        <v>0</v>
      </c>
      <c r="L36" s="93" t="b">
        <v>0</v>
      </c>
    </row>
    <row r="37" spans="1:12" ht="15">
      <c r="A37" s="93" t="s">
        <v>965</v>
      </c>
      <c r="B37" s="93" t="s">
        <v>966</v>
      </c>
      <c r="C37" s="93">
        <v>2</v>
      </c>
      <c r="D37" s="133">
        <v>0.00503757451763934</v>
      </c>
      <c r="E37" s="133">
        <v>2.385606273598312</v>
      </c>
      <c r="F37" s="93" t="s">
        <v>1141</v>
      </c>
      <c r="G37" s="93" t="b">
        <v>0</v>
      </c>
      <c r="H37" s="93" t="b">
        <v>0</v>
      </c>
      <c r="I37" s="93" t="b">
        <v>0</v>
      </c>
      <c r="J37" s="93" t="b">
        <v>0</v>
      </c>
      <c r="K37" s="93" t="b">
        <v>0</v>
      </c>
      <c r="L37" s="93" t="b">
        <v>0</v>
      </c>
    </row>
    <row r="38" spans="1:12" ht="15">
      <c r="A38" s="93" t="s">
        <v>966</v>
      </c>
      <c r="B38" s="93" t="s">
        <v>967</v>
      </c>
      <c r="C38" s="93">
        <v>2</v>
      </c>
      <c r="D38" s="133">
        <v>0.00503757451763934</v>
      </c>
      <c r="E38" s="133">
        <v>2.385606273598312</v>
      </c>
      <c r="F38" s="93" t="s">
        <v>1141</v>
      </c>
      <c r="G38" s="93" t="b">
        <v>0</v>
      </c>
      <c r="H38" s="93" t="b">
        <v>0</v>
      </c>
      <c r="I38" s="93" t="b">
        <v>0</v>
      </c>
      <c r="J38" s="93" t="b">
        <v>0</v>
      </c>
      <c r="K38" s="93" t="b">
        <v>0</v>
      </c>
      <c r="L38" s="93" t="b">
        <v>0</v>
      </c>
    </row>
    <row r="39" spans="1:12" ht="15">
      <c r="A39" s="93" t="s">
        <v>967</v>
      </c>
      <c r="B39" s="93" t="s">
        <v>964</v>
      </c>
      <c r="C39" s="93">
        <v>2</v>
      </c>
      <c r="D39" s="133">
        <v>0.00503757451763934</v>
      </c>
      <c r="E39" s="133">
        <v>2.2095150145426308</v>
      </c>
      <c r="F39" s="93" t="s">
        <v>1141</v>
      </c>
      <c r="G39" s="93" t="b">
        <v>0</v>
      </c>
      <c r="H39" s="93" t="b">
        <v>0</v>
      </c>
      <c r="I39" s="93" t="b">
        <v>0</v>
      </c>
      <c r="J39" s="93" t="b">
        <v>0</v>
      </c>
      <c r="K39" s="93" t="b">
        <v>0</v>
      </c>
      <c r="L39" s="93" t="b">
        <v>0</v>
      </c>
    </row>
    <row r="40" spans="1:12" ht="15">
      <c r="A40" s="93" t="s">
        <v>964</v>
      </c>
      <c r="B40" s="93" t="s">
        <v>968</v>
      </c>
      <c r="C40" s="93">
        <v>2</v>
      </c>
      <c r="D40" s="133">
        <v>0.00503757451763934</v>
      </c>
      <c r="E40" s="133">
        <v>2.2095150145426308</v>
      </c>
      <c r="F40" s="93" t="s">
        <v>1141</v>
      </c>
      <c r="G40" s="93" t="b">
        <v>0</v>
      </c>
      <c r="H40" s="93" t="b">
        <v>0</v>
      </c>
      <c r="I40" s="93" t="b">
        <v>0</v>
      </c>
      <c r="J40" s="93" t="b">
        <v>0</v>
      </c>
      <c r="K40" s="93" t="b">
        <v>0</v>
      </c>
      <c r="L40" s="93" t="b">
        <v>0</v>
      </c>
    </row>
    <row r="41" spans="1:12" ht="15">
      <c r="A41" s="93" t="s">
        <v>977</v>
      </c>
      <c r="B41" s="93" t="s">
        <v>955</v>
      </c>
      <c r="C41" s="93">
        <v>2</v>
      </c>
      <c r="D41" s="133">
        <v>0.00503757451763934</v>
      </c>
      <c r="E41" s="133">
        <v>1.4825162866063686</v>
      </c>
      <c r="F41" s="93" t="s">
        <v>1141</v>
      </c>
      <c r="G41" s="93" t="b">
        <v>0</v>
      </c>
      <c r="H41" s="93" t="b">
        <v>0</v>
      </c>
      <c r="I41" s="93" t="b">
        <v>0</v>
      </c>
      <c r="J41" s="93" t="b">
        <v>0</v>
      </c>
      <c r="K41" s="93" t="b">
        <v>0</v>
      </c>
      <c r="L41" s="93" t="b">
        <v>0</v>
      </c>
    </row>
    <row r="42" spans="1:12" ht="15">
      <c r="A42" s="93" t="s">
        <v>971</v>
      </c>
      <c r="B42" s="93" t="s">
        <v>978</v>
      </c>
      <c r="C42" s="93">
        <v>2</v>
      </c>
      <c r="D42" s="133">
        <v>0.00503757451763934</v>
      </c>
      <c r="E42" s="133">
        <v>1.084576277934331</v>
      </c>
      <c r="F42" s="93" t="s">
        <v>1141</v>
      </c>
      <c r="G42" s="93" t="b">
        <v>0</v>
      </c>
      <c r="H42" s="93" t="b">
        <v>0</v>
      </c>
      <c r="I42" s="93" t="b">
        <v>0</v>
      </c>
      <c r="J42" s="93" t="b">
        <v>0</v>
      </c>
      <c r="K42" s="93" t="b">
        <v>0</v>
      </c>
      <c r="L42" s="93" t="b">
        <v>0</v>
      </c>
    </row>
    <row r="43" spans="1:12" ht="15">
      <c r="A43" s="93" t="s">
        <v>978</v>
      </c>
      <c r="B43" s="93" t="s">
        <v>972</v>
      </c>
      <c r="C43" s="93">
        <v>2</v>
      </c>
      <c r="D43" s="133">
        <v>0.00503757451763934</v>
      </c>
      <c r="E43" s="133">
        <v>1.4825162866063686</v>
      </c>
      <c r="F43" s="93" t="s">
        <v>1141</v>
      </c>
      <c r="G43" s="93" t="b">
        <v>0</v>
      </c>
      <c r="H43" s="93" t="b">
        <v>0</v>
      </c>
      <c r="I43" s="93" t="b">
        <v>0</v>
      </c>
      <c r="J43" s="93" t="b">
        <v>0</v>
      </c>
      <c r="K43" s="93" t="b">
        <v>0</v>
      </c>
      <c r="L43" s="93" t="b">
        <v>0</v>
      </c>
    </row>
    <row r="44" spans="1:12" ht="15">
      <c r="A44" s="93" t="s">
        <v>972</v>
      </c>
      <c r="B44" s="93" t="s">
        <v>979</v>
      </c>
      <c r="C44" s="93">
        <v>2</v>
      </c>
      <c r="D44" s="133">
        <v>0.00503757451763934</v>
      </c>
      <c r="E44" s="133">
        <v>1.4561873478840195</v>
      </c>
      <c r="F44" s="93" t="s">
        <v>1141</v>
      </c>
      <c r="G44" s="93" t="b">
        <v>0</v>
      </c>
      <c r="H44" s="93" t="b">
        <v>0</v>
      </c>
      <c r="I44" s="93" t="b">
        <v>0</v>
      </c>
      <c r="J44" s="93" t="b">
        <v>0</v>
      </c>
      <c r="K44" s="93" t="b">
        <v>0</v>
      </c>
      <c r="L44" s="93" t="b">
        <v>0</v>
      </c>
    </row>
    <row r="45" spans="1:12" ht="15">
      <c r="A45" s="93" t="s">
        <v>979</v>
      </c>
      <c r="B45" s="93" t="s">
        <v>980</v>
      </c>
      <c r="C45" s="93">
        <v>2</v>
      </c>
      <c r="D45" s="133">
        <v>0.00503757451763934</v>
      </c>
      <c r="E45" s="133">
        <v>2.385606273598312</v>
      </c>
      <c r="F45" s="93" t="s">
        <v>1141</v>
      </c>
      <c r="G45" s="93" t="b">
        <v>0</v>
      </c>
      <c r="H45" s="93" t="b">
        <v>0</v>
      </c>
      <c r="I45" s="93" t="b">
        <v>0</v>
      </c>
      <c r="J45" s="93" t="b">
        <v>0</v>
      </c>
      <c r="K45" s="93" t="b">
        <v>0</v>
      </c>
      <c r="L45" s="93" t="b">
        <v>0</v>
      </c>
    </row>
    <row r="46" spans="1:12" ht="15">
      <c r="A46" s="93" t="s">
        <v>980</v>
      </c>
      <c r="B46" s="93" t="s">
        <v>981</v>
      </c>
      <c r="C46" s="93">
        <v>2</v>
      </c>
      <c r="D46" s="133">
        <v>0.00503757451763934</v>
      </c>
      <c r="E46" s="133">
        <v>2.385606273598312</v>
      </c>
      <c r="F46" s="93" t="s">
        <v>1141</v>
      </c>
      <c r="G46" s="93" t="b">
        <v>0</v>
      </c>
      <c r="H46" s="93" t="b">
        <v>0</v>
      </c>
      <c r="I46" s="93" t="b">
        <v>0</v>
      </c>
      <c r="J46" s="93" t="b">
        <v>0</v>
      </c>
      <c r="K46" s="93" t="b">
        <v>0</v>
      </c>
      <c r="L46" s="93" t="b">
        <v>0</v>
      </c>
    </row>
    <row r="47" spans="1:12" ht="15">
      <c r="A47" s="93" t="s">
        <v>981</v>
      </c>
      <c r="B47" s="93" t="s">
        <v>982</v>
      </c>
      <c r="C47" s="93">
        <v>2</v>
      </c>
      <c r="D47" s="133">
        <v>0.00503757451763934</v>
      </c>
      <c r="E47" s="133">
        <v>2.2095150145426308</v>
      </c>
      <c r="F47" s="93" t="s">
        <v>1141</v>
      </c>
      <c r="G47" s="93" t="b">
        <v>0</v>
      </c>
      <c r="H47" s="93" t="b">
        <v>0</v>
      </c>
      <c r="I47" s="93" t="b">
        <v>0</v>
      </c>
      <c r="J47" s="93" t="b">
        <v>0</v>
      </c>
      <c r="K47" s="93" t="b">
        <v>0</v>
      </c>
      <c r="L47" s="93" t="b">
        <v>0</v>
      </c>
    </row>
    <row r="48" spans="1:12" ht="15">
      <c r="A48" s="93" t="s">
        <v>954</v>
      </c>
      <c r="B48" s="93" t="s">
        <v>261</v>
      </c>
      <c r="C48" s="93">
        <v>13</v>
      </c>
      <c r="D48" s="133">
        <v>0</v>
      </c>
      <c r="E48" s="133">
        <v>1.3222192947339193</v>
      </c>
      <c r="F48" s="93" t="s">
        <v>880</v>
      </c>
      <c r="G48" s="93" t="b">
        <v>0</v>
      </c>
      <c r="H48" s="93" t="b">
        <v>0</v>
      </c>
      <c r="I48" s="93" t="b">
        <v>0</v>
      </c>
      <c r="J48" s="93" t="b">
        <v>0</v>
      </c>
      <c r="K48" s="93" t="b">
        <v>0</v>
      </c>
      <c r="L48" s="93" t="b">
        <v>0</v>
      </c>
    </row>
    <row r="49" spans="1:12" ht="15">
      <c r="A49" s="93" t="s">
        <v>261</v>
      </c>
      <c r="B49" s="93" t="s">
        <v>955</v>
      </c>
      <c r="C49" s="93">
        <v>13</v>
      </c>
      <c r="D49" s="133">
        <v>0</v>
      </c>
      <c r="E49" s="133">
        <v>1.3222192947339193</v>
      </c>
      <c r="F49" s="93" t="s">
        <v>880</v>
      </c>
      <c r="G49" s="93" t="b">
        <v>0</v>
      </c>
      <c r="H49" s="93" t="b">
        <v>0</v>
      </c>
      <c r="I49" s="93" t="b">
        <v>0</v>
      </c>
      <c r="J49" s="93" t="b">
        <v>0</v>
      </c>
      <c r="K49" s="93" t="b">
        <v>0</v>
      </c>
      <c r="L49" s="93" t="b">
        <v>0</v>
      </c>
    </row>
    <row r="50" spans="1:12" ht="15">
      <c r="A50" s="93" t="s">
        <v>955</v>
      </c>
      <c r="B50" s="93" t="s">
        <v>951</v>
      </c>
      <c r="C50" s="93">
        <v>13</v>
      </c>
      <c r="D50" s="133">
        <v>0</v>
      </c>
      <c r="E50" s="133">
        <v>1.3222192947339193</v>
      </c>
      <c r="F50" s="93" t="s">
        <v>880</v>
      </c>
      <c r="G50" s="93" t="b">
        <v>0</v>
      </c>
      <c r="H50" s="93" t="b">
        <v>0</v>
      </c>
      <c r="I50" s="93" t="b">
        <v>0</v>
      </c>
      <c r="J50" s="93" t="b">
        <v>0</v>
      </c>
      <c r="K50" s="93" t="b">
        <v>0</v>
      </c>
      <c r="L50" s="93" t="b">
        <v>0</v>
      </c>
    </row>
    <row r="51" spans="1:12" ht="15">
      <c r="A51" s="93" t="s">
        <v>951</v>
      </c>
      <c r="B51" s="93" t="s">
        <v>952</v>
      </c>
      <c r="C51" s="93">
        <v>13</v>
      </c>
      <c r="D51" s="133">
        <v>0</v>
      </c>
      <c r="E51" s="133">
        <v>1.3222192947339193</v>
      </c>
      <c r="F51" s="93" t="s">
        <v>880</v>
      </c>
      <c r="G51" s="93" t="b">
        <v>0</v>
      </c>
      <c r="H51" s="93" t="b">
        <v>0</v>
      </c>
      <c r="I51" s="93" t="b">
        <v>0</v>
      </c>
      <c r="J51" s="93" t="b">
        <v>0</v>
      </c>
      <c r="K51" s="93" t="b">
        <v>0</v>
      </c>
      <c r="L51" s="93" t="b">
        <v>0</v>
      </c>
    </row>
    <row r="52" spans="1:12" ht="15">
      <c r="A52" s="93" t="s">
        <v>952</v>
      </c>
      <c r="B52" s="93" t="s">
        <v>956</v>
      </c>
      <c r="C52" s="93">
        <v>13</v>
      </c>
      <c r="D52" s="133">
        <v>0</v>
      </c>
      <c r="E52" s="133">
        <v>1.3222192947339193</v>
      </c>
      <c r="F52" s="93" t="s">
        <v>880</v>
      </c>
      <c r="G52" s="93" t="b">
        <v>0</v>
      </c>
      <c r="H52" s="93" t="b">
        <v>0</v>
      </c>
      <c r="I52" s="93" t="b">
        <v>0</v>
      </c>
      <c r="J52" s="93" t="b">
        <v>0</v>
      </c>
      <c r="K52" s="93" t="b">
        <v>0</v>
      </c>
      <c r="L52" s="93" t="b">
        <v>0</v>
      </c>
    </row>
    <row r="53" spans="1:12" ht="15">
      <c r="A53" s="93" t="s">
        <v>956</v>
      </c>
      <c r="B53" s="93" t="s">
        <v>949</v>
      </c>
      <c r="C53" s="93">
        <v>13</v>
      </c>
      <c r="D53" s="133">
        <v>0</v>
      </c>
      <c r="E53" s="133">
        <v>1.021189299069938</v>
      </c>
      <c r="F53" s="93" t="s">
        <v>880</v>
      </c>
      <c r="G53" s="93" t="b">
        <v>0</v>
      </c>
      <c r="H53" s="93" t="b">
        <v>0</v>
      </c>
      <c r="I53" s="93" t="b">
        <v>0</v>
      </c>
      <c r="J53" s="93" t="b">
        <v>0</v>
      </c>
      <c r="K53" s="93" t="b">
        <v>0</v>
      </c>
      <c r="L53" s="93" t="b">
        <v>0</v>
      </c>
    </row>
    <row r="54" spans="1:12" ht="15">
      <c r="A54" s="93" t="s">
        <v>949</v>
      </c>
      <c r="B54" s="93" t="s">
        <v>257</v>
      </c>
      <c r="C54" s="93">
        <v>13</v>
      </c>
      <c r="D54" s="133">
        <v>0</v>
      </c>
      <c r="E54" s="133">
        <v>1.021189299069938</v>
      </c>
      <c r="F54" s="93" t="s">
        <v>880</v>
      </c>
      <c r="G54" s="93" t="b">
        <v>0</v>
      </c>
      <c r="H54" s="93" t="b">
        <v>0</v>
      </c>
      <c r="I54" s="93" t="b">
        <v>0</v>
      </c>
      <c r="J54" s="93" t="b">
        <v>0</v>
      </c>
      <c r="K54" s="93" t="b">
        <v>0</v>
      </c>
      <c r="L54" s="93" t="b">
        <v>0</v>
      </c>
    </row>
    <row r="55" spans="1:12" ht="15">
      <c r="A55" s="93" t="s">
        <v>257</v>
      </c>
      <c r="B55" s="93" t="s">
        <v>957</v>
      </c>
      <c r="C55" s="93">
        <v>13</v>
      </c>
      <c r="D55" s="133">
        <v>0</v>
      </c>
      <c r="E55" s="133">
        <v>1.3222192947339193</v>
      </c>
      <c r="F55" s="93" t="s">
        <v>880</v>
      </c>
      <c r="G55" s="93" t="b">
        <v>0</v>
      </c>
      <c r="H55" s="93" t="b">
        <v>0</v>
      </c>
      <c r="I55" s="93" t="b">
        <v>0</v>
      </c>
      <c r="J55" s="93" t="b">
        <v>0</v>
      </c>
      <c r="K55" s="93" t="b">
        <v>0</v>
      </c>
      <c r="L55" s="93" t="b">
        <v>0</v>
      </c>
    </row>
    <row r="56" spans="1:12" ht="15">
      <c r="A56" s="93" t="s">
        <v>957</v>
      </c>
      <c r="B56" s="93" t="s">
        <v>1130</v>
      </c>
      <c r="C56" s="93">
        <v>13</v>
      </c>
      <c r="D56" s="133">
        <v>0</v>
      </c>
      <c r="E56" s="133">
        <v>1.3222192947339193</v>
      </c>
      <c r="F56" s="93" t="s">
        <v>880</v>
      </c>
      <c r="G56" s="93" t="b">
        <v>0</v>
      </c>
      <c r="H56" s="93" t="b">
        <v>0</v>
      </c>
      <c r="I56" s="93" t="b">
        <v>0</v>
      </c>
      <c r="J56" s="93" t="b">
        <v>0</v>
      </c>
      <c r="K56" s="93" t="b">
        <v>0</v>
      </c>
      <c r="L56" s="93" t="b">
        <v>0</v>
      </c>
    </row>
    <row r="57" spans="1:12" ht="15">
      <c r="A57" s="93" t="s">
        <v>1130</v>
      </c>
      <c r="B57" s="93" t="s">
        <v>530</v>
      </c>
      <c r="C57" s="93">
        <v>13</v>
      </c>
      <c r="D57" s="133">
        <v>0</v>
      </c>
      <c r="E57" s="133">
        <v>1.3222192947339193</v>
      </c>
      <c r="F57" s="93" t="s">
        <v>880</v>
      </c>
      <c r="G57" s="93" t="b">
        <v>0</v>
      </c>
      <c r="H57" s="93" t="b">
        <v>0</v>
      </c>
      <c r="I57" s="93" t="b">
        <v>0</v>
      </c>
      <c r="J57" s="93" t="b">
        <v>0</v>
      </c>
      <c r="K57" s="93" t="b">
        <v>0</v>
      </c>
      <c r="L57" s="93" t="b">
        <v>0</v>
      </c>
    </row>
    <row r="58" spans="1:12" ht="15">
      <c r="A58" s="93" t="s">
        <v>530</v>
      </c>
      <c r="B58" s="93" t="s">
        <v>950</v>
      </c>
      <c r="C58" s="93">
        <v>13</v>
      </c>
      <c r="D58" s="133">
        <v>0</v>
      </c>
      <c r="E58" s="133">
        <v>1.021189299069938</v>
      </c>
      <c r="F58" s="93" t="s">
        <v>880</v>
      </c>
      <c r="G58" s="93" t="b">
        <v>0</v>
      </c>
      <c r="H58" s="93" t="b">
        <v>0</v>
      </c>
      <c r="I58" s="93" t="b">
        <v>0</v>
      </c>
      <c r="J58" s="93" t="b">
        <v>0</v>
      </c>
      <c r="K58" s="93" t="b">
        <v>0</v>
      </c>
      <c r="L58" s="93" t="b">
        <v>0</v>
      </c>
    </row>
    <row r="59" spans="1:12" ht="15">
      <c r="A59" s="93" t="s">
        <v>950</v>
      </c>
      <c r="B59" s="93" t="s">
        <v>950</v>
      </c>
      <c r="C59" s="93">
        <v>13</v>
      </c>
      <c r="D59" s="133">
        <v>0</v>
      </c>
      <c r="E59" s="133">
        <v>0.7201593034059569</v>
      </c>
      <c r="F59" s="93" t="s">
        <v>880</v>
      </c>
      <c r="G59" s="93" t="b">
        <v>0</v>
      </c>
      <c r="H59" s="93" t="b">
        <v>0</v>
      </c>
      <c r="I59" s="93" t="b">
        <v>0</v>
      </c>
      <c r="J59" s="93" t="b">
        <v>0</v>
      </c>
      <c r="K59" s="93" t="b">
        <v>0</v>
      </c>
      <c r="L59" s="93" t="b">
        <v>0</v>
      </c>
    </row>
    <row r="60" spans="1:12" ht="15">
      <c r="A60" s="93" t="s">
        <v>950</v>
      </c>
      <c r="B60" s="93" t="s">
        <v>1131</v>
      </c>
      <c r="C60" s="93">
        <v>13</v>
      </c>
      <c r="D60" s="133">
        <v>0</v>
      </c>
      <c r="E60" s="133">
        <v>1.021189299069938</v>
      </c>
      <c r="F60" s="93" t="s">
        <v>880</v>
      </c>
      <c r="G60" s="93" t="b">
        <v>0</v>
      </c>
      <c r="H60" s="93" t="b">
        <v>0</v>
      </c>
      <c r="I60" s="93" t="b">
        <v>0</v>
      </c>
      <c r="J60" s="93" t="b">
        <v>0</v>
      </c>
      <c r="K60" s="93" t="b">
        <v>0</v>
      </c>
      <c r="L60" s="93" t="b">
        <v>0</v>
      </c>
    </row>
    <row r="61" spans="1:12" ht="15">
      <c r="A61" s="93" t="s">
        <v>1131</v>
      </c>
      <c r="B61" s="93" t="s">
        <v>260</v>
      </c>
      <c r="C61" s="93">
        <v>13</v>
      </c>
      <c r="D61" s="133">
        <v>0</v>
      </c>
      <c r="E61" s="133">
        <v>1.3222192947339193</v>
      </c>
      <c r="F61" s="93" t="s">
        <v>880</v>
      </c>
      <c r="G61" s="93" t="b">
        <v>0</v>
      </c>
      <c r="H61" s="93" t="b">
        <v>0</v>
      </c>
      <c r="I61" s="93" t="b">
        <v>0</v>
      </c>
      <c r="J61" s="93" t="b">
        <v>0</v>
      </c>
      <c r="K61" s="93" t="b">
        <v>0</v>
      </c>
      <c r="L61" s="93" t="b">
        <v>0</v>
      </c>
    </row>
    <row r="62" spans="1:12" ht="15">
      <c r="A62" s="93" t="s">
        <v>260</v>
      </c>
      <c r="B62" s="93" t="s">
        <v>1135</v>
      </c>
      <c r="C62" s="93">
        <v>13</v>
      </c>
      <c r="D62" s="133">
        <v>0</v>
      </c>
      <c r="E62" s="133">
        <v>1.3222192947339193</v>
      </c>
      <c r="F62" s="93" t="s">
        <v>880</v>
      </c>
      <c r="G62" s="93" t="b">
        <v>0</v>
      </c>
      <c r="H62" s="93" t="b">
        <v>0</v>
      </c>
      <c r="I62" s="93" t="b">
        <v>0</v>
      </c>
      <c r="J62" s="93" t="b">
        <v>0</v>
      </c>
      <c r="K62" s="93" t="b">
        <v>0</v>
      </c>
      <c r="L62" s="93" t="b">
        <v>0</v>
      </c>
    </row>
    <row r="63" spans="1:12" ht="15">
      <c r="A63" s="93" t="s">
        <v>1135</v>
      </c>
      <c r="B63" s="93" t="s">
        <v>1132</v>
      </c>
      <c r="C63" s="93">
        <v>13</v>
      </c>
      <c r="D63" s="133">
        <v>0</v>
      </c>
      <c r="E63" s="133">
        <v>1.3222192947339193</v>
      </c>
      <c r="F63" s="93" t="s">
        <v>880</v>
      </c>
      <c r="G63" s="93" t="b">
        <v>0</v>
      </c>
      <c r="H63" s="93" t="b">
        <v>0</v>
      </c>
      <c r="I63" s="93" t="b">
        <v>0</v>
      </c>
      <c r="J63" s="93" t="b">
        <v>0</v>
      </c>
      <c r="K63" s="93" t="b">
        <v>0</v>
      </c>
      <c r="L63" s="93" t="b">
        <v>0</v>
      </c>
    </row>
    <row r="64" spans="1:12" ht="15">
      <c r="A64" s="93" t="s">
        <v>1132</v>
      </c>
      <c r="B64" s="93" t="s">
        <v>1133</v>
      </c>
      <c r="C64" s="93">
        <v>13</v>
      </c>
      <c r="D64" s="133">
        <v>0</v>
      </c>
      <c r="E64" s="133">
        <v>1.3222192947339193</v>
      </c>
      <c r="F64" s="93" t="s">
        <v>880</v>
      </c>
      <c r="G64" s="93" t="b">
        <v>0</v>
      </c>
      <c r="H64" s="93" t="b">
        <v>0</v>
      </c>
      <c r="I64" s="93" t="b">
        <v>0</v>
      </c>
      <c r="J64" s="93" t="b">
        <v>0</v>
      </c>
      <c r="K64" s="93" t="b">
        <v>0</v>
      </c>
      <c r="L64" s="93" t="b">
        <v>0</v>
      </c>
    </row>
    <row r="65" spans="1:12" ht="15">
      <c r="A65" s="93" t="s">
        <v>1133</v>
      </c>
      <c r="B65" s="93" t="s">
        <v>949</v>
      </c>
      <c r="C65" s="93">
        <v>13</v>
      </c>
      <c r="D65" s="133">
        <v>0</v>
      </c>
      <c r="E65" s="133">
        <v>1.021189299069938</v>
      </c>
      <c r="F65" s="93" t="s">
        <v>880</v>
      </c>
      <c r="G65" s="93" t="b">
        <v>0</v>
      </c>
      <c r="H65" s="93" t="b">
        <v>0</v>
      </c>
      <c r="I65" s="93" t="b">
        <v>0</v>
      </c>
      <c r="J65" s="93" t="b">
        <v>0</v>
      </c>
      <c r="K65" s="93" t="b">
        <v>0</v>
      </c>
      <c r="L65" s="93" t="b">
        <v>0</v>
      </c>
    </row>
    <row r="66" spans="1:12" ht="15">
      <c r="A66" s="93" t="s">
        <v>949</v>
      </c>
      <c r="B66" s="93" t="s">
        <v>1134</v>
      </c>
      <c r="C66" s="93">
        <v>13</v>
      </c>
      <c r="D66" s="133">
        <v>0</v>
      </c>
      <c r="E66" s="133">
        <v>1.021189299069938</v>
      </c>
      <c r="F66" s="93" t="s">
        <v>880</v>
      </c>
      <c r="G66" s="93" t="b">
        <v>0</v>
      </c>
      <c r="H66" s="93" t="b">
        <v>0</v>
      </c>
      <c r="I66" s="93" t="b">
        <v>0</v>
      </c>
      <c r="J66" s="93" t="b">
        <v>0</v>
      </c>
      <c r="K66" s="93" t="b">
        <v>0</v>
      </c>
      <c r="L66" s="93" t="b">
        <v>0</v>
      </c>
    </row>
    <row r="67" spans="1:12" ht="15">
      <c r="A67" s="93" t="s">
        <v>1134</v>
      </c>
      <c r="B67" s="93" t="s">
        <v>972</v>
      </c>
      <c r="C67" s="93">
        <v>13</v>
      </c>
      <c r="D67" s="133">
        <v>0</v>
      </c>
      <c r="E67" s="133">
        <v>1.3222192947339193</v>
      </c>
      <c r="F67" s="93" t="s">
        <v>880</v>
      </c>
      <c r="G67" s="93" t="b">
        <v>0</v>
      </c>
      <c r="H67" s="93" t="b">
        <v>0</v>
      </c>
      <c r="I67" s="93" t="b">
        <v>0</v>
      </c>
      <c r="J67" s="93" t="b">
        <v>0</v>
      </c>
      <c r="K67" s="93" t="b">
        <v>0</v>
      </c>
      <c r="L67" s="93" t="b">
        <v>0</v>
      </c>
    </row>
    <row r="68" spans="1:12" ht="15">
      <c r="A68" s="93" t="s">
        <v>972</v>
      </c>
      <c r="B68" s="93" t="s">
        <v>978</v>
      </c>
      <c r="C68" s="93">
        <v>13</v>
      </c>
      <c r="D68" s="133">
        <v>0</v>
      </c>
      <c r="E68" s="133">
        <v>1.3222192947339193</v>
      </c>
      <c r="F68" s="93" t="s">
        <v>880</v>
      </c>
      <c r="G68" s="93" t="b">
        <v>0</v>
      </c>
      <c r="H68" s="93" t="b">
        <v>0</v>
      </c>
      <c r="I68" s="93" t="b">
        <v>0</v>
      </c>
      <c r="J68" s="93" t="b">
        <v>0</v>
      </c>
      <c r="K68" s="93" t="b">
        <v>0</v>
      </c>
      <c r="L68" s="93" t="b">
        <v>0</v>
      </c>
    </row>
    <row r="69" spans="1:12" ht="15">
      <c r="A69" s="93" t="s">
        <v>959</v>
      </c>
      <c r="B69" s="93" t="s">
        <v>960</v>
      </c>
      <c r="C69" s="93">
        <v>8</v>
      </c>
      <c r="D69" s="133">
        <v>0.004930363609386148</v>
      </c>
      <c r="E69" s="133">
        <v>0.9661417327390325</v>
      </c>
      <c r="F69" s="93" t="s">
        <v>881</v>
      </c>
      <c r="G69" s="93" t="b">
        <v>0</v>
      </c>
      <c r="H69" s="93" t="b">
        <v>0</v>
      </c>
      <c r="I69" s="93" t="b">
        <v>0</v>
      </c>
      <c r="J69" s="93" t="b">
        <v>0</v>
      </c>
      <c r="K69" s="93" t="b">
        <v>0</v>
      </c>
      <c r="L69" s="93" t="b">
        <v>0</v>
      </c>
    </row>
    <row r="70" spans="1:12" ht="15">
      <c r="A70" s="93" t="s">
        <v>960</v>
      </c>
      <c r="B70" s="93" t="s">
        <v>961</v>
      </c>
      <c r="C70" s="93">
        <v>8</v>
      </c>
      <c r="D70" s="133">
        <v>0.004930363609386148</v>
      </c>
      <c r="E70" s="133">
        <v>0.9661417327390325</v>
      </c>
      <c r="F70" s="93" t="s">
        <v>881</v>
      </c>
      <c r="G70" s="93" t="b">
        <v>0</v>
      </c>
      <c r="H70" s="93" t="b">
        <v>0</v>
      </c>
      <c r="I70" s="93" t="b">
        <v>0</v>
      </c>
      <c r="J70" s="93" t="b">
        <v>0</v>
      </c>
      <c r="K70" s="93" t="b">
        <v>0</v>
      </c>
      <c r="L70" s="93" t="b">
        <v>0</v>
      </c>
    </row>
    <row r="71" spans="1:12" ht="15">
      <c r="A71" s="93" t="s">
        <v>961</v>
      </c>
      <c r="B71" s="93" t="s">
        <v>951</v>
      </c>
      <c r="C71" s="93">
        <v>8</v>
      </c>
      <c r="D71" s="133">
        <v>0.004930363609386148</v>
      </c>
      <c r="E71" s="133">
        <v>0.9661417327390325</v>
      </c>
      <c r="F71" s="93" t="s">
        <v>881</v>
      </c>
      <c r="G71" s="93" t="b">
        <v>0</v>
      </c>
      <c r="H71" s="93" t="b">
        <v>0</v>
      </c>
      <c r="I71" s="93" t="b">
        <v>0</v>
      </c>
      <c r="J71" s="93" t="b">
        <v>0</v>
      </c>
      <c r="K71" s="93" t="b">
        <v>0</v>
      </c>
      <c r="L71" s="93" t="b">
        <v>0</v>
      </c>
    </row>
    <row r="72" spans="1:12" ht="15">
      <c r="A72" s="93" t="s">
        <v>951</v>
      </c>
      <c r="B72" s="93" t="s">
        <v>257</v>
      </c>
      <c r="C72" s="93">
        <v>8</v>
      </c>
      <c r="D72" s="133">
        <v>0.004930363609386148</v>
      </c>
      <c r="E72" s="133">
        <v>0.9661417327390325</v>
      </c>
      <c r="F72" s="93" t="s">
        <v>881</v>
      </c>
      <c r="G72" s="93" t="b">
        <v>0</v>
      </c>
      <c r="H72" s="93" t="b">
        <v>0</v>
      </c>
      <c r="I72" s="93" t="b">
        <v>0</v>
      </c>
      <c r="J72" s="93" t="b">
        <v>0</v>
      </c>
      <c r="K72" s="93" t="b">
        <v>0</v>
      </c>
      <c r="L72" s="93" t="b">
        <v>0</v>
      </c>
    </row>
    <row r="73" spans="1:12" ht="15">
      <c r="A73" s="93" t="s">
        <v>257</v>
      </c>
      <c r="B73" s="93" t="s">
        <v>949</v>
      </c>
      <c r="C73" s="93">
        <v>8</v>
      </c>
      <c r="D73" s="133">
        <v>0.004930363609386148</v>
      </c>
      <c r="E73" s="133">
        <v>0.9661417327390325</v>
      </c>
      <c r="F73" s="93" t="s">
        <v>881</v>
      </c>
      <c r="G73" s="93" t="b">
        <v>0</v>
      </c>
      <c r="H73" s="93" t="b">
        <v>0</v>
      </c>
      <c r="I73" s="93" t="b">
        <v>0</v>
      </c>
      <c r="J73" s="93" t="b">
        <v>0</v>
      </c>
      <c r="K73" s="93" t="b">
        <v>0</v>
      </c>
      <c r="L73" s="93" t="b">
        <v>0</v>
      </c>
    </row>
    <row r="74" spans="1:12" ht="15">
      <c r="A74" s="93" t="s">
        <v>949</v>
      </c>
      <c r="B74" s="93" t="s">
        <v>952</v>
      </c>
      <c r="C74" s="93">
        <v>8</v>
      </c>
      <c r="D74" s="133">
        <v>0.004930363609386148</v>
      </c>
      <c r="E74" s="133">
        <v>0.9661417327390325</v>
      </c>
      <c r="F74" s="93" t="s">
        <v>881</v>
      </c>
      <c r="G74" s="93" t="b">
        <v>0</v>
      </c>
      <c r="H74" s="93" t="b">
        <v>0</v>
      </c>
      <c r="I74" s="93" t="b">
        <v>0</v>
      </c>
      <c r="J74" s="93" t="b">
        <v>0</v>
      </c>
      <c r="K74" s="93" t="b">
        <v>0</v>
      </c>
      <c r="L74" s="93" t="b">
        <v>0</v>
      </c>
    </row>
    <row r="75" spans="1:12" ht="15">
      <c r="A75" s="93" t="s">
        <v>952</v>
      </c>
      <c r="B75" s="93" t="s">
        <v>259</v>
      </c>
      <c r="C75" s="93">
        <v>8</v>
      </c>
      <c r="D75" s="133">
        <v>0.004930363609386148</v>
      </c>
      <c r="E75" s="133">
        <v>0.9149892102916513</v>
      </c>
      <c r="F75" s="93" t="s">
        <v>881</v>
      </c>
      <c r="G75" s="93" t="b">
        <v>0</v>
      </c>
      <c r="H75" s="93" t="b">
        <v>0</v>
      </c>
      <c r="I75" s="93" t="b">
        <v>0</v>
      </c>
      <c r="J75" s="93" t="b">
        <v>0</v>
      </c>
      <c r="K75" s="93" t="b">
        <v>0</v>
      </c>
      <c r="L75" s="93" t="b">
        <v>0</v>
      </c>
    </row>
    <row r="76" spans="1:12" ht="15">
      <c r="A76" s="93" t="s">
        <v>259</v>
      </c>
      <c r="B76" s="93" t="s">
        <v>962</v>
      </c>
      <c r="C76" s="93">
        <v>8</v>
      </c>
      <c r="D76" s="133">
        <v>0.004930363609386148</v>
      </c>
      <c r="E76" s="133">
        <v>0.9149892102916513</v>
      </c>
      <c r="F76" s="93" t="s">
        <v>881</v>
      </c>
      <c r="G76" s="93" t="b">
        <v>0</v>
      </c>
      <c r="H76" s="93" t="b">
        <v>0</v>
      </c>
      <c r="I76" s="93" t="b">
        <v>0</v>
      </c>
      <c r="J76" s="93" t="b">
        <v>0</v>
      </c>
      <c r="K76" s="93" t="b">
        <v>0</v>
      </c>
      <c r="L76" s="93" t="b">
        <v>0</v>
      </c>
    </row>
    <row r="77" spans="1:12" ht="15">
      <c r="A77" s="93" t="s">
        <v>962</v>
      </c>
      <c r="B77" s="93" t="s">
        <v>957</v>
      </c>
      <c r="C77" s="93">
        <v>8</v>
      </c>
      <c r="D77" s="133">
        <v>0.004930363609386148</v>
      </c>
      <c r="E77" s="133">
        <v>0.9661417327390325</v>
      </c>
      <c r="F77" s="93" t="s">
        <v>881</v>
      </c>
      <c r="G77" s="93" t="b">
        <v>0</v>
      </c>
      <c r="H77" s="93" t="b">
        <v>0</v>
      </c>
      <c r="I77" s="93" t="b">
        <v>0</v>
      </c>
      <c r="J77" s="93" t="b">
        <v>0</v>
      </c>
      <c r="K77" s="93" t="b">
        <v>0</v>
      </c>
      <c r="L77" s="93" t="b">
        <v>0</v>
      </c>
    </row>
    <row r="78" spans="1:12" ht="15">
      <c r="A78" s="93" t="s">
        <v>258</v>
      </c>
      <c r="B78" s="93" t="s">
        <v>257</v>
      </c>
      <c r="C78" s="93">
        <v>3</v>
      </c>
      <c r="D78" s="133">
        <v>0.03670163497843557</v>
      </c>
      <c r="E78" s="133">
        <v>0.8750612633917001</v>
      </c>
      <c r="F78" s="93" t="s">
        <v>882</v>
      </c>
      <c r="G78" s="93" t="b">
        <v>0</v>
      </c>
      <c r="H78" s="93" t="b">
        <v>0</v>
      </c>
      <c r="I78" s="93" t="b">
        <v>0</v>
      </c>
      <c r="J78" s="93" t="b">
        <v>0</v>
      </c>
      <c r="K78" s="93" t="b">
        <v>0</v>
      </c>
      <c r="L78" s="93" t="b">
        <v>0</v>
      </c>
    </row>
    <row r="79" spans="1:12" ht="15">
      <c r="A79" s="93" t="s">
        <v>257</v>
      </c>
      <c r="B79" s="93" t="s">
        <v>965</v>
      </c>
      <c r="C79" s="93">
        <v>2</v>
      </c>
      <c r="D79" s="133">
        <v>0.033498077629504804</v>
      </c>
      <c r="E79" s="133">
        <v>0.6320232147054056</v>
      </c>
      <c r="F79" s="93" t="s">
        <v>882</v>
      </c>
      <c r="G79" s="93" t="b">
        <v>0</v>
      </c>
      <c r="H79" s="93" t="b">
        <v>0</v>
      </c>
      <c r="I79" s="93" t="b">
        <v>0</v>
      </c>
      <c r="J79" s="93" t="b">
        <v>0</v>
      </c>
      <c r="K79" s="93" t="b">
        <v>0</v>
      </c>
      <c r="L79" s="93" t="b">
        <v>0</v>
      </c>
    </row>
    <row r="80" spans="1:12" ht="15">
      <c r="A80" s="93" t="s">
        <v>965</v>
      </c>
      <c r="B80" s="93" t="s">
        <v>966</v>
      </c>
      <c r="C80" s="93">
        <v>2</v>
      </c>
      <c r="D80" s="133">
        <v>0.033498077629504804</v>
      </c>
      <c r="E80" s="133">
        <v>1.1760912590556813</v>
      </c>
      <c r="F80" s="93" t="s">
        <v>882</v>
      </c>
      <c r="G80" s="93" t="b">
        <v>0</v>
      </c>
      <c r="H80" s="93" t="b">
        <v>0</v>
      </c>
      <c r="I80" s="93" t="b">
        <v>0</v>
      </c>
      <c r="J80" s="93" t="b">
        <v>0</v>
      </c>
      <c r="K80" s="93" t="b">
        <v>0</v>
      </c>
      <c r="L80" s="93" t="b">
        <v>0</v>
      </c>
    </row>
    <row r="81" spans="1:12" ht="15">
      <c r="A81" s="93" t="s">
        <v>966</v>
      </c>
      <c r="B81" s="93" t="s">
        <v>967</v>
      </c>
      <c r="C81" s="93">
        <v>2</v>
      </c>
      <c r="D81" s="133">
        <v>0.033498077629504804</v>
      </c>
      <c r="E81" s="133">
        <v>1.1760912590556813</v>
      </c>
      <c r="F81" s="93" t="s">
        <v>882</v>
      </c>
      <c r="G81" s="93" t="b">
        <v>0</v>
      </c>
      <c r="H81" s="93" t="b">
        <v>0</v>
      </c>
      <c r="I81" s="93" t="b">
        <v>0</v>
      </c>
      <c r="J81" s="93" t="b">
        <v>0</v>
      </c>
      <c r="K81" s="93" t="b">
        <v>0</v>
      </c>
      <c r="L81" s="93" t="b">
        <v>0</v>
      </c>
    </row>
    <row r="82" spans="1:12" ht="15">
      <c r="A82" s="93" t="s">
        <v>967</v>
      </c>
      <c r="B82" s="93" t="s">
        <v>964</v>
      </c>
      <c r="C82" s="93">
        <v>2</v>
      </c>
      <c r="D82" s="133">
        <v>0.033498077629504804</v>
      </c>
      <c r="E82" s="133">
        <v>1</v>
      </c>
      <c r="F82" s="93" t="s">
        <v>882</v>
      </c>
      <c r="G82" s="93" t="b">
        <v>0</v>
      </c>
      <c r="H82" s="93" t="b">
        <v>0</v>
      </c>
      <c r="I82" s="93" t="b">
        <v>0</v>
      </c>
      <c r="J82" s="93" t="b">
        <v>0</v>
      </c>
      <c r="K82" s="93" t="b">
        <v>0</v>
      </c>
      <c r="L82" s="93" t="b">
        <v>0</v>
      </c>
    </row>
    <row r="83" spans="1:12" ht="15">
      <c r="A83" s="93" t="s">
        <v>964</v>
      </c>
      <c r="B83" s="93" t="s">
        <v>968</v>
      </c>
      <c r="C83" s="93">
        <v>2</v>
      </c>
      <c r="D83" s="133">
        <v>0.033498077629504804</v>
      </c>
      <c r="E83" s="133">
        <v>1</v>
      </c>
      <c r="F83" s="93" t="s">
        <v>882</v>
      </c>
      <c r="G83" s="93" t="b">
        <v>0</v>
      </c>
      <c r="H83" s="93" t="b">
        <v>0</v>
      </c>
      <c r="I83" s="93" t="b">
        <v>0</v>
      </c>
      <c r="J83" s="93" t="b">
        <v>0</v>
      </c>
      <c r="K83" s="93" t="b">
        <v>0</v>
      </c>
      <c r="L83" s="93" t="b">
        <v>0</v>
      </c>
    </row>
    <row r="84" spans="1:12" ht="15">
      <c r="A84" s="93" t="s">
        <v>952</v>
      </c>
      <c r="B84" s="93" t="s">
        <v>956</v>
      </c>
      <c r="C84" s="93">
        <v>2</v>
      </c>
      <c r="D84" s="133">
        <v>0.03010299956639812</v>
      </c>
      <c r="E84" s="133">
        <v>0.9542425094393249</v>
      </c>
      <c r="F84" s="93" t="s">
        <v>885</v>
      </c>
      <c r="G84" s="93" t="b">
        <v>0</v>
      </c>
      <c r="H84" s="93" t="b">
        <v>0</v>
      </c>
      <c r="I84" s="93" t="b">
        <v>0</v>
      </c>
      <c r="J84" s="93" t="b">
        <v>0</v>
      </c>
      <c r="K84" s="93" t="b">
        <v>0</v>
      </c>
      <c r="L84" s="93" t="b">
        <v>0</v>
      </c>
    </row>
    <row r="85" spans="1:12" ht="15">
      <c r="A85" s="93" t="s">
        <v>977</v>
      </c>
      <c r="B85" s="93" t="s">
        <v>955</v>
      </c>
      <c r="C85" s="93">
        <v>2</v>
      </c>
      <c r="D85" s="133">
        <v>0</v>
      </c>
      <c r="E85" s="133">
        <v>1.301029995663981</v>
      </c>
      <c r="F85" s="93" t="s">
        <v>886</v>
      </c>
      <c r="G85" s="93" t="b">
        <v>0</v>
      </c>
      <c r="H85" s="93" t="b">
        <v>0</v>
      </c>
      <c r="I85" s="93" t="b">
        <v>0</v>
      </c>
      <c r="J85" s="93" t="b">
        <v>0</v>
      </c>
      <c r="K85" s="93" t="b">
        <v>0</v>
      </c>
      <c r="L85" s="93" t="b">
        <v>0</v>
      </c>
    </row>
    <row r="86" spans="1:12" ht="15">
      <c r="A86" s="93" t="s">
        <v>955</v>
      </c>
      <c r="B86" s="93" t="s">
        <v>971</v>
      </c>
      <c r="C86" s="93">
        <v>2</v>
      </c>
      <c r="D86" s="133">
        <v>0</v>
      </c>
      <c r="E86" s="133">
        <v>1.301029995663981</v>
      </c>
      <c r="F86" s="93" t="s">
        <v>886</v>
      </c>
      <c r="G86" s="93" t="b">
        <v>0</v>
      </c>
      <c r="H86" s="93" t="b">
        <v>0</v>
      </c>
      <c r="I86" s="93" t="b">
        <v>0</v>
      </c>
      <c r="J86" s="93" t="b">
        <v>0</v>
      </c>
      <c r="K86" s="93" t="b">
        <v>0</v>
      </c>
      <c r="L86" s="93" t="b">
        <v>0</v>
      </c>
    </row>
    <row r="87" spans="1:12" ht="15">
      <c r="A87" s="93" t="s">
        <v>971</v>
      </c>
      <c r="B87" s="93" t="s">
        <v>978</v>
      </c>
      <c r="C87" s="93">
        <v>2</v>
      </c>
      <c r="D87" s="133">
        <v>0</v>
      </c>
      <c r="E87" s="133">
        <v>1.301029995663981</v>
      </c>
      <c r="F87" s="93" t="s">
        <v>886</v>
      </c>
      <c r="G87" s="93" t="b">
        <v>0</v>
      </c>
      <c r="H87" s="93" t="b">
        <v>0</v>
      </c>
      <c r="I87" s="93" t="b">
        <v>0</v>
      </c>
      <c r="J87" s="93" t="b">
        <v>0</v>
      </c>
      <c r="K87" s="93" t="b">
        <v>0</v>
      </c>
      <c r="L87" s="93" t="b">
        <v>0</v>
      </c>
    </row>
    <row r="88" spans="1:12" ht="15">
      <c r="A88" s="93" t="s">
        <v>978</v>
      </c>
      <c r="B88" s="93" t="s">
        <v>972</v>
      </c>
      <c r="C88" s="93">
        <v>2</v>
      </c>
      <c r="D88" s="133">
        <v>0</v>
      </c>
      <c r="E88" s="133">
        <v>1.301029995663981</v>
      </c>
      <c r="F88" s="93" t="s">
        <v>886</v>
      </c>
      <c r="G88" s="93" t="b">
        <v>0</v>
      </c>
      <c r="H88" s="93" t="b">
        <v>0</v>
      </c>
      <c r="I88" s="93" t="b">
        <v>0</v>
      </c>
      <c r="J88" s="93" t="b">
        <v>0</v>
      </c>
      <c r="K88" s="93" t="b">
        <v>0</v>
      </c>
      <c r="L88" s="93" t="b">
        <v>0</v>
      </c>
    </row>
    <row r="89" spans="1:12" ht="15">
      <c r="A89" s="93" t="s">
        <v>972</v>
      </c>
      <c r="B89" s="93" t="s">
        <v>979</v>
      </c>
      <c r="C89" s="93">
        <v>2</v>
      </c>
      <c r="D89" s="133">
        <v>0</v>
      </c>
      <c r="E89" s="133">
        <v>1.301029995663981</v>
      </c>
      <c r="F89" s="93" t="s">
        <v>886</v>
      </c>
      <c r="G89" s="93" t="b">
        <v>0</v>
      </c>
      <c r="H89" s="93" t="b">
        <v>0</v>
      </c>
      <c r="I89" s="93" t="b">
        <v>0</v>
      </c>
      <c r="J89" s="93" t="b">
        <v>0</v>
      </c>
      <c r="K89" s="93" t="b">
        <v>0</v>
      </c>
      <c r="L89" s="93" t="b">
        <v>0</v>
      </c>
    </row>
    <row r="90" spans="1:12" ht="15">
      <c r="A90" s="93" t="s">
        <v>979</v>
      </c>
      <c r="B90" s="93" t="s">
        <v>980</v>
      </c>
      <c r="C90" s="93">
        <v>2</v>
      </c>
      <c r="D90" s="133">
        <v>0</v>
      </c>
      <c r="E90" s="133">
        <v>1.301029995663981</v>
      </c>
      <c r="F90" s="93" t="s">
        <v>886</v>
      </c>
      <c r="G90" s="93" t="b">
        <v>0</v>
      </c>
      <c r="H90" s="93" t="b">
        <v>0</v>
      </c>
      <c r="I90" s="93" t="b">
        <v>0</v>
      </c>
      <c r="J90" s="93" t="b">
        <v>0</v>
      </c>
      <c r="K90" s="93" t="b">
        <v>0</v>
      </c>
      <c r="L90" s="93" t="b">
        <v>0</v>
      </c>
    </row>
    <row r="91" spans="1:12" ht="15">
      <c r="A91" s="93" t="s">
        <v>980</v>
      </c>
      <c r="B91" s="93" t="s">
        <v>981</v>
      </c>
      <c r="C91" s="93">
        <v>2</v>
      </c>
      <c r="D91" s="133">
        <v>0</v>
      </c>
      <c r="E91" s="133">
        <v>1.301029995663981</v>
      </c>
      <c r="F91" s="93" t="s">
        <v>886</v>
      </c>
      <c r="G91" s="93" t="b">
        <v>0</v>
      </c>
      <c r="H91" s="93" t="b">
        <v>0</v>
      </c>
      <c r="I91" s="93" t="b">
        <v>0</v>
      </c>
      <c r="J91" s="93" t="b">
        <v>0</v>
      </c>
      <c r="K91" s="93" t="b">
        <v>0</v>
      </c>
      <c r="L91" s="93" t="b">
        <v>0</v>
      </c>
    </row>
    <row r="92" spans="1:12" ht="15">
      <c r="A92" s="93" t="s">
        <v>981</v>
      </c>
      <c r="B92" s="93" t="s">
        <v>982</v>
      </c>
      <c r="C92" s="93">
        <v>2</v>
      </c>
      <c r="D92" s="133">
        <v>0</v>
      </c>
      <c r="E92" s="133">
        <v>1.301029995663981</v>
      </c>
      <c r="F92" s="93" t="s">
        <v>886</v>
      </c>
      <c r="G92" s="93" t="b">
        <v>0</v>
      </c>
      <c r="H92" s="93" t="b">
        <v>0</v>
      </c>
      <c r="I92" s="93" t="b">
        <v>0</v>
      </c>
      <c r="J92" s="93" t="b">
        <v>0</v>
      </c>
      <c r="K92" s="93" t="b">
        <v>0</v>
      </c>
      <c r="L92" s="93" t="b">
        <v>0</v>
      </c>
    </row>
    <row r="93" spans="1:12" ht="15">
      <c r="A93" s="93" t="s">
        <v>982</v>
      </c>
      <c r="B93" s="93" t="s">
        <v>1136</v>
      </c>
      <c r="C93" s="93">
        <v>2</v>
      </c>
      <c r="D93" s="133">
        <v>0</v>
      </c>
      <c r="E93" s="133">
        <v>1.301029995663981</v>
      </c>
      <c r="F93" s="93" t="s">
        <v>886</v>
      </c>
      <c r="G93" s="93" t="b">
        <v>0</v>
      </c>
      <c r="H93" s="93" t="b">
        <v>0</v>
      </c>
      <c r="I93" s="93" t="b">
        <v>0</v>
      </c>
      <c r="J93" s="93" t="b">
        <v>0</v>
      </c>
      <c r="K93" s="93" t="b">
        <v>0</v>
      </c>
      <c r="L93" s="93" t="b">
        <v>0</v>
      </c>
    </row>
    <row r="94" spans="1:12" ht="15">
      <c r="A94" s="93" t="s">
        <v>1136</v>
      </c>
      <c r="B94" s="93" t="s">
        <v>951</v>
      </c>
      <c r="C94" s="93">
        <v>2</v>
      </c>
      <c r="D94" s="133">
        <v>0</v>
      </c>
      <c r="E94" s="133">
        <v>1.301029995663981</v>
      </c>
      <c r="F94" s="93" t="s">
        <v>886</v>
      </c>
      <c r="G94" s="93" t="b">
        <v>0</v>
      </c>
      <c r="H94" s="93" t="b">
        <v>0</v>
      </c>
      <c r="I94" s="93" t="b">
        <v>0</v>
      </c>
      <c r="J94" s="93" t="b">
        <v>0</v>
      </c>
      <c r="K94" s="93" t="b">
        <v>0</v>
      </c>
      <c r="L94" s="93" t="b">
        <v>0</v>
      </c>
    </row>
    <row r="95" spans="1:12" ht="15">
      <c r="A95" s="93" t="s">
        <v>951</v>
      </c>
      <c r="B95" s="93" t="s">
        <v>952</v>
      </c>
      <c r="C95" s="93">
        <v>2</v>
      </c>
      <c r="D95" s="133">
        <v>0</v>
      </c>
      <c r="E95" s="133">
        <v>1.301029995663981</v>
      </c>
      <c r="F95" s="93" t="s">
        <v>886</v>
      </c>
      <c r="G95" s="93" t="b">
        <v>0</v>
      </c>
      <c r="H95" s="93" t="b">
        <v>0</v>
      </c>
      <c r="I95" s="93" t="b">
        <v>0</v>
      </c>
      <c r="J95" s="93" t="b">
        <v>0</v>
      </c>
      <c r="K95" s="93" t="b">
        <v>0</v>
      </c>
      <c r="L95" s="93" t="b">
        <v>0</v>
      </c>
    </row>
    <row r="96" spans="1:12" ht="15">
      <c r="A96" s="93" t="s">
        <v>952</v>
      </c>
      <c r="B96" s="93" t="s">
        <v>956</v>
      </c>
      <c r="C96" s="93">
        <v>2</v>
      </c>
      <c r="D96" s="133">
        <v>0</v>
      </c>
      <c r="E96" s="133">
        <v>1.301029995663981</v>
      </c>
      <c r="F96" s="93" t="s">
        <v>886</v>
      </c>
      <c r="G96" s="93" t="b">
        <v>0</v>
      </c>
      <c r="H96" s="93" t="b">
        <v>0</v>
      </c>
      <c r="I96" s="93" t="b">
        <v>0</v>
      </c>
      <c r="J96" s="93" t="b">
        <v>0</v>
      </c>
      <c r="K96" s="93" t="b">
        <v>0</v>
      </c>
      <c r="L96" s="93" t="b">
        <v>0</v>
      </c>
    </row>
    <row r="97" spans="1:12" ht="15">
      <c r="A97" s="93" t="s">
        <v>956</v>
      </c>
      <c r="B97" s="93" t="s">
        <v>949</v>
      </c>
      <c r="C97" s="93">
        <v>2</v>
      </c>
      <c r="D97" s="133">
        <v>0</v>
      </c>
      <c r="E97" s="133">
        <v>1.301029995663981</v>
      </c>
      <c r="F97" s="93" t="s">
        <v>886</v>
      </c>
      <c r="G97" s="93" t="b">
        <v>0</v>
      </c>
      <c r="H97" s="93" t="b">
        <v>0</v>
      </c>
      <c r="I97" s="93" t="b">
        <v>0</v>
      </c>
      <c r="J97" s="93" t="b">
        <v>0</v>
      </c>
      <c r="K97" s="93" t="b">
        <v>0</v>
      </c>
      <c r="L97" s="93" t="b">
        <v>0</v>
      </c>
    </row>
    <row r="98" spans="1:12" ht="15">
      <c r="A98" s="93" t="s">
        <v>949</v>
      </c>
      <c r="B98" s="93" t="s">
        <v>257</v>
      </c>
      <c r="C98" s="93">
        <v>2</v>
      </c>
      <c r="D98" s="133">
        <v>0</v>
      </c>
      <c r="E98" s="133">
        <v>1.301029995663981</v>
      </c>
      <c r="F98" s="93" t="s">
        <v>886</v>
      </c>
      <c r="G98" s="93" t="b">
        <v>0</v>
      </c>
      <c r="H98" s="93" t="b">
        <v>0</v>
      </c>
      <c r="I98" s="93" t="b">
        <v>0</v>
      </c>
      <c r="J98" s="93" t="b">
        <v>0</v>
      </c>
      <c r="K98" s="93" t="b">
        <v>0</v>
      </c>
      <c r="L98" s="93" t="b">
        <v>0</v>
      </c>
    </row>
    <row r="99" spans="1:12" ht="15">
      <c r="A99" s="93" t="s">
        <v>257</v>
      </c>
      <c r="B99" s="93" t="s">
        <v>957</v>
      </c>
      <c r="C99" s="93">
        <v>2</v>
      </c>
      <c r="D99" s="133">
        <v>0</v>
      </c>
      <c r="E99" s="133">
        <v>1.301029995663981</v>
      </c>
      <c r="F99" s="93" t="s">
        <v>886</v>
      </c>
      <c r="G99" s="93" t="b">
        <v>0</v>
      </c>
      <c r="H99" s="93" t="b">
        <v>0</v>
      </c>
      <c r="I99" s="93" t="b">
        <v>0</v>
      </c>
      <c r="J99" s="93" t="b">
        <v>0</v>
      </c>
      <c r="K99" s="93" t="b">
        <v>0</v>
      </c>
      <c r="L99" s="93" t="b">
        <v>0</v>
      </c>
    </row>
    <row r="100" spans="1:12" ht="15">
      <c r="A100" s="93" t="s">
        <v>957</v>
      </c>
      <c r="B100" s="93" t="s">
        <v>1130</v>
      </c>
      <c r="C100" s="93">
        <v>2</v>
      </c>
      <c r="D100" s="133">
        <v>0</v>
      </c>
      <c r="E100" s="133">
        <v>1.301029995663981</v>
      </c>
      <c r="F100" s="93" t="s">
        <v>886</v>
      </c>
      <c r="G100" s="93" t="b">
        <v>0</v>
      </c>
      <c r="H100" s="93" t="b">
        <v>0</v>
      </c>
      <c r="I100" s="93" t="b">
        <v>0</v>
      </c>
      <c r="J100" s="93" t="b">
        <v>0</v>
      </c>
      <c r="K100" s="93" t="b">
        <v>0</v>
      </c>
      <c r="L100" s="93" t="b">
        <v>0</v>
      </c>
    </row>
    <row r="101" spans="1:12" ht="15">
      <c r="A101" s="93" t="s">
        <v>1130</v>
      </c>
      <c r="B101" s="93" t="s">
        <v>530</v>
      </c>
      <c r="C101" s="93">
        <v>2</v>
      </c>
      <c r="D101" s="133">
        <v>0</v>
      </c>
      <c r="E101" s="133">
        <v>1.301029995663981</v>
      </c>
      <c r="F101" s="93" t="s">
        <v>886</v>
      </c>
      <c r="G101" s="93" t="b">
        <v>0</v>
      </c>
      <c r="H101" s="93" t="b">
        <v>0</v>
      </c>
      <c r="I101" s="93" t="b">
        <v>0</v>
      </c>
      <c r="J101" s="93" t="b">
        <v>0</v>
      </c>
      <c r="K101" s="93" t="b">
        <v>0</v>
      </c>
      <c r="L101" s="93" t="b">
        <v>0</v>
      </c>
    </row>
    <row r="102" spans="1:12" ht="15">
      <c r="A102" s="93" t="s">
        <v>530</v>
      </c>
      <c r="B102" s="93" t="s">
        <v>950</v>
      </c>
      <c r="C102" s="93">
        <v>2</v>
      </c>
      <c r="D102" s="133">
        <v>0</v>
      </c>
      <c r="E102" s="133">
        <v>0.9999999999999999</v>
      </c>
      <c r="F102" s="93" t="s">
        <v>886</v>
      </c>
      <c r="G102" s="93" t="b">
        <v>0</v>
      </c>
      <c r="H102" s="93" t="b">
        <v>0</v>
      </c>
      <c r="I102" s="93" t="b">
        <v>0</v>
      </c>
      <c r="J102" s="93" t="b">
        <v>0</v>
      </c>
      <c r="K102" s="93" t="b">
        <v>0</v>
      </c>
      <c r="L102" s="93" t="b">
        <v>0</v>
      </c>
    </row>
    <row r="103" spans="1:12" ht="15">
      <c r="A103" s="93" t="s">
        <v>950</v>
      </c>
      <c r="B103" s="93" t="s">
        <v>950</v>
      </c>
      <c r="C103" s="93">
        <v>2</v>
      </c>
      <c r="D103" s="133">
        <v>0</v>
      </c>
      <c r="E103" s="133">
        <v>0.6989700043360187</v>
      </c>
      <c r="F103" s="93" t="s">
        <v>886</v>
      </c>
      <c r="G103" s="93" t="b">
        <v>0</v>
      </c>
      <c r="H103" s="93" t="b">
        <v>0</v>
      </c>
      <c r="I103" s="93" t="b">
        <v>0</v>
      </c>
      <c r="J103" s="93" t="b">
        <v>0</v>
      </c>
      <c r="K103" s="93" t="b">
        <v>0</v>
      </c>
      <c r="L103" s="93" t="b">
        <v>0</v>
      </c>
    </row>
    <row r="104" spans="1:12" ht="15">
      <c r="A104" s="93" t="s">
        <v>950</v>
      </c>
      <c r="B104" s="93" t="s">
        <v>1131</v>
      </c>
      <c r="C104" s="93">
        <v>2</v>
      </c>
      <c r="D104" s="133">
        <v>0</v>
      </c>
      <c r="E104" s="133">
        <v>0.9999999999999999</v>
      </c>
      <c r="F104" s="93" t="s">
        <v>886</v>
      </c>
      <c r="G104" s="93" t="b">
        <v>0</v>
      </c>
      <c r="H104" s="93" t="b">
        <v>0</v>
      </c>
      <c r="I104" s="93" t="b">
        <v>0</v>
      </c>
      <c r="J104" s="93" t="b">
        <v>0</v>
      </c>
      <c r="K104" s="93" t="b">
        <v>0</v>
      </c>
      <c r="L10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1165</v>
      </c>
      <c r="B2" s="136" t="s">
        <v>1166</v>
      </c>
      <c r="C2" s="67" t="s">
        <v>1167</v>
      </c>
    </row>
    <row r="3" spans="1:3" ht="15">
      <c r="A3" s="135" t="s">
        <v>880</v>
      </c>
      <c r="B3" s="135" t="s">
        <v>880</v>
      </c>
      <c r="C3" s="36">
        <v>38</v>
      </c>
    </row>
    <row r="4" spans="1:3" ht="15">
      <c r="A4" s="135" t="s">
        <v>881</v>
      </c>
      <c r="B4" s="135" t="s">
        <v>881</v>
      </c>
      <c r="C4" s="36">
        <v>17</v>
      </c>
    </row>
    <row r="5" spans="1:3" ht="15">
      <c r="A5" s="135" t="s">
        <v>882</v>
      </c>
      <c r="B5" s="135" t="s">
        <v>882</v>
      </c>
      <c r="C5" s="36">
        <v>13</v>
      </c>
    </row>
    <row r="6" spans="1:3" ht="15">
      <c r="A6" s="135" t="s">
        <v>883</v>
      </c>
      <c r="B6" s="135" t="s">
        <v>883</v>
      </c>
      <c r="C6" s="36">
        <v>6</v>
      </c>
    </row>
    <row r="7" spans="1:3" ht="15">
      <c r="A7" s="135" t="s">
        <v>884</v>
      </c>
      <c r="B7" s="135" t="s">
        <v>884</v>
      </c>
      <c r="C7" s="36">
        <v>2</v>
      </c>
    </row>
    <row r="8" spans="1:3" ht="15">
      <c r="A8" s="135" t="s">
        <v>885</v>
      </c>
      <c r="B8" s="135" t="s">
        <v>885</v>
      </c>
      <c r="C8" s="36">
        <v>2</v>
      </c>
    </row>
    <row r="9" spans="1:3" ht="15">
      <c r="A9" s="135" t="s">
        <v>886</v>
      </c>
      <c r="B9" s="135" t="s">
        <v>886</v>
      </c>
      <c r="C9" s="36">
        <v>2</v>
      </c>
    </row>
    <row r="10" spans="1:3" ht="15">
      <c r="A10" s="135" t="s">
        <v>887</v>
      </c>
      <c r="B10" s="135" t="s">
        <v>887</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1172</v>
      </c>
      <c r="B1" s="13" t="s">
        <v>17</v>
      </c>
    </row>
    <row r="2" spans="1:2" ht="15">
      <c r="A2" s="85" t="s">
        <v>1173</v>
      </c>
      <c r="B2" s="85" t="s">
        <v>1179</v>
      </c>
    </row>
    <row r="3" spans="1:2" ht="15">
      <c r="A3" s="85" t="s">
        <v>1174</v>
      </c>
      <c r="B3" s="85" t="s">
        <v>1180</v>
      </c>
    </row>
    <row r="4" spans="1:2" ht="15">
      <c r="A4" s="85" t="s">
        <v>1175</v>
      </c>
      <c r="B4" s="85" t="s">
        <v>1181</v>
      </c>
    </row>
    <row r="5" spans="1:2" ht="15">
      <c r="A5" s="85" t="s">
        <v>1176</v>
      </c>
      <c r="B5" s="85" t="s">
        <v>1182</v>
      </c>
    </row>
    <row r="6" spans="1:2" ht="15">
      <c r="A6" s="85" t="s">
        <v>1177</v>
      </c>
      <c r="B6" s="85" t="s">
        <v>1183</v>
      </c>
    </row>
    <row r="7" spans="1:2" ht="15">
      <c r="A7" s="85" t="s">
        <v>1178</v>
      </c>
      <c r="B7" s="85" t="s">
        <v>1180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1184</v>
      </c>
      <c r="B1" s="13" t="s">
        <v>34</v>
      </c>
    </row>
    <row r="2" spans="1:2" ht="15">
      <c r="A2" s="127" t="s">
        <v>257</v>
      </c>
      <c r="B2" s="85">
        <v>52</v>
      </c>
    </row>
    <row r="3" spans="1:2" ht="15">
      <c r="A3" s="127" t="s">
        <v>251</v>
      </c>
      <c r="B3" s="85">
        <v>44.153846</v>
      </c>
    </row>
    <row r="4" spans="1:2" ht="15">
      <c r="A4" s="127" t="s">
        <v>260</v>
      </c>
      <c r="B4" s="85">
        <v>44</v>
      </c>
    </row>
    <row r="5" spans="1:2" ht="15">
      <c r="A5" s="127" t="s">
        <v>261</v>
      </c>
      <c r="B5" s="85">
        <v>44</v>
      </c>
    </row>
    <row r="6" spans="1:2" ht="15">
      <c r="A6" s="127" t="s">
        <v>259</v>
      </c>
      <c r="B6" s="85">
        <v>28</v>
      </c>
    </row>
    <row r="7" spans="1:2" ht="15">
      <c r="A7" s="127" t="s">
        <v>236</v>
      </c>
      <c r="B7" s="85">
        <v>28</v>
      </c>
    </row>
    <row r="8" spans="1:2" ht="15">
      <c r="A8" s="127" t="s">
        <v>225</v>
      </c>
      <c r="B8" s="85">
        <v>14</v>
      </c>
    </row>
    <row r="9" spans="1:2" ht="15">
      <c r="A9" s="127" t="s">
        <v>256</v>
      </c>
      <c r="B9" s="85">
        <v>2</v>
      </c>
    </row>
    <row r="10" spans="1:2" ht="15">
      <c r="A10" s="127" t="s">
        <v>247</v>
      </c>
      <c r="B10" s="85">
        <v>2</v>
      </c>
    </row>
    <row r="11" spans="1:2" ht="15">
      <c r="A11" s="127" t="s">
        <v>234</v>
      </c>
      <c r="B11" s="85">
        <v>0.153846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1195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896</v>
      </c>
      <c r="BB2" s="130" t="s">
        <v>1083</v>
      </c>
      <c r="BC2" s="130" t="s">
        <v>1084</v>
      </c>
      <c r="BD2" s="130" t="s">
        <v>1085</v>
      </c>
      <c r="BE2" s="130" t="s">
        <v>1086</v>
      </c>
      <c r="BF2" s="130" t="s">
        <v>1087</v>
      </c>
      <c r="BG2" s="130" t="s">
        <v>1088</v>
      </c>
      <c r="BH2" s="130" t="s">
        <v>1089</v>
      </c>
      <c r="BI2" s="130" t="s">
        <v>1108</v>
      </c>
      <c r="BJ2" s="130" t="s">
        <v>1110</v>
      </c>
      <c r="BK2" s="130" t="s">
        <v>1127</v>
      </c>
      <c r="BL2" s="130" t="s">
        <v>1154</v>
      </c>
      <c r="BM2" s="130" t="s">
        <v>1155</v>
      </c>
      <c r="BN2" s="130" t="s">
        <v>1156</v>
      </c>
      <c r="BO2" s="130" t="s">
        <v>1157</v>
      </c>
      <c r="BP2" s="130" t="s">
        <v>1158</v>
      </c>
      <c r="BQ2" s="130" t="s">
        <v>1159</v>
      </c>
      <c r="BR2" s="130" t="s">
        <v>1160</v>
      </c>
      <c r="BS2" s="130" t="s">
        <v>1161</v>
      </c>
      <c r="BT2" s="130" t="s">
        <v>1163</v>
      </c>
      <c r="BU2" s="3"/>
      <c r="BV2" s="3"/>
    </row>
    <row r="3" spans="1:74" ht="41.45" customHeight="1">
      <c r="A3" s="50" t="s">
        <v>214</v>
      </c>
      <c r="C3" s="53"/>
      <c r="D3" s="53" t="s">
        <v>64</v>
      </c>
      <c r="E3" s="54">
        <v>247.66993350662943</v>
      </c>
      <c r="F3" s="55">
        <v>99.9090749196423</v>
      </c>
      <c r="G3" s="114" t="s">
        <v>308</v>
      </c>
      <c r="H3" s="53"/>
      <c r="I3" s="57" t="s">
        <v>214</v>
      </c>
      <c r="J3" s="56"/>
      <c r="K3" s="56"/>
      <c r="L3" s="116" t="s">
        <v>791</v>
      </c>
      <c r="M3" s="59">
        <v>31.30229844721298</v>
      </c>
      <c r="N3" s="60">
        <v>7549.6025390625</v>
      </c>
      <c r="O3" s="60">
        <v>867.560302734375</v>
      </c>
      <c r="P3" s="58"/>
      <c r="Q3" s="61"/>
      <c r="R3" s="61"/>
      <c r="S3" s="51"/>
      <c r="T3" s="51">
        <v>0</v>
      </c>
      <c r="U3" s="51">
        <v>1</v>
      </c>
      <c r="V3" s="52">
        <v>0</v>
      </c>
      <c r="W3" s="52">
        <v>1</v>
      </c>
      <c r="X3" s="52">
        <v>0</v>
      </c>
      <c r="Y3" s="52">
        <v>0.999989</v>
      </c>
      <c r="Z3" s="52">
        <v>0</v>
      </c>
      <c r="AA3" s="52">
        <v>0</v>
      </c>
      <c r="AB3" s="62">
        <v>3</v>
      </c>
      <c r="AC3" s="62"/>
      <c r="AD3" s="63"/>
      <c r="AE3" s="85" t="s">
        <v>523</v>
      </c>
      <c r="AF3" s="85">
        <v>17649</v>
      </c>
      <c r="AG3" s="85">
        <v>18013</v>
      </c>
      <c r="AH3" s="85">
        <v>83767</v>
      </c>
      <c r="AI3" s="85">
        <v>39743</v>
      </c>
      <c r="AJ3" s="85"/>
      <c r="AK3" s="85" t="s">
        <v>572</v>
      </c>
      <c r="AL3" s="85" t="s">
        <v>618</v>
      </c>
      <c r="AM3" s="89" t="s">
        <v>653</v>
      </c>
      <c r="AN3" s="85"/>
      <c r="AO3" s="87">
        <v>41771.2284375</v>
      </c>
      <c r="AP3" s="89" t="s">
        <v>675</v>
      </c>
      <c r="AQ3" s="85" t="b">
        <v>0</v>
      </c>
      <c r="AR3" s="85" t="b">
        <v>0</v>
      </c>
      <c r="AS3" s="85" t="b">
        <v>0</v>
      </c>
      <c r="AT3" s="85"/>
      <c r="AU3" s="85">
        <v>110</v>
      </c>
      <c r="AV3" s="89" t="s">
        <v>719</v>
      </c>
      <c r="AW3" s="85" t="b">
        <v>0</v>
      </c>
      <c r="AX3" s="85" t="s">
        <v>741</v>
      </c>
      <c r="AY3" s="89" t="s">
        <v>742</v>
      </c>
      <c r="AZ3" s="85" t="s">
        <v>66</v>
      </c>
      <c r="BA3" s="85" t="str">
        <f>REPLACE(INDEX(GroupVertices[Group],MATCH(Vertices[[#This Row],[Vertex]],GroupVertices[Vertex],0)),1,1,"")</f>
        <v>8</v>
      </c>
      <c r="BB3" s="51" t="s">
        <v>289</v>
      </c>
      <c r="BC3" s="51" t="s">
        <v>289</v>
      </c>
      <c r="BD3" s="51" t="s">
        <v>298</v>
      </c>
      <c r="BE3" s="51" t="s">
        <v>298</v>
      </c>
      <c r="BF3" s="51"/>
      <c r="BG3" s="51"/>
      <c r="BH3" s="131" t="s">
        <v>1090</v>
      </c>
      <c r="BI3" s="131" t="s">
        <v>1090</v>
      </c>
      <c r="BJ3" s="131" t="s">
        <v>1111</v>
      </c>
      <c r="BK3" s="131" t="s">
        <v>1111</v>
      </c>
      <c r="BL3" s="131">
        <v>0</v>
      </c>
      <c r="BM3" s="134">
        <v>0</v>
      </c>
      <c r="BN3" s="131">
        <v>2</v>
      </c>
      <c r="BO3" s="134">
        <v>15.384615384615385</v>
      </c>
      <c r="BP3" s="131">
        <v>0</v>
      </c>
      <c r="BQ3" s="134">
        <v>0</v>
      </c>
      <c r="BR3" s="131">
        <v>11</v>
      </c>
      <c r="BS3" s="134">
        <v>84.61538461538461</v>
      </c>
      <c r="BT3" s="131">
        <v>13</v>
      </c>
      <c r="BU3" s="3"/>
      <c r="BV3" s="3"/>
    </row>
    <row r="4" spans="1:77" ht="41.45" customHeight="1">
      <c r="A4" s="14" t="s">
        <v>255</v>
      </c>
      <c r="C4" s="15"/>
      <c r="D4" s="15" t="s">
        <v>64</v>
      </c>
      <c r="E4" s="95">
        <v>170.48929792329088</v>
      </c>
      <c r="F4" s="81">
        <v>99.99098995336799</v>
      </c>
      <c r="G4" s="114" t="s">
        <v>729</v>
      </c>
      <c r="H4" s="15"/>
      <c r="I4" s="16" t="s">
        <v>255</v>
      </c>
      <c r="J4" s="66"/>
      <c r="K4" s="66"/>
      <c r="L4" s="116" t="s">
        <v>792</v>
      </c>
      <c r="M4" s="96">
        <v>4.002748207560581</v>
      </c>
      <c r="N4" s="97">
        <v>7549.6025390625</v>
      </c>
      <c r="O4" s="97">
        <v>1896.869140625</v>
      </c>
      <c r="P4" s="77"/>
      <c r="Q4" s="98"/>
      <c r="R4" s="98"/>
      <c r="S4" s="99"/>
      <c r="T4" s="51">
        <v>1</v>
      </c>
      <c r="U4" s="51">
        <v>0</v>
      </c>
      <c r="V4" s="52">
        <v>0</v>
      </c>
      <c r="W4" s="52">
        <v>1</v>
      </c>
      <c r="X4" s="52">
        <v>0</v>
      </c>
      <c r="Y4" s="52">
        <v>0.999989</v>
      </c>
      <c r="Z4" s="52">
        <v>0</v>
      </c>
      <c r="AA4" s="52">
        <v>0</v>
      </c>
      <c r="AB4" s="82">
        <v>4</v>
      </c>
      <c r="AC4" s="82"/>
      <c r="AD4" s="100"/>
      <c r="AE4" s="85" t="s">
        <v>524</v>
      </c>
      <c r="AF4" s="85">
        <v>1250</v>
      </c>
      <c r="AG4" s="85">
        <v>1821</v>
      </c>
      <c r="AH4" s="85">
        <v>1672</v>
      </c>
      <c r="AI4" s="85">
        <v>2370</v>
      </c>
      <c r="AJ4" s="85"/>
      <c r="AK4" s="85" t="s">
        <v>573</v>
      </c>
      <c r="AL4" s="85" t="s">
        <v>619</v>
      </c>
      <c r="AM4" s="85"/>
      <c r="AN4" s="85"/>
      <c r="AO4" s="87">
        <v>39922.25315972222</v>
      </c>
      <c r="AP4" s="89" t="s">
        <v>676</v>
      </c>
      <c r="AQ4" s="85" t="b">
        <v>0</v>
      </c>
      <c r="AR4" s="85" t="b">
        <v>0</v>
      </c>
      <c r="AS4" s="85" t="b">
        <v>1</v>
      </c>
      <c r="AT4" s="85"/>
      <c r="AU4" s="85">
        <v>21</v>
      </c>
      <c r="AV4" s="89" t="s">
        <v>719</v>
      </c>
      <c r="AW4" s="85" t="b">
        <v>0</v>
      </c>
      <c r="AX4" s="85" t="s">
        <v>741</v>
      </c>
      <c r="AY4" s="89" t="s">
        <v>743</v>
      </c>
      <c r="AZ4" s="85" t="s">
        <v>65</v>
      </c>
      <c r="BA4" s="85" t="str">
        <f>REPLACE(INDEX(GroupVertices[Group],MATCH(Vertices[[#This Row],[Vertex]],GroupVertices[Vertex],0)),1,1,"")</f>
        <v>8</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367.50202210378427</v>
      </c>
      <c r="F5" s="81">
        <v>99.78189211653803</v>
      </c>
      <c r="G5" s="114" t="s">
        <v>309</v>
      </c>
      <c r="H5" s="15"/>
      <c r="I5" s="16" t="s">
        <v>215</v>
      </c>
      <c r="J5" s="66"/>
      <c r="K5" s="66"/>
      <c r="L5" s="116" t="s">
        <v>793</v>
      </c>
      <c r="M5" s="96">
        <v>73.68808729509226</v>
      </c>
      <c r="N5" s="97">
        <v>7893.947265625</v>
      </c>
      <c r="O5" s="97">
        <v>5208.30224609375</v>
      </c>
      <c r="P5" s="77"/>
      <c r="Q5" s="98"/>
      <c r="R5" s="98"/>
      <c r="S5" s="99"/>
      <c r="T5" s="51">
        <v>0</v>
      </c>
      <c r="U5" s="51">
        <v>1</v>
      </c>
      <c r="V5" s="52">
        <v>0</v>
      </c>
      <c r="W5" s="52">
        <v>0.333333</v>
      </c>
      <c r="X5" s="52">
        <v>0</v>
      </c>
      <c r="Y5" s="52">
        <v>0.770262</v>
      </c>
      <c r="Z5" s="52">
        <v>0</v>
      </c>
      <c r="AA5" s="52">
        <v>0</v>
      </c>
      <c r="AB5" s="82">
        <v>5</v>
      </c>
      <c r="AC5" s="82"/>
      <c r="AD5" s="100"/>
      <c r="AE5" s="85" t="s">
        <v>525</v>
      </c>
      <c r="AF5" s="85">
        <v>2528</v>
      </c>
      <c r="AG5" s="85">
        <v>43153</v>
      </c>
      <c r="AH5" s="85">
        <v>59036</v>
      </c>
      <c r="AI5" s="85">
        <v>104194</v>
      </c>
      <c r="AJ5" s="85"/>
      <c r="AK5" s="85" t="s">
        <v>574</v>
      </c>
      <c r="AL5" s="85" t="s">
        <v>620</v>
      </c>
      <c r="AM5" s="89" t="s">
        <v>654</v>
      </c>
      <c r="AN5" s="85"/>
      <c r="AO5" s="87">
        <v>39806.6700462963</v>
      </c>
      <c r="AP5" s="89" t="s">
        <v>677</v>
      </c>
      <c r="AQ5" s="85" t="b">
        <v>0</v>
      </c>
      <c r="AR5" s="85" t="b">
        <v>0</v>
      </c>
      <c r="AS5" s="85" t="b">
        <v>1</v>
      </c>
      <c r="AT5" s="85"/>
      <c r="AU5" s="85">
        <v>728</v>
      </c>
      <c r="AV5" s="89" t="s">
        <v>720</v>
      </c>
      <c r="AW5" s="85" t="b">
        <v>1</v>
      </c>
      <c r="AX5" s="85" t="s">
        <v>741</v>
      </c>
      <c r="AY5" s="89" t="s">
        <v>744</v>
      </c>
      <c r="AZ5" s="85" t="s">
        <v>66</v>
      </c>
      <c r="BA5" s="85" t="str">
        <f>REPLACE(INDEX(GroupVertices[Group],MATCH(Vertices[[#This Row],[Vertex]],GroupVertices[Vertex],0)),1,1,"")</f>
        <v>6</v>
      </c>
      <c r="BB5" s="51" t="s">
        <v>290</v>
      </c>
      <c r="BC5" s="51" t="s">
        <v>290</v>
      </c>
      <c r="BD5" s="51" t="s">
        <v>299</v>
      </c>
      <c r="BE5" s="51" t="s">
        <v>299</v>
      </c>
      <c r="BF5" s="51"/>
      <c r="BG5" s="51"/>
      <c r="BH5" s="131" t="s">
        <v>1091</v>
      </c>
      <c r="BI5" s="131" t="s">
        <v>1091</v>
      </c>
      <c r="BJ5" s="131" t="s">
        <v>1112</v>
      </c>
      <c r="BK5" s="131" t="s">
        <v>1112</v>
      </c>
      <c r="BL5" s="131">
        <v>0</v>
      </c>
      <c r="BM5" s="134">
        <v>0</v>
      </c>
      <c r="BN5" s="131">
        <v>0</v>
      </c>
      <c r="BO5" s="134">
        <v>0</v>
      </c>
      <c r="BP5" s="131">
        <v>0</v>
      </c>
      <c r="BQ5" s="134">
        <v>0</v>
      </c>
      <c r="BR5" s="131">
        <v>3</v>
      </c>
      <c r="BS5" s="134">
        <v>100</v>
      </c>
      <c r="BT5" s="131">
        <v>3</v>
      </c>
      <c r="BU5" s="2"/>
      <c r="BV5" s="3"/>
      <c r="BW5" s="3"/>
      <c r="BX5" s="3"/>
      <c r="BY5" s="3"/>
    </row>
    <row r="6" spans="1:77" ht="41.45" customHeight="1">
      <c r="A6" s="14" t="s">
        <v>256</v>
      </c>
      <c r="C6" s="15"/>
      <c r="D6" s="15" t="s">
        <v>64</v>
      </c>
      <c r="E6" s="95">
        <v>1000</v>
      </c>
      <c r="F6" s="81">
        <v>99.11059558212608</v>
      </c>
      <c r="G6" s="114" t="s">
        <v>730</v>
      </c>
      <c r="H6" s="15"/>
      <c r="I6" s="16" t="s">
        <v>256</v>
      </c>
      <c r="J6" s="66"/>
      <c r="K6" s="66"/>
      <c r="L6" s="116" t="s">
        <v>794</v>
      </c>
      <c r="M6" s="96">
        <v>297.4088456634492</v>
      </c>
      <c r="N6" s="97">
        <v>7205.25732421875</v>
      </c>
      <c r="O6" s="97">
        <v>3579.0537109375</v>
      </c>
      <c r="P6" s="77"/>
      <c r="Q6" s="98"/>
      <c r="R6" s="98"/>
      <c r="S6" s="99"/>
      <c r="T6" s="51">
        <v>2</v>
      </c>
      <c r="U6" s="51">
        <v>0</v>
      </c>
      <c r="V6" s="52">
        <v>2</v>
      </c>
      <c r="W6" s="52">
        <v>0.5</v>
      </c>
      <c r="X6" s="52">
        <v>0</v>
      </c>
      <c r="Y6" s="52">
        <v>1.459443</v>
      </c>
      <c r="Z6" s="52">
        <v>0</v>
      </c>
      <c r="AA6" s="52">
        <v>0</v>
      </c>
      <c r="AB6" s="82">
        <v>6</v>
      </c>
      <c r="AC6" s="82"/>
      <c r="AD6" s="100"/>
      <c r="AE6" s="85" t="s">
        <v>526</v>
      </c>
      <c r="AF6" s="85">
        <v>988</v>
      </c>
      <c r="AG6" s="85">
        <v>175847</v>
      </c>
      <c r="AH6" s="85">
        <v>37777</v>
      </c>
      <c r="AI6" s="85">
        <v>35141</v>
      </c>
      <c r="AJ6" s="85"/>
      <c r="AK6" s="85" t="s">
        <v>575</v>
      </c>
      <c r="AL6" s="85" t="s">
        <v>621</v>
      </c>
      <c r="AM6" s="89" t="s">
        <v>655</v>
      </c>
      <c r="AN6" s="85"/>
      <c r="AO6" s="87">
        <v>40371.97210648148</v>
      </c>
      <c r="AP6" s="89" t="s">
        <v>678</v>
      </c>
      <c r="AQ6" s="85" t="b">
        <v>0</v>
      </c>
      <c r="AR6" s="85" t="b">
        <v>0</v>
      </c>
      <c r="AS6" s="85" t="b">
        <v>0</v>
      </c>
      <c r="AT6" s="85"/>
      <c r="AU6" s="85">
        <v>2315</v>
      </c>
      <c r="AV6" s="89" t="s">
        <v>720</v>
      </c>
      <c r="AW6" s="85" t="b">
        <v>1</v>
      </c>
      <c r="AX6" s="85" t="s">
        <v>741</v>
      </c>
      <c r="AY6" s="89" t="s">
        <v>745</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216</v>
      </c>
      <c r="C7" s="15"/>
      <c r="D7" s="15" t="s">
        <v>64</v>
      </c>
      <c r="E7" s="95">
        <v>165.14118322933672</v>
      </c>
      <c r="F7" s="81">
        <v>99.9966661309767</v>
      </c>
      <c r="G7" s="114" t="s">
        <v>310</v>
      </c>
      <c r="H7" s="15"/>
      <c r="I7" s="16" t="s">
        <v>216</v>
      </c>
      <c r="J7" s="66"/>
      <c r="K7" s="66"/>
      <c r="L7" s="116" t="s">
        <v>795</v>
      </c>
      <c r="M7" s="96">
        <v>2.111067416497711</v>
      </c>
      <c r="N7" s="97">
        <v>9313.55859375</v>
      </c>
      <c r="O7" s="97">
        <v>8828.529296875</v>
      </c>
      <c r="P7" s="77"/>
      <c r="Q7" s="98"/>
      <c r="R7" s="98"/>
      <c r="S7" s="99"/>
      <c r="T7" s="51">
        <v>1</v>
      </c>
      <c r="U7" s="51">
        <v>1</v>
      </c>
      <c r="V7" s="52">
        <v>0</v>
      </c>
      <c r="W7" s="52">
        <v>0</v>
      </c>
      <c r="X7" s="52">
        <v>0</v>
      </c>
      <c r="Y7" s="52">
        <v>0.999989</v>
      </c>
      <c r="Z7" s="52">
        <v>0</v>
      </c>
      <c r="AA7" s="52" t="s">
        <v>899</v>
      </c>
      <c r="AB7" s="82">
        <v>7</v>
      </c>
      <c r="AC7" s="82"/>
      <c r="AD7" s="100"/>
      <c r="AE7" s="85" t="s">
        <v>527</v>
      </c>
      <c r="AF7" s="85">
        <v>626</v>
      </c>
      <c r="AG7" s="85">
        <v>699</v>
      </c>
      <c r="AH7" s="85">
        <v>1189</v>
      </c>
      <c r="AI7" s="85">
        <v>18732</v>
      </c>
      <c r="AJ7" s="85"/>
      <c r="AK7" s="85" t="s">
        <v>576</v>
      </c>
      <c r="AL7" s="85" t="s">
        <v>622</v>
      </c>
      <c r="AM7" s="89" t="s">
        <v>656</v>
      </c>
      <c r="AN7" s="85"/>
      <c r="AO7" s="87">
        <v>40644.758055555554</v>
      </c>
      <c r="AP7" s="89" t="s">
        <v>679</v>
      </c>
      <c r="AQ7" s="85" t="b">
        <v>0</v>
      </c>
      <c r="AR7" s="85" t="b">
        <v>0</v>
      </c>
      <c r="AS7" s="85" t="b">
        <v>1</v>
      </c>
      <c r="AT7" s="85"/>
      <c r="AU7" s="85">
        <v>6</v>
      </c>
      <c r="AV7" s="89" t="s">
        <v>719</v>
      </c>
      <c r="AW7" s="85" t="b">
        <v>0</v>
      </c>
      <c r="AX7" s="85" t="s">
        <v>741</v>
      </c>
      <c r="AY7" s="89" t="s">
        <v>746</v>
      </c>
      <c r="AZ7" s="85" t="s">
        <v>66</v>
      </c>
      <c r="BA7" s="85" t="str">
        <f>REPLACE(INDEX(GroupVertices[Group],MATCH(Vertices[[#This Row],[Vertex]],GroupVertices[Vertex],0)),1,1,"")</f>
        <v>4</v>
      </c>
      <c r="BB7" s="51" t="s">
        <v>291</v>
      </c>
      <c r="BC7" s="51" t="s">
        <v>291</v>
      </c>
      <c r="BD7" s="51" t="s">
        <v>298</v>
      </c>
      <c r="BE7" s="51" t="s">
        <v>298</v>
      </c>
      <c r="BF7" s="51"/>
      <c r="BG7" s="51"/>
      <c r="BH7" s="131" t="s">
        <v>1092</v>
      </c>
      <c r="BI7" s="131" t="s">
        <v>1092</v>
      </c>
      <c r="BJ7" s="131" t="s">
        <v>1113</v>
      </c>
      <c r="BK7" s="131" t="s">
        <v>1113</v>
      </c>
      <c r="BL7" s="131">
        <v>1</v>
      </c>
      <c r="BM7" s="134">
        <v>7.6923076923076925</v>
      </c>
      <c r="BN7" s="131">
        <v>1</v>
      </c>
      <c r="BO7" s="134">
        <v>7.6923076923076925</v>
      </c>
      <c r="BP7" s="131">
        <v>0</v>
      </c>
      <c r="BQ7" s="134">
        <v>0</v>
      </c>
      <c r="BR7" s="131">
        <v>11</v>
      </c>
      <c r="BS7" s="134">
        <v>84.61538461538461</v>
      </c>
      <c r="BT7" s="131">
        <v>13</v>
      </c>
      <c r="BU7" s="2"/>
      <c r="BV7" s="3"/>
      <c r="BW7" s="3"/>
      <c r="BX7" s="3"/>
      <c r="BY7" s="3"/>
    </row>
    <row r="8" spans="1:77" ht="41.45" customHeight="1">
      <c r="A8" s="14" t="s">
        <v>217</v>
      </c>
      <c r="C8" s="15"/>
      <c r="D8" s="15" t="s">
        <v>64</v>
      </c>
      <c r="E8" s="95">
        <v>182.52493928000592</v>
      </c>
      <c r="F8" s="81">
        <v>99.97821602425748</v>
      </c>
      <c r="G8" s="114" t="s">
        <v>731</v>
      </c>
      <c r="H8" s="15"/>
      <c r="I8" s="16" t="s">
        <v>217</v>
      </c>
      <c r="J8" s="66"/>
      <c r="K8" s="66"/>
      <c r="L8" s="116" t="s">
        <v>796</v>
      </c>
      <c r="M8" s="96">
        <v>8.259872982456969</v>
      </c>
      <c r="N8" s="97">
        <v>9313.55859375</v>
      </c>
      <c r="O8" s="97">
        <v>7193.3984375</v>
      </c>
      <c r="P8" s="77"/>
      <c r="Q8" s="98"/>
      <c r="R8" s="98"/>
      <c r="S8" s="99"/>
      <c r="T8" s="51">
        <v>1</v>
      </c>
      <c r="U8" s="51">
        <v>1</v>
      </c>
      <c r="V8" s="52">
        <v>0</v>
      </c>
      <c r="W8" s="52">
        <v>0</v>
      </c>
      <c r="X8" s="52">
        <v>0</v>
      </c>
      <c r="Y8" s="52">
        <v>0.999989</v>
      </c>
      <c r="Z8" s="52">
        <v>0</v>
      </c>
      <c r="AA8" s="52" t="s">
        <v>899</v>
      </c>
      <c r="AB8" s="82">
        <v>8</v>
      </c>
      <c r="AC8" s="82"/>
      <c r="AD8" s="100"/>
      <c r="AE8" s="85" t="s">
        <v>528</v>
      </c>
      <c r="AF8" s="85">
        <v>1217</v>
      </c>
      <c r="AG8" s="85">
        <v>4346</v>
      </c>
      <c r="AH8" s="85">
        <v>1428</v>
      </c>
      <c r="AI8" s="85">
        <v>5948</v>
      </c>
      <c r="AJ8" s="85"/>
      <c r="AK8" s="85" t="s">
        <v>577</v>
      </c>
      <c r="AL8" s="85" t="s">
        <v>623</v>
      </c>
      <c r="AM8" s="89" t="s">
        <v>657</v>
      </c>
      <c r="AN8" s="85"/>
      <c r="AO8" s="87">
        <v>41042.7453125</v>
      </c>
      <c r="AP8" s="89" t="s">
        <v>680</v>
      </c>
      <c r="AQ8" s="85" t="b">
        <v>1</v>
      </c>
      <c r="AR8" s="85" t="b">
        <v>0</v>
      </c>
      <c r="AS8" s="85" t="b">
        <v>0</v>
      </c>
      <c r="AT8" s="85"/>
      <c r="AU8" s="85">
        <v>159</v>
      </c>
      <c r="AV8" s="89" t="s">
        <v>719</v>
      </c>
      <c r="AW8" s="85" t="b">
        <v>1</v>
      </c>
      <c r="AX8" s="85" t="s">
        <v>741</v>
      </c>
      <c r="AY8" s="89" t="s">
        <v>747</v>
      </c>
      <c r="AZ8" s="85" t="s">
        <v>66</v>
      </c>
      <c r="BA8" s="85" t="str">
        <f>REPLACE(INDEX(GroupVertices[Group],MATCH(Vertices[[#This Row],[Vertex]],GroupVertices[Vertex],0)),1,1,"")</f>
        <v>4</v>
      </c>
      <c r="BB8" s="51"/>
      <c r="BC8" s="51"/>
      <c r="BD8" s="51"/>
      <c r="BE8" s="51"/>
      <c r="BF8" s="51"/>
      <c r="BG8" s="51"/>
      <c r="BH8" s="131" t="s">
        <v>1093</v>
      </c>
      <c r="BI8" s="131" t="s">
        <v>1093</v>
      </c>
      <c r="BJ8" s="131" t="s">
        <v>1114</v>
      </c>
      <c r="BK8" s="131" t="s">
        <v>1114</v>
      </c>
      <c r="BL8" s="131">
        <v>0</v>
      </c>
      <c r="BM8" s="134">
        <v>0</v>
      </c>
      <c r="BN8" s="131">
        <v>0</v>
      </c>
      <c r="BO8" s="134">
        <v>0</v>
      </c>
      <c r="BP8" s="131">
        <v>0</v>
      </c>
      <c r="BQ8" s="134">
        <v>0</v>
      </c>
      <c r="BR8" s="131">
        <v>23</v>
      </c>
      <c r="BS8" s="134">
        <v>100</v>
      </c>
      <c r="BT8" s="131">
        <v>23</v>
      </c>
      <c r="BU8" s="2"/>
      <c r="BV8" s="3"/>
      <c r="BW8" s="3"/>
      <c r="BX8" s="3"/>
      <c r="BY8" s="3"/>
    </row>
    <row r="9" spans="1:77" ht="41.45" customHeight="1">
      <c r="A9" s="14" t="s">
        <v>218</v>
      </c>
      <c r="C9" s="15"/>
      <c r="D9" s="15" t="s">
        <v>64</v>
      </c>
      <c r="E9" s="95">
        <v>162</v>
      </c>
      <c r="F9" s="81">
        <v>100</v>
      </c>
      <c r="G9" s="114" t="s">
        <v>311</v>
      </c>
      <c r="H9" s="15"/>
      <c r="I9" s="16" t="s">
        <v>218</v>
      </c>
      <c r="J9" s="66"/>
      <c r="K9" s="66"/>
      <c r="L9" s="116" t="s">
        <v>797</v>
      </c>
      <c r="M9" s="96">
        <v>1</v>
      </c>
      <c r="N9" s="97">
        <v>7351.44140625</v>
      </c>
      <c r="O9" s="97">
        <v>8828.529296875</v>
      </c>
      <c r="P9" s="77"/>
      <c r="Q9" s="98"/>
      <c r="R9" s="98"/>
      <c r="S9" s="99"/>
      <c r="T9" s="51">
        <v>1</v>
      </c>
      <c r="U9" s="51">
        <v>1</v>
      </c>
      <c r="V9" s="52">
        <v>0</v>
      </c>
      <c r="W9" s="52">
        <v>0</v>
      </c>
      <c r="X9" s="52">
        <v>0</v>
      </c>
      <c r="Y9" s="52">
        <v>0.999989</v>
      </c>
      <c r="Z9" s="52">
        <v>0</v>
      </c>
      <c r="AA9" s="52" t="s">
        <v>899</v>
      </c>
      <c r="AB9" s="82">
        <v>9</v>
      </c>
      <c r="AC9" s="82"/>
      <c r="AD9" s="100"/>
      <c r="AE9" s="85" t="s">
        <v>529</v>
      </c>
      <c r="AF9" s="85">
        <v>50</v>
      </c>
      <c r="AG9" s="85">
        <v>40</v>
      </c>
      <c r="AH9" s="85">
        <v>650</v>
      </c>
      <c r="AI9" s="85">
        <v>1310</v>
      </c>
      <c r="AJ9" s="85"/>
      <c r="AK9" s="85" t="s">
        <v>578</v>
      </c>
      <c r="AL9" s="85"/>
      <c r="AM9" s="85"/>
      <c r="AN9" s="85"/>
      <c r="AO9" s="87">
        <v>40483.43724537037</v>
      </c>
      <c r="AP9" s="89" t="s">
        <v>681</v>
      </c>
      <c r="AQ9" s="85" t="b">
        <v>0</v>
      </c>
      <c r="AR9" s="85" t="b">
        <v>0</v>
      </c>
      <c r="AS9" s="85" t="b">
        <v>1</v>
      </c>
      <c r="AT9" s="85"/>
      <c r="AU9" s="85">
        <v>0</v>
      </c>
      <c r="AV9" s="89" t="s">
        <v>719</v>
      </c>
      <c r="AW9" s="85" t="b">
        <v>0</v>
      </c>
      <c r="AX9" s="85" t="s">
        <v>741</v>
      </c>
      <c r="AY9" s="89" t="s">
        <v>748</v>
      </c>
      <c r="AZ9" s="85" t="s">
        <v>66</v>
      </c>
      <c r="BA9" s="85" t="str">
        <f>REPLACE(INDEX(GroupVertices[Group],MATCH(Vertices[[#This Row],[Vertex]],GroupVertices[Vertex],0)),1,1,"")</f>
        <v>4</v>
      </c>
      <c r="BB9" s="51" t="s">
        <v>292</v>
      </c>
      <c r="BC9" s="51" t="s">
        <v>292</v>
      </c>
      <c r="BD9" s="51" t="s">
        <v>300</v>
      </c>
      <c r="BE9" s="51" t="s">
        <v>300</v>
      </c>
      <c r="BF9" s="51"/>
      <c r="BG9" s="51"/>
      <c r="BH9" s="131" t="s">
        <v>1094</v>
      </c>
      <c r="BI9" s="131" t="s">
        <v>1094</v>
      </c>
      <c r="BJ9" s="131" t="s">
        <v>1115</v>
      </c>
      <c r="BK9" s="131" t="s">
        <v>1115</v>
      </c>
      <c r="BL9" s="131">
        <v>0</v>
      </c>
      <c r="BM9" s="134">
        <v>0</v>
      </c>
      <c r="BN9" s="131">
        <v>0</v>
      </c>
      <c r="BO9" s="134">
        <v>0</v>
      </c>
      <c r="BP9" s="131">
        <v>0</v>
      </c>
      <c r="BQ9" s="134">
        <v>0</v>
      </c>
      <c r="BR9" s="131">
        <v>7</v>
      </c>
      <c r="BS9" s="134">
        <v>100</v>
      </c>
      <c r="BT9" s="131">
        <v>7</v>
      </c>
      <c r="BU9" s="2"/>
      <c r="BV9" s="3"/>
      <c r="BW9" s="3"/>
      <c r="BX9" s="3"/>
      <c r="BY9" s="3"/>
    </row>
    <row r="10" spans="1:77" ht="41.45" customHeight="1">
      <c r="A10" s="14" t="s">
        <v>219</v>
      </c>
      <c r="C10" s="15"/>
      <c r="D10" s="15" t="s">
        <v>64</v>
      </c>
      <c r="E10" s="95">
        <v>166.06590181278332</v>
      </c>
      <c r="F10" s="81">
        <v>99.99568468850246</v>
      </c>
      <c r="G10" s="114" t="s">
        <v>312</v>
      </c>
      <c r="H10" s="15"/>
      <c r="I10" s="16" t="s">
        <v>219</v>
      </c>
      <c r="J10" s="66"/>
      <c r="K10" s="66"/>
      <c r="L10" s="116" t="s">
        <v>798</v>
      </c>
      <c r="M10" s="96">
        <v>2.4381494784105424</v>
      </c>
      <c r="N10" s="97">
        <v>6025.37109375</v>
      </c>
      <c r="O10" s="97">
        <v>1456.0784912109375</v>
      </c>
      <c r="P10" s="77"/>
      <c r="Q10" s="98"/>
      <c r="R10" s="98"/>
      <c r="S10" s="99"/>
      <c r="T10" s="51">
        <v>0</v>
      </c>
      <c r="U10" s="51">
        <v>1</v>
      </c>
      <c r="V10" s="52">
        <v>0</v>
      </c>
      <c r="W10" s="52">
        <v>0.0625</v>
      </c>
      <c r="X10" s="52">
        <v>0</v>
      </c>
      <c r="Y10" s="52">
        <v>0.546171</v>
      </c>
      <c r="Z10" s="52">
        <v>0</v>
      </c>
      <c r="AA10" s="52">
        <v>0</v>
      </c>
      <c r="AB10" s="82">
        <v>10</v>
      </c>
      <c r="AC10" s="82"/>
      <c r="AD10" s="100"/>
      <c r="AE10" s="85" t="s">
        <v>530</v>
      </c>
      <c r="AF10" s="85">
        <v>855</v>
      </c>
      <c r="AG10" s="85">
        <v>893</v>
      </c>
      <c r="AH10" s="85">
        <v>46096</v>
      </c>
      <c r="AI10" s="85">
        <v>107492</v>
      </c>
      <c r="AJ10" s="85"/>
      <c r="AK10" s="85" t="s">
        <v>579</v>
      </c>
      <c r="AL10" s="85" t="s">
        <v>624</v>
      </c>
      <c r="AM10" s="85"/>
      <c r="AN10" s="85"/>
      <c r="AO10" s="87">
        <v>43307.620833333334</v>
      </c>
      <c r="AP10" s="89" t="s">
        <v>682</v>
      </c>
      <c r="AQ10" s="85" t="b">
        <v>0</v>
      </c>
      <c r="AR10" s="85" t="b">
        <v>0</v>
      </c>
      <c r="AS10" s="85" t="b">
        <v>1</v>
      </c>
      <c r="AT10" s="85"/>
      <c r="AU10" s="85">
        <v>7</v>
      </c>
      <c r="AV10" s="89" t="s">
        <v>719</v>
      </c>
      <c r="AW10" s="85" t="b">
        <v>0</v>
      </c>
      <c r="AX10" s="85" t="s">
        <v>741</v>
      </c>
      <c r="AY10" s="89" t="s">
        <v>749</v>
      </c>
      <c r="AZ10" s="85" t="s">
        <v>66</v>
      </c>
      <c r="BA10" s="85" t="str">
        <f>REPLACE(INDEX(GroupVertices[Group],MATCH(Vertices[[#This Row],[Vertex]],GroupVertices[Vertex],0)),1,1,"")</f>
        <v>3</v>
      </c>
      <c r="BB10" s="51"/>
      <c r="BC10" s="51"/>
      <c r="BD10" s="51"/>
      <c r="BE10" s="51"/>
      <c r="BF10" s="51"/>
      <c r="BG10" s="51"/>
      <c r="BH10" s="131" t="s">
        <v>1095</v>
      </c>
      <c r="BI10" s="131" t="s">
        <v>1095</v>
      </c>
      <c r="BJ10" s="131" t="s">
        <v>1116</v>
      </c>
      <c r="BK10" s="131" t="s">
        <v>1116</v>
      </c>
      <c r="BL10" s="131">
        <v>0</v>
      </c>
      <c r="BM10" s="134">
        <v>0</v>
      </c>
      <c r="BN10" s="131">
        <v>0</v>
      </c>
      <c r="BO10" s="134">
        <v>0</v>
      </c>
      <c r="BP10" s="131">
        <v>0</v>
      </c>
      <c r="BQ10" s="134">
        <v>0</v>
      </c>
      <c r="BR10" s="131">
        <v>4</v>
      </c>
      <c r="BS10" s="134">
        <v>100</v>
      </c>
      <c r="BT10" s="131">
        <v>4</v>
      </c>
      <c r="BU10" s="2"/>
      <c r="BV10" s="3"/>
      <c r="BW10" s="3"/>
      <c r="BX10" s="3"/>
      <c r="BY10" s="3"/>
    </row>
    <row r="11" spans="1:77" ht="41.45" customHeight="1">
      <c r="A11" s="14" t="s">
        <v>257</v>
      </c>
      <c r="C11" s="15"/>
      <c r="D11" s="15" t="s">
        <v>64</v>
      </c>
      <c r="E11" s="95">
        <v>162.03813272509058</v>
      </c>
      <c r="F11" s="81">
        <v>99.9999595281454</v>
      </c>
      <c r="G11" s="114" t="s">
        <v>338</v>
      </c>
      <c r="H11" s="15"/>
      <c r="I11" s="16" t="s">
        <v>257</v>
      </c>
      <c r="J11" s="66"/>
      <c r="K11" s="66"/>
      <c r="L11" s="116" t="s">
        <v>799</v>
      </c>
      <c r="M11" s="96">
        <v>1.0134879200788796</v>
      </c>
      <c r="N11" s="97">
        <v>4616.2626953125</v>
      </c>
      <c r="O11" s="97">
        <v>2021.4359130859375</v>
      </c>
      <c r="P11" s="77"/>
      <c r="Q11" s="98"/>
      <c r="R11" s="98"/>
      <c r="S11" s="99"/>
      <c r="T11" s="51">
        <v>7</v>
      </c>
      <c r="U11" s="51">
        <v>0</v>
      </c>
      <c r="V11" s="52">
        <v>52</v>
      </c>
      <c r="W11" s="52">
        <v>0.111111</v>
      </c>
      <c r="X11" s="52">
        <v>0</v>
      </c>
      <c r="Y11" s="52">
        <v>3.262591</v>
      </c>
      <c r="Z11" s="52">
        <v>0.023809523809523808</v>
      </c>
      <c r="AA11" s="52">
        <v>0</v>
      </c>
      <c r="AB11" s="82">
        <v>11</v>
      </c>
      <c r="AC11" s="82"/>
      <c r="AD11" s="100"/>
      <c r="AE11" s="85" t="s">
        <v>531</v>
      </c>
      <c r="AF11" s="85">
        <v>0</v>
      </c>
      <c r="AG11" s="85">
        <v>48</v>
      </c>
      <c r="AH11" s="85">
        <v>0</v>
      </c>
      <c r="AI11" s="85">
        <v>0</v>
      </c>
      <c r="AJ11" s="85"/>
      <c r="AK11" s="85"/>
      <c r="AL11" s="85"/>
      <c r="AM11" s="85"/>
      <c r="AN11" s="85"/>
      <c r="AO11" s="87">
        <v>42931.97922453703</v>
      </c>
      <c r="AP11" s="85"/>
      <c r="AQ11" s="85" t="b">
        <v>1</v>
      </c>
      <c r="AR11" s="85" t="b">
        <v>1</v>
      </c>
      <c r="AS11" s="85" t="b">
        <v>0</v>
      </c>
      <c r="AT11" s="85"/>
      <c r="AU11" s="85">
        <v>0</v>
      </c>
      <c r="AV11" s="85"/>
      <c r="AW11" s="85" t="b">
        <v>0</v>
      </c>
      <c r="AX11" s="85" t="s">
        <v>741</v>
      </c>
      <c r="AY11" s="89" t="s">
        <v>290</v>
      </c>
      <c r="AZ11" s="85" t="s">
        <v>65</v>
      </c>
      <c r="BA11" s="85" t="str">
        <f>REPLACE(INDEX(GroupVertices[Group],MATCH(Vertices[[#This Row],[Vertex]],GroupVertices[Vertex],0)),1,1,"")</f>
        <v>3</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220</v>
      </c>
      <c r="C12" s="15"/>
      <c r="D12" s="15" t="s">
        <v>64</v>
      </c>
      <c r="E12" s="95">
        <v>173.15382208899533</v>
      </c>
      <c r="F12" s="81">
        <v>99.98816198252729</v>
      </c>
      <c r="G12" s="114" t="s">
        <v>732</v>
      </c>
      <c r="H12" s="15"/>
      <c r="I12" s="16" t="s">
        <v>220</v>
      </c>
      <c r="J12" s="66"/>
      <c r="K12" s="66"/>
      <c r="L12" s="116" t="s">
        <v>800</v>
      </c>
      <c r="M12" s="96">
        <v>4.945216623072296</v>
      </c>
      <c r="N12" s="97">
        <v>8332.5</v>
      </c>
      <c r="O12" s="97">
        <v>7193.3984375</v>
      </c>
      <c r="P12" s="77"/>
      <c r="Q12" s="98"/>
      <c r="R12" s="98"/>
      <c r="S12" s="99"/>
      <c r="T12" s="51">
        <v>1</v>
      </c>
      <c r="U12" s="51">
        <v>1</v>
      </c>
      <c r="V12" s="52">
        <v>0</v>
      </c>
      <c r="W12" s="52">
        <v>0</v>
      </c>
      <c r="X12" s="52">
        <v>0</v>
      </c>
      <c r="Y12" s="52">
        <v>0.999989</v>
      </c>
      <c r="Z12" s="52">
        <v>0</v>
      </c>
      <c r="AA12" s="52" t="s">
        <v>899</v>
      </c>
      <c r="AB12" s="82">
        <v>12</v>
      </c>
      <c r="AC12" s="82"/>
      <c r="AD12" s="100"/>
      <c r="AE12" s="85" t="s">
        <v>532</v>
      </c>
      <c r="AF12" s="85">
        <v>1869</v>
      </c>
      <c r="AG12" s="85">
        <v>2380</v>
      </c>
      <c r="AH12" s="85">
        <v>175144</v>
      </c>
      <c r="AI12" s="85">
        <v>511499</v>
      </c>
      <c r="AJ12" s="85"/>
      <c r="AK12" s="85" t="s">
        <v>580</v>
      </c>
      <c r="AL12" s="85" t="s">
        <v>625</v>
      </c>
      <c r="AM12" s="85"/>
      <c r="AN12" s="85"/>
      <c r="AO12" s="87">
        <v>42072.086064814815</v>
      </c>
      <c r="AP12" s="89" t="s">
        <v>683</v>
      </c>
      <c r="AQ12" s="85" t="b">
        <v>1</v>
      </c>
      <c r="AR12" s="85" t="b">
        <v>0</v>
      </c>
      <c r="AS12" s="85" t="b">
        <v>1</v>
      </c>
      <c r="AT12" s="85"/>
      <c r="AU12" s="85">
        <v>119</v>
      </c>
      <c r="AV12" s="89" t="s">
        <v>719</v>
      </c>
      <c r="AW12" s="85" t="b">
        <v>0</v>
      </c>
      <c r="AX12" s="85" t="s">
        <v>741</v>
      </c>
      <c r="AY12" s="89" t="s">
        <v>750</v>
      </c>
      <c r="AZ12" s="85" t="s">
        <v>66</v>
      </c>
      <c r="BA12" s="85" t="str">
        <f>REPLACE(INDEX(GroupVertices[Group],MATCH(Vertices[[#This Row],[Vertex]],GroupVertices[Vertex],0)),1,1,"")</f>
        <v>4</v>
      </c>
      <c r="BB12" s="51" t="s">
        <v>293</v>
      </c>
      <c r="BC12" s="51" t="s">
        <v>293</v>
      </c>
      <c r="BD12" s="51" t="s">
        <v>301</v>
      </c>
      <c r="BE12" s="51" t="s">
        <v>301</v>
      </c>
      <c r="BF12" s="51"/>
      <c r="BG12" s="51"/>
      <c r="BH12" s="131" t="s">
        <v>484</v>
      </c>
      <c r="BI12" s="131" t="s">
        <v>484</v>
      </c>
      <c r="BJ12" s="131" t="s">
        <v>484</v>
      </c>
      <c r="BK12" s="131" t="s">
        <v>484</v>
      </c>
      <c r="BL12" s="131">
        <v>0</v>
      </c>
      <c r="BM12" s="134">
        <v>0</v>
      </c>
      <c r="BN12" s="131">
        <v>0</v>
      </c>
      <c r="BO12" s="134">
        <v>0</v>
      </c>
      <c r="BP12" s="131">
        <v>0</v>
      </c>
      <c r="BQ12" s="134">
        <v>0</v>
      </c>
      <c r="BR12" s="131">
        <v>1</v>
      </c>
      <c r="BS12" s="134">
        <v>100</v>
      </c>
      <c r="BT12" s="131">
        <v>1</v>
      </c>
      <c r="BU12" s="2"/>
      <c r="BV12" s="3"/>
      <c r="BW12" s="3"/>
      <c r="BX12" s="3"/>
      <c r="BY12" s="3"/>
    </row>
    <row r="13" spans="1:77" ht="41.45" customHeight="1">
      <c r="A13" s="14" t="s">
        <v>221</v>
      </c>
      <c r="C13" s="15"/>
      <c r="D13" s="15" t="s">
        <v>64</v>
      </c>
      <c r="E13" s="95">
        <v>163.20118084035335</v>
      </c>
      <c r="F13" s="81">
        <v>99.99872513657986</v>
      </c>
      <c r="G13" s="114" t="s">
        <v>733</v>
      </c>
      <c r="H13" s="15"/>
      <c r="I13" s="16" t="s">
        <v>221</v>
      </c>
      <c r="J13" s="66"/>
      <c r="K13" s="66"/>
      <c r="L13" s="116" t="s">
        <v>801</v>
      </c>
      <c r="M13" s="96">
        <v>1.4248694824847088</v>
      </c>
      <c r="N13" s="97">
        <v>7205.25732421875</v>
      </c>
      <c r="O13" s="97">
        <v>5208.30224609375</v>
      </c>
      <c r="P13" s="77"/>
      <c r="Q13" s="98"/>
      <c r="R13" s="98"/>
      <c r="S13" s="99"/>
      <c r="T13" s="51">
        <v>0</v>
      </c>
      <c r="U13" s="51">
        <v>1</v>
      </c>
      <c r="V13" s="52">
        <v>0</v>
      </c>
      <c r="W13" s="52">
        <v>0.333333</v>
      </c>
      <c r="X13" s="52">
        <v>0</v>
      </c>
      <c r="Y13" s="52">
        <v>0.770262</v>
      </c>
      <c r="Z13" s="52">
        <v>0</v>
      </c>
      <c r="AA13" s="52">
        <v>0</v>
      </c>
      <c r="AB13" s="82">
        <v>13</v>
      </c>
      <c r="AC13" s="82"/>
      <c r="AD13" s="100"/>
      <c r="AE13" s="85" t="s">
        <v>533</v>
      </c>
      <c r="AF13" s="85">
        <v>17</v>
      </c>
      <c r="AG13" s="85">
        <v>292</v>
      </c>
      <c r="AH13" s="85">
        <v>47992</v>
      </c>
      <c r="AI13" s="85">
        <v>14167</v>
      </c>
      <c r="AJ13" s="85"/>
      <c r="AK13" s="85" t="s">
        <v>581</v>
      </c>
      <c r="AL13" s="85"/>
      <c r="AM13" s="85"/>
      <c r="AN13" s="85"/>
      <c r="AO13" s="87">
        <v>43362.03024305555</v>
      </c>
      <c r="AP13" s="85"/>
      <c r="AQ13" s="85" t="b">
        <v>1</v>
      </c>
      <c r="AR13" s="85" t="b">
        <v>0</v>
      </c>
      <c r="AS13" s="85" t="b">
        <v>0</v>
      </c>
      <c r="AT13" s="85"/>
      <c r="AU13" s="85">
        <v>1</v>
      </c>
      <c r="AV13" s="85"/>
      <c r="AW13" s="85" t="b">
        <v>0</v>
      </c>
      <c r="AX13" s="85" t="s">
        <v>741</v>
      </c>
      <c r="AY13" s="89" t="s">
        <v>751</v>
      </c>
      <c r="AZ13" s="85" t="s">
        <v>66</v>
      </c>
      <c r="BA13" s="85" t="str">
        <f>REPLACE(INDEX(GroupVertices[Group],MATCH(Vertices[[#This Row],[Vertex]],GroupVertices[Vertex],0)),1,1,"")</f>
        <v>6</v>
      </c>
      <c r="BB13" s="51"/>
      <c r="BC13" s="51"/>
      <c r="BD13" s="51"/>
      <c r="BE13" s="51"/>
      <c r="BF13" s="51"/>
      <c r="BG13" s="51"/>
      <c r="BH13" s="131" t="s">
        <v>1096</v>
      </c>
      <c r="BI13" s="131" t="s">
        <v>1096</v>
      </c>
      <c r="BJ13" s="131" t="s">
        <v>1117</v>
      </c>
      <c r="BK13" s="131" t="s">
        <v>1117</v>
      </c>
      <c r="BL13" s="131">
        <v>1</v>
      </c>
      <c r="BM13" s="134">
        <v>2.857142857142857</v>
      </c>
      <c r="BN13" s="131">
        <v>0</v>
      </c>
      <c r="BO13" s="134">
        <v>0</v>
      </c>
      <c r="BP13" s="131">
        <v>0</v>
      </c>
      <c r="BQ13" s="134">
        <v>0</v>
      </c>
      <c r="BR13" s="131">
        <v>34</v>
      </c>
      <c r="BS13" s="134">
        <v>97.14285714285714</v>
      </c>
      <c r="BT13" s="131">
        <v>35</v>
      </c>
      <c r="BU13" s="2"/>
      <c r="BV13" s="3"/>
      <c r="BW13" s="3"/>
      <c r="BX13" s="3"/>
      <c r="BY13" s="3"/>
    </row>
    <row r="14" spans="1:77" ht="41.45" customHeight="1">
      <c r="A14" s="14" t="s">
        <v>222</v>
      </c>
      <c r="C14" s="15"/>
      <c r="D14" s="15" t="s">
        <v>64</v>
      </c>
      <c r="E14" s="95">
        <v>162.38132725090583</v>
      </c>
      <c r="F14" s="81">
        <v>99.99959528145392</v>
      </c>
      <c r="G14" s="114" t="s">
        <v>313</v>
      </c>
      <c r="H14" s="15"/>
      <c r="I14" s="16" t="s">
        <v>222</v>
      </c>
      <c r="J14" s="66"/>
      <c r="K14" s="66"/>
      <c r="L14" s="116" t="s">
        <v>802</v>
      </c>
      <c r="M14" s="96">
        <v>1.1348792007887964</v>
      </c>
      <c r="N14" s="97">
        <v>8332.5</v>
      </c>
      <c r="O14" s="97">
        <v>8828.529296875</v>
      </c>
      <c r="P14" s="77"/>
      <c r="Q14" s="98"/>
      <c r="R14" s="98"/>
      <c r="S14" s="99"/>
      <c r="T14" s="51">
        <v>1</v>
      </c>
      <c r="U14" s="51">
        <v>1</v>
      </c>
      <c r="V14" s="52">
        <v>0</v>
      </c>
      <c r="W14" s="52">
        <v>0</v>
      </c>
      <c r="X14" s="52">
        <v>0</v>
      </c>
      <c r="Y14" s="52">
        <v>0.999989</v>
      </c>
      <c r="Z14" s="52">
        <v>0</v>
      </c>
      <c r="AA14" s="52" t="s">
        <v>899</v>
      </c>
      <c r="AB14" s="82">
        <v>14</v>
      </c>
      <c r="AC14" s="82"/>
      <c r="AD14" s="100"/>
      <c r="AE14" s="85" t="s">
        <v>534</v>
      </c>
      <c r="AF14" s="85">
        <v>319</v>
      </c>
      <c r="AG14" s="85">
        <v>120</v>
      </c>
      <c r="AH14" s="85">
        <v>8602</v>
      </c>
      <c r="AI14" s="85">
        <v>122</v>
      </c>
      <c r="AJ14" s="85"/>
      <c r="AK14" s="85" t="s">
        <v>582</v>
      </c>
      <c r="AL14" s="85"/>
      <c r="AM14" s="85"/>
      <c r="AN14" s="85"/>
      <c r="AO14" s="87">
        <v>42351.67359953704</v>
      </c>
      <c r="AP14" s="89" t="s">
        <v>684</v>
      </c>
      <c r="AQ14" s="85" t="b">
        <v>1</v>
      </c>
      <c r="AR14" s="85" t="b">
        <v>0</v>
      </c>
      <c r="AS14" s="85" t="b">
        <v>1</v>
      </c>
      <c r="AT14" s="85"/>
      <c r="AU14" s="85">
        <v>3</v>
      </c>
      <c r="AV14" s="85"/>
      <c r="AW14" s="85" t="b">
        <v>0</v>
      </c>
      <c r="AX14" s="85" t="s">
        <v>741</v>
      </c>
      <c r="AY14" s="89" t="s">
        <v>752</v>
      </c>
      <c r="AZ14" s="85" t="s">
        <v>66</v>
      </c>
      <c r="BA14" s="85" t="str">
        <f>REPLACE(INDEX(GroupVertices[Group],MATCH(Vertices[[#This Row],[Vertex]],GroupVertices[Vertex],0)),1,1,"")</f>
        <v>4</v>
      </c>
      <c r="BB14" s="51" t="s">
        <v>294</v>
      </c>
      <c r="BC14" s="51" t="s">
        <v>294</v>
      </c>
      <c r="BD14" s="51" t="s">
        <v>300</v>
      </c>
      <c r="BE14" s="51" t="s">
        <v>300</v>
      </c>
      <c r="BF14" s="51"/>
      <c r="BG14" s="51"/>
      <c r="BH14" s="131" t="s">
        <v>1097</v>
      </c>
      <c r="BI14" s="131" t="s">
        <v>1097</v>
      </c>
      <c r="BJ14" s="131" t="s">
        <v>1118</v>
      </c>
      <c r="BK14" s="131" t="s">
        <v>1118</v>
      </c>
      <c r="BL14" s="131">
        <v>0</v>
      </c>
      <c r="BM14" s="134">
        <v>0</v>
      </c>
      <c r="BN14" s="131">
        <v>1</v>
      </c>
      <c r="BO14" s="134">
        <v>6.666666666666667</v>
      </c>
      <c r="BP14" s="131">
        <v>0</v>
      </c>
      <c r="BQ14" s="134">
        <v>0</v>
      </c>
      <c r="BR14" s="131">
        <v>14</v>
      </c>
      <c r="BS14" s="134">
        <v>93.33333333333333</v>
      </c>
      <c r="BT14" s="131">
        <v>15</v>
      </c>
      <c r="BU14" s="2"/>
      <c r="BV14" s="3"/>
      <c r="BW14" s="3"/>
      <c r="BX14" s="3"/>
      <c r="BY14" s="3"/>
    </row>
    <row r="15" spans="1:77" ht="41.45" customHeight="1">
      <c r="A15" s="14" t="s">
        <v>223</v>
      </c>
      <c r="C15" s="15"/>
      <c r="D15" s="15" t="s">
        <v>64</v>
      </c>
      <c r="E15" s="95">
        <v>162.63395655463094</v>
      </c>
      <c r="F15" s="81">
        <v>99.99932715541715</v>
      </c>
      <c r="G15" s="114" t="s">
        <v>314</v>
      </c>
      <c r="H15" s="15"/>
      <c r="I15" s="16" t="s">
        <v>223</v>
      </c>
      <c r="J15" s="66"/>
      <c r="K15" s="66"/>
      <c r="L15" s="116" t="s">
        <v>803</v>
      </c>
      <c r="M15" s="96">
        <v>1.2242366713113741</v>
      </c>
      <c r="N15" s="97">
        <v>4038.6123046875</v>
      </c>
      <c r="O15" s="97">
        <v>383.9617614746094</v>
      </c>
      <c r="P15" s="77"/>
      <c r="Q15" s="98"/>
      <c r="R15" s="98"/>
      <c r="S15" s="99"/>
      <c r="T15" s="51">
        <v>0</v>
      </c>
      <c r="U15" s="51">
        <v>1</v>
      </c>
      <c r="V15" s="52">
        <v>0</v>
      </c>
      <c r="W15" s="52">
        <v>0.0625</v>
      </c>
      <c r="X15" s="52">
        <v>0</v>
      </c>
      <c r="Y15" s="52">
        <v>0.546171</v>
      </c>
      <c r="Z15" s="52">
        <v>0</v>
      </c>
      <c r="AA15" s="52">
        <v>0</v>
      </c>
      <c r="AB15" s="82">
        <v>15</v>
      </c>
      <c r="AC15" s="82"/>
      <c r="AD15" s="100"/>
      <c r="AE15" s="85" t="s">
        <v>535</v>
      </c>
      <c r="AF15" s="85">
        <v>1762</v>
      </c>
      <c r="AG15" s="85">
        <v>173</v>
      </c>
      <c r="AH15" s="85">
        <v>14552</v>
      </c>
      <c r="AI15" s="85">
        <v>34160</v>
      </c>
      <c r="AJ15" s="85"/>
      <c r="AK15" s="85" t="s">
        <v>583</v>
      </c>
      <c r="AL15" s="85" t="s">
        <v>626</v>
      </c>
      <c r="AM15" s="85"/>
      <c r="AN15" s="85"/>
      <c r="AO15" s="87">
        <v>40574.055925925924</v>
      </c>
      <c r="AP15" s="89" t="s">
        <v>685</v>
      </c>
      <c r="AQ15" s="85" t="b">
        <v>0</v>
      </c>
      <c r="AR15" s="85" t="b">
        <v>0</v>
      </c>
      <c r="AS15" s="85" t="b">
        <v>1</v>
      </c>
      <c r="AT15" s="85"/>
      <c r="AU15" s="85">
        <v>10</v>
      </c>
      <c r="AV15" s="89" t="s">
        <v>719</v>
      </c>
      <c r="AW15" s="85" t="b">
        <v>0</v>
      </c>
      <c r="AX15" s="85" t="s">
        <v>741</v>
      </c>
      <c r="AY15" s="89" t="s">
        <v>753</v>
      </c>
      <c r="AZ15" s="85" t="s">
        <v>66</v>
      </c>
      <c r="BA15" s="85" t="str">
        <f>REPLACE(INDEX(GroupVertices[Group],MATCH(Vertices[[#This Row],[Vertex]],GroupVertices[Vertex],0)),1,1,"")</f>
        <v>3</v>
      </c>
      <c r="BB15" s="51"/>
      <c r="BC15" s="51"/>
      <c r="BD15" s="51"/>
      <c r="BE15" s="51"/>
      <c r="BF15" s="51"/>
      <c r="BG15" s="51"/>
      <c r="BH15" s="131" t="s">
        <v>1098</v>
      </c>
      <c r="BI15" s="131" t="s">
        <v>1098</v>
      </c>
      <c r="BJ15" s="131" t="s">
        <v>1119</v>
      </c>
      <c r="BK15" s="131" t="s">
        <v>1119</v>
      </c>
      <c r="BL15" s="131">
        <v>0</v>
      </c>
      <c r="BM15" s="134">
        <v>0</v>
      </c>
      <c r="BN15" s="131">
        <v>0</v>
      </c>
      <c r="BO15" s="134">
        <v>0</v>
      </c>
      <c r="BP15" s="131">
        <v>0</v>
      </c>
      <c r="BQ15" s="134">
        <v>0</v>
      </c>
      <c r="BR15" s="131">
        <v>3</v>
      </c>
      <c r="BS15" s="134">
        <v>100</v>
      </c>
      <c r="BT15" s="131">
        <v>3</v>
      </c>
      <c r="BU15" s="2"/>
      <c r="BV15" s="3"/>
      <c r="BW15" s="3"/>
      <c r="BX15" s="3"/>
      <c r="BY15" s="3"/>
    </row>
    <row r="16" spans="1:77" ht="41.45" customHeight="1">
      <c r="A16" s="14" t="s">
        <v>224</v>
      </c>
      <c r="C16" s="15"/>
      <c r="D16" s="15" t="s">
        <v>64</v>
      </c>
      <c r="E16" s="95">
        <v>166.07066840341966</v>
      </c>
      <c r="F16" s="81">
        <v>99.99567962952064</v>
      </c>
      <c r="G16" s="114" t="s">
        <v>315</v>
      </c>
      <c r="H16" s="15"/>
      <c r="I16" s="16" t="s">
        <v>224</v>
      </c>
      <c r="J16" s="66"/>
      <c r="K16" s="66"/>
      <c r="L16" s="116" t="s">
        <v>804</v>
      </c>
      <c r="M16" s="96">
        <v>2.439835468420402</v>
      </c>
      <c r="N16" s="97">
        <v>5281.38818359375</v>
      </c>
      <c r="O16" s="97">
        <v>387.25518798828125</v>
      </c>
      <c r="P16" s="77"/>
      <c r="Q16" s="98"/>
      <c r="R16" s="98"/>
      <c r="S16" s="99"/>
      <c r="T16" s="51">
        <v>0</v>
      </c>
      <c r="U16" s="51">
        <v>1</v>
      </c>
      <c r="V16" s="52">
        <v>0</v>
      </c>
      <c r="W16" s="52">
        <v>0.0625</v>
      </c>
      <c r="X16" s="52">
        <v>0</v>
      </c>
      <c r="Y16" s="52">
        <v>0.546171</v>
      </c>
      <c r="Z16" s="52">
        <v>0</v>
      </c>
      <c r="AA16" s="52">
        <v>0</v>
      </c>
      <c r="AB16" s="82">
        <v>16</v>
      </c>
      <c r="AC16" s="82"/>
      <c r="AD16" s="100"/>
      <c r="AE16" s="85" t="s">
        <v>536</v>
      </c>
      <c r="AF16" s="85">
        <v>701</v>
      </c>
      <c r="AG16" s="85">
        <v>894</v>
      </c>
      <c r="AH16" s="85">
        <v>52147</v>
      </c>
      <c r="AI16" s="85">
        <v>18767</v>
      </c>
      <c r="AJ16" s="85"/>
      <c r="AK16" s="85" t="s">
        <v>584</v>
      </c>
      <c r="AL16" s="85" t="s">
        <v>627</v>
      </c>
      <c r="AM16" s="89" t="s">
        <v>658</v>
      </c>
      <c r="AN16" s="85"/>
      <c r="AO16" s="87">
        <v>40679.208136574074</v>
      </c>
      <c r="AP16" s="89" t="s">
        <v>686</v>
      </c>
      <c r="AQ16" s="85" t="b">
        <v>0</v>
      </c>
      <c r="AR16" s="85" t="b">
        <v>0</v>
      </c>
      <c r="AS16" s="85" t="b">
        <v>0</v>
      </c>
      <c r="AT16" s="85"/>
      <c r="AU16" s="85">
        <v>18</v>
      </c>
      <c r="AV16" s="89" t="s">
        <v>721</v>
      </c>
      <c r="AW16" s="85" t="b">
        <v>0</v>
      </c>
      <c r="AX16" s="85" t="s">
        <v>741</v>
      </c>
      <c r="AY16" s="89" t="s">
        <v>754</v>
      </c>
      <c r="AZ16" s="85" t="s">
        <v>66</v>
      </c>
      <c r="BA16" s="85" t="str">
        <f>REPLACE(INDEX(GroupVertices[Group],MATCH(Vertices[[#This Row],[Vertex]],GroupVertices[Vertex],0)),1,1,"")</f>
        <v>3</v>
      </c>
      <c r="BB16" s="51"/>
      <c r="BC16" s="51"/>
      <c r="BD16" s="51"/>
      <c r="BE16" s="51"/>
      <c r="BF16" s="51"/>
      <c r="BG16" s="51"/>
      <c r="BH16" s="131" t="s">
        <v>1099</v>
      </c>
      <c r="BI16" s="131" t="s">
        <v>1099</v>
      </c>
      <c r="BJ16" s="131" t="s">
        <v>1120</v>
      </c>
      <c r="BK16" s="131" t="s">
        <v>1120</v>
      </c>
      <c r="BL16" s="131">
        <v>0</v>
      </c>
      <c r="BM16" s="134">
        <v>0</v>
      </c>
      <c r="BN16" s="131">
        <v>0</v>
      </c>
      <c r="BO16" s="134">
        <v>0</v>
      </c>
      <c r="BP16" s="131">
        <v>0</v>
      </c>
      <c r="BQ16" s="134">
        <v>0</v>
      </c>
      <c r="BR16" s="131">
        <v>5</v>
      </c>
      <c r="BS16" s="134">
        <v>100</v>
      </c>
      <c r="BT16" s="131">
        <v>5</v>
      </c>
      <c r="BU16" s="2"/>
      <c r="BV16" s="3"/>
      <c r="BW16" s="3"/>
      <c r="BX16" s="3"/>
      <c r="BY16" s="3"/>
    </row>
    <row r="17" spans="1:77" ht="41.45" customHeight="1">
      <c r="A17" s="14" t="s">
        <v>225</v>
      </c>
      <c r="C17" s="15"/>
      <c r="D17" s="15" t="s">
        <v>64</v>
      </c>
      <c r="E17" s="95">
        <v>162.6244233733583</v>
      </c>
      <c r="F17" s="81">
        <v>99.9993372733808</v>
      </c>
      <c r="G17" s="114" t="s">
        <v>316</v>
      </c>
      <c r="H17" s="15"/>
      <c r="I17" s="16" t="s">
        <v>225</v>
      </c>
      <c r="J17" s="66"/>
      <c r="K17" s="66"/>
      <c r="L17" s="116" t="s">
        <v>805</v>
      </c>
      <c r="M17" s="96">
        <v>1.220864691291654</v>
      </c>
      <c r="N17" s="97">
        <v>5685.85986328125</v>
      </c>
      <c r="O17" s="97">
        <v>3355.082275390625</v>
      </c>
      <c r="P17" s="77"/>
      <c r="Q17" s="98"/>
      <c r="R17" s="98"/>
      <c r="S17" s="99"/>
      <c r="T17" s="51">
        <v>0</v>
      </c>
      <c r="U17" s="51">
        <v>2</v>
      </c>
      <c r="V17" s="52">
        <v>14</v>
      </c>
      <c r="W17" s="52">
        <v>0.071429</v>
      </c>
      <c r="X17" s="52">
        <v>0</v>
      </c>
      <c r="Y17" s="52">
        <v>1.054668</v>
      </c>
      <c r="Z17" s="52">
        <v>0</v>
      </c>
      <c r="AA17" s="52">
        <v>0</v>
      </c>
      <c r="AB17" s="82">
        <v>17</v>
      </c>
      <c r="AC17" s="82"/>
      <c r="AD17" s="100"/>
      <c r="AE17" s="85" t="s">
        <v>537</v>
      </c>
      <c r="AF17" s="85">
        <v>357</v>
      </c>
      <c r="AG17" s="85">
        <v>171</v>
      </c>
      <c r="AH17" s="85">
        <v>15502</v>
      </c>
      <c r="AI17" s="85">
        <v>14450</v>
      </c>
      <c r="AJ17" s="85"/>
      <c r="AK17" s="85"/>
      <c r="AL17" s="85"/>
      <c r="AM17" s="85"/>
      <c r="AN17" s="85"/>
      <c r="AO17" s="87">
        <v>41155.070243055554</v>
      </c>
      <c r="AP17" s="89" t="s">
        <v>687</v>
      </c>
      <c r="AQ17" s="85" t="b">
        <v>1</v>
      </c>
      <c r="AR17" s="85" t="b">
        <v>0</v>
      </c>
      <c r="AS17" s="85" t="b">
        <v>0</v>
      </c>
      <c r="AT17" s="85"/>
      <c r="AU17" s="85">
        <v>28</v>
      </c>
      <c r="AV17" s="89" t="s">
        <v>719</v>
      </c>
      <c r="AW17" s="85" t="b">
        <v>0</v>
      </c>
      <c r="AX17" s="85" t="s">
        <v>741</v>
      </c>
      <c r="AY17" s="89" t="s">
        <v>755</v>
      </c>
      <c r="AZ17" s="85" t="s">
        <v>66</v>
      </c>
      <c r="BA17" s="85" t="str">
        <f>REPLACE(INDEX(GroupVertices[Group],MATCH(Vertices[[#This Row],[Vertex]],GroupVertices[Vertex],0)),1,1,"")</f>
        <v>3</v>
      </c>
      <c r="BB17" s="51"/>
      <c r="BC17" s="51"/>
      <c r="BD17" s="51"/>
      <c r="BE17" s="51"/>
      <c r="BF17" s="51"/>
      <c r="BG17" s="51"/>
      <c r="BH17" s="131" t="s">
        <v>1100</v>
      </c>
      <c r="BI17" s="131" t="s">
        <v>1109</v>
      </c>
      <c r="BJ17" s="131" t="s">
        <v>1121</v>
      </c>
      <c r="BK17" s="131" t="s">
        <v>1128</v>
      </c>
      <c r="BL17" s="131">
        <v>0</v>
      </c>
      <c r="BM17" s="134">
        <v>0</v>
      </c>
      <c r="BN17" s="131">
        <v>0</v>
      </c>
      <c r="BO17" s="134">
        <v>0</v>
      </c>
      <c r="BP17" s="131">
        <v>0</v>
      </c>
      <c r="BQ17" s="134">
        <v>0</v>
      </c>
      <c r="BR17" s="131">
        <v>26</v>
      </c>
      <c r="BS17" s="134">
        <v>100</v>
      </c>
      <c r="BT17" s="131">
        <v>26</v>
      </c>
      <c r="BU17" s="2"/>
      <c r="BV17" s="3"/>
      <c r="BW17" s="3"/>
      <c r="BX17" s="3"/>
      <c r="BY17" s="3"/>
    </row>
    <row r="18" spans="1:77" ht="41.45" customHeight="1">
      <c r="A18" s="14" t="s">
        <v>258</v>
      </c>
      <c r="C18" s="15"/>
      <c r="D18" s="15" t="s">
        <v>64</v>
      </c>
      <c r="E18" s="95">
        <v>163.03435016808206</v>
      </c>
      <c r="F18" s="81">
        <v>99.99890220094377</v>
      </c>
      <c r="G18" s="114" t="s">
        <v>734</v>
      </c>
      <c r="H18" s="15"/>
      <c r="I18" s="16" t="s">
        <v>258</v>
      </c>
      <c r="J18" s="66"/>
      <c r="K18" s="66"/>
      <c r="L18" s="116" t="s">
        <v>806</v>
      </c>
      <c r="M18" s="96">
        <v>1.3658598321396105</v>
      </c>
      <c r="N18" s="97">
        <v>6666</v>
      </c>
      <c r="O18" s="97">
        <v>4564.24951171875</v>
      </c>
      <c r="P18" s="77"/>
      <c r="Q18" s="98"/>
      <c r="R18" s="98"/>
      <c r="S18" s="99"/>
      <c r="T18" s="51">
        <v>1</v>
      </c>
      <c r="U18" s="51">
        <v>0</v>
      </c>
      <c r="V18" s="52">
        <v>0</v>
      </c>
      <c r="W18" s="52">
        <v>0.047619</v>
      </c>
      <c r="X18" s="52">
        <v>0</v>
      </c>
      <c r="Y18" s="52">
        <v>0.598233</v>
      </c>
      <c r="Z18" s="52">
        <v>0</v>
      </c>
      <c r="AA18" s="52">
        <v>0</v>
      </c>
      <c r="AB18" s="82">
        <v>18</v>
      </c>
      <c r="AC18" s="82"/>
      <c r="AD18" s="100"/>
      <c r="AE18" s="85" t="s">
        <v>538</v>
      </c>
      <c r="AF18" s="85">
        <v>818</v>
      </c>
      <c r="AG18" s="85">
        <v>257</v>
      </c>
      <c r="AH18" s="85">
        <v>6968</v>
      </c>
      <c r="AI18" s="85">
        <v>23867</v>
      </c>
      <c r="AJ18" s="85"/>
      <c r="AK18" s="85" t="s">
        <v>585</v>
      </c>
      <c r="AL18" s="85"/>
      <c r="AM18" s="85"/>
      <c r="AN18" s="85"/>
      <c r="AO18" s="87">
        <v>41838.1937962963</v>
      </c>
      <c r="AP18" s="89" t="s">
        <v>688</v>
      </c>
      <c r="AQ18" s="85" t="b">
        <v>1</v>
      </c>
      <c r="AR18" s="85" t="b">
        <v>0</v>
      </c>
      <c r="AS18" s="85" t="b">
        <v>1</v>
      </c>
      <c r="AT18" s="85"/>
      <c r="AU18" s="85">
        <v>0</v>
      </c>
      <c r="AV18" s="89" t="s">
        <v>719</v>
      </c>
      <c r="AW18" s="85" t="b">
        <v>0</v>
      </c>
      <c r="AX18" s="85" t="s">
        <v>741</v>
      </c>
      <c r="AY18" s="89" t="s">
        <v>756</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226</v>
      </c>
      <c r="C19" s="15"/>
      <c r="D19" s="15" t="s">
        <v>64</v>
      </c>
      <c r="E19" s="95">
        <v>163.74933876353046</v>
      </c>
      <c r="F19" s="81">
        <v>99.99814335366987</v>
      </c>
      <c r="G19" s="114" t="s">
        <v>317</v>
      </c>
      <c r="H19" s="15"/>
      <c r="I19" s="16" t="s">
        <v>226</v>
      </c>
      <c r="J19" s="66"/>
      <c r="K19" s="66"/>
      <c r="L19" s="116" t="s">
        <v>807</v>
      </c>
      <c r="M19" s="96">
        <v>1.6187583336186036</v>
      </c>
      <c r="N19" s="97">
        <v>3887.498046875</v>
      </c>
      <c r="O19" s="97">
        <v>5310.453125</v>
      </c>
      <c r="P19" s="77"/>
      <c r="Q19" s="98"/>
      <c r="R19" s="98"/>
      <c r="S19" s="99"/>
      <c r="T19" s="51">
        <v>0</v>
      </c>
      <c r="U19" s="51">
        <v>2</v>
      </c>
      <c r="V19" s="52">
        <v>0</v>
      </c>
      <c r="W19" s="52">
        <v>0.0625</v>
      </c>
      <c r="X19" s="52">
        <v>0</v>
      </c>
      <c r="Y19" s="52">
        <v>0.623411</v>
      </c>
      <c r="Z19" s="52">
        <v>0.5</v>
      </c>
      <c r="AA19" s="52">
        <v>0</v>
      </c>
      <c r="AB19" s="82">
        <v>19</v>
      </c>
      <c r="AC19" s="82"/>
      <c r="AD19" s="100"/>
      <c r="AE19" s="85" t="s">
        <v>539</v>
      </c>
      <c r="AF19" s="85">
        <v>76</v>
      </c>
      <c r="AG19" s="85">
        <v>407</v>
      </c>
      <c r="AH19" s="85">
        <v>21399</v>
      </c>
      <c r="AI19" s="85">
        <v>11505</v>
      </c>
      <c r="AJ19" s="85"/>
      <c r="AK19" s="85"/>
      <c r="AL19" s="85" t="s">
        <v>628</v>
      </c>
      <c r="AM19" s="85"/>
      <c r="AN19" s="85"/>
      <c r="AO19" s="87">
        <v>41148.00140046296</v>
      </c>
      <c r="AP19" s="89" t="s">
        <v>689</v>
      </c>
      <c r="AQ19" s="85" t="b">
        <v>0</v>
      </c>
      <c r="AR19" s="85" t="b">
        <v>0</v>
      </c>
      <c r="AS19" s="85" t="b">
        <v>0</v>
      </c>
      <c r="AT19" s="85"/>
      <c r="AU19" s="85">
        <v>6</v>
      </c>
      <c r="AV19" s="89" t="s">
        <v>722</v>
      </c>
      <c r="AW19" s="85" t="b">
        <v>0</v>
      </c>
      <c r="AX19" s="85" t="s">
        <v>741</v>
      </c>
      <c r="AY19" s="89" t="s">
        <v>757</v>
      </c>
      <c r="AZ19" s="85" t="s">
        <v>66</v>
      </c>
      <c r="BA19" s="85" t="str">
        <f>REPLACE(INDEX(GroupVertices[Group],MATCH(Vertices[[#This Row],[Vertex]],GroupVertices[Vertex],0)),1,1,"")</f>
        <v>2</v>
      </c>
      <c r="BB19" s="51"/>
      <c r="BC19" s="51"/>
      <c r="BD19" s="51"/>
      <c r="BE19" s="51"/>
      <c r="BF19" s="51"/>
      <c r="BG19" s="51"/>
      <c r="BH19" s="131" t="s">
        <v>1101</v>
      </c>
      <c r="BI19" s="131" t="s">
        <v>1101</v>
      </c>
      <c r="BJ19" s="131" t="s">
        <v>1040</v>
      </c>
      <c r="BK19" s="131" t="s">
        <v>1040</v>
      </c>
      <c r="BL19" s="131">
        <v>0</v>
      </c>
      <c r="BM19" s="134">
        <v>0</v>
      </c>
      <c r="BN19" s="131">
        <v>0</v>
      </c>
      <c r="BO19" s="134">
        <v>0</v>
      </c>
      <c r="BP19" s="131">
        <v>0</v>
      </c>
      <c r="BQ19" s="134">
        <v>0</v>
      </c>
      <c r="BR19" s="131">
        <v>16</v>
      </c>
      <c r="BS19" s="134">
        <v>100</v>
      </c>
      <c r="BT19" s="131">
        <v>16</v>
      </c>
      <c r="BU19" s="2"/>
      <c r="BV19" s="3"/>
      <c r="BW19" s="3"/>
      <c r="BX19" s="3"/>
      <c r="BY19" s="3"/>
    </row>
    <row r="20" spans="1:77" ht="41.45" customHeight="1">
      <c r="A20" s="14" t="s">
        <v>236</v>
      </c>
      <c r="C20" s="15"/>
      <c r="D20" s="15" t="s">
        <v>64</v>
      </c>
      <c r="E20" s="95">
        <v>184.0264153304476</v>
      </c>
      <c r="F20" s="81">
        <v>99.97662244498231</v>
      </c>
      <c r="G20" s="114" t="s">
        <v>327</v>
      </c>
      <c r="H20" s="15"/>
      <c r="I20" s="16" t="s">
        <v>236</v>
      </c>
      <c r="J20" s="66"/>
      <c r="K20" s="66"/>
      <c r="L20" s="116" t="s">
        <v>808</v>
      </c>
      <c r="M20" s="96">
        <v>8.790959835562855</v>
      </c>
      <c r="N20" s="97">
        <v>4720.01806640625</v>
      </c>
      <c r="O20" s="97">
        <v>7479.8828125</v>
      </c>
      <c r="P20" s="77"/>
      <c r="Q20" s="98"/>
      <c r="R20" s="98"/>
      <c r="S20" s="99"/>
      <c r="T20" s="51">
        <v>8</v>
      </c>
      <c r="U20" s="51">
        <v>1</v>
      </c>
      <c r="V20" s="52">
        <v>28</v>
      </c>
      <c r="W20" s="52">
        <v>0.111111</v>
      </c>
      <c r="X20" s="52">
        <v>0</v>
      </c>
      <c r="Y20" s="52">
        <v>2.506299</v>
      </c>
      <c r="Z20" s="52">
        <v>0.1111111111111111</v>
      </c>
      <c r="AA20" s="52">
        <v>0</v>
      </c>
      <c r="AB20" s="82">
        <v>20</v>
      </c>
      <c r="AC20" s="82"/>
      <c r="AD20" s="100"/>
      <c r="AE20" s="85" t="s">
        <v>540</v>
      </c>
      <c r="AF20" s="85">
        <v>0</v>
      </c>
      <c r="AG20" s="85">
        <v>4661</v>
      </c>
      <c r="AH20" s="85">
        <v>62</v>
      </c>
      <c r="AI20" s="85">
        <v>5</v>
      </c>
      <c r="AJ20" s="85"/>
      <c r="AK20" s="85" t="s">
        <v>586</v>
      </c>
      <c r="AL20" s="85" t="s">
        <v>629</v>
      </c>
      <c r="AM20" s="89" t="s">
        <v>659</v>
      </c>
      <c r="AN20" s="85"/>
      <c r="AO20" s="87">
        <v>43524.813576388886</v>
      </c>
      <c r="AP20" s="85"/>
      <c r="AQ20" s="85" t="b">
        <v>1</v>
      </c>
      <c r="AR20" s="85" t="b">
        <v>0</v>
      </c>
      <c r="AS20" s="85" t="b">
        <v>0</v>
      </c>
      <c r="AT20" s="85"/>
      <c r="AU20" s="85">
        <v>94</v>
      </c>
      <c r="AV20" s="85"/>
      <c r="AW20" s="85" t="b">
        <v>0</v>
      </c>
      <c r="AX20" s="85" t="s">
        <v>741</v>
      </c>
      <c r="AY20" s="89" t="s">
        <v>758</v>
      </c>
      <c r="AZ20" s="85" t="s">
        <v>66</v>
      </c>
      <c r="BA20" s="85" t="str">
        <f>REPLACE(INDEX(GroupVertices[Group],MATCH(Vertices[[#This Row],[Vertex]],GroupVertices[Vertex],0)),1,1,"")</f>
        <v>2</v>
      </c>
      <c r="BB20" s="51" t="s">
        <v>293</v>
      </c>
      <c r="BC20" s="51" t="s">
        <v>293</v>
      </c>
      <c r="BD20" s="51" t="s">
        <v>301</v>
      </c>
      <c r="BE20" s="51" t="s">
        <v>301</v>
      </c>
      <c r="BF20" s="51"/>
      <c r="BG20" s="51"/>
      <c r="BH20" s="131" t="s">
        <v>1101</v>
      </c>
      <c r="BI20" s="131" t="s">
        <v>1101</v>
      </c>
      <c r="BJ20" s="131" t="s">
        <v>1040</v>
      </c>
      <c r="BK20" s="131" t="s">
        <v>1040</v>
      </c>
      <c r="BL20" s="131">
        <v>0</v>
      </c>
      <c r="BM20" s="134">
        <v>0</v>
      </c>
      <c r="BN20" s="131">
        <v>0</v>
      </c>
      <c r="BO20" s="134">
        <v>0</v>
      </c>
      <c r="BP20" s="131">
        <v>0</v>
      </c>
      <c r="BQ20" s="134">
        <v>0</v>
      </c>
      <c r="BR20" s="131">
        <v>16</v>
      </c>
      <c r="BS20" s="134">
        <v>100</v>
      </c>
      <c r="BT20" s="131">
        <v>16</v>
      </c>
      <c r="BU20" s="2"/>
      <c r="BV20" s="3"/>
      <c r="BW20" s="3"/>
      <c r="BX20" s="3"/>
      <c r="BY20" s="3"/>
    </row>
    <row r="21" spans="1:77" ht="41.45" customHeight="1">
      <c r="A21" s="14" t="s">
        <v>259</v>
      </c>
      <c r="C21" s="15"/>
      <c r="D21" s="15" t="s">
        <v>64</v>
      </c>
      <c r="E21" s="95">
        <v>1000</v>
      </c>
      <c r="F21" s="81">
        <v>70</v>
      </c>
      <c r="G21" s="114" t="s">
        <v>735</v>
      </c>
      <c r="H21" s="15"/>
      <c r="I21" s="16" t="s">
        <v>259</v>
      </c>
      <c r="J21" s="66"/>
      <c r="K21" s="66"/>
      <c r="L21" s="116" t="s">
        <v>809</v>
      </c>
      <c r="M21" s="96">
        <v>9999</v>
      </c>
      <c r="N21" s="97">
        <v>5084.07275390625</v>
      </c>
      <c r="O21" s="97">
        <v>7083.357421875</v>
      </c>
      <c r="P21" s="77"/>
      <c r="Q21" s="98"/>
      <c r="R21" s="98"/>
      <c r="S21" s="99"/>
      <c r="T21" s="51">
        <v>9</v>
      </c>
      <c r="U21" s="51">
        <v>0</v>
      </c>
      <c r="V21" s="52">
        <v>28</v>
      </c>
      <c r="W21" s="52">
        <v>0.111111</v>
      </c>
      <c r="X21" s="52">
        <v>0</v>
      </c>
      <c r="Y21" s="52">
        <v>2.506299</v>
      </c>
      <c r="Z21" s="52">
        <v>0.1111111111111111</v>
      </c>
      <c r="AA21" s="52">
        <v>0</v>
      </c>
      <c r="AB21" s="82">
        <v>21</v>
      </c>
      <c r="AC21" s="82"/>
      <c r="AD21" s="100"/>
      <c r="AE21" s="85" t="s">
        <v>541</v>
      </c>
      <c r="AF21" s="85">
        <v>112</v>
      </c>
      <c r="AG21" s="85">
        <v>5930087</v>
      </c>
      <c r="AH21" s="85">
        <v>121961</v>
      </c>
      <c r="AI21" s="85">
        <v>156</v>
      </c>
      <c r="AJ21" s="85"/>
      <c r="AK21" s="85" t="s">
        <v>587</v>
      </c>
      <c r="AL21" s="85" t="s">
        <v>630</v>
      </c>
      <c r="AM21" s="89" t="s">
        <v>660</v>
      </c>
      <c r="AN21" s="85"/>
      <c r="AO21" s="87">
        <v>39941.620254629626</v>
      </c>
      <c r="AP21" s="89" t="s">
        <v>690</v>
      </c>
      <c r="AQ21" s="85" t="b">
        <v>0</v>
      </c>
      <c r="AR21" s="85" t="b">
        <v>0</v>
      </c>
      <c r="AS21" s="85" t="b">
        <v>0</v>
      </c>
      <c r="AT21" s="85"/>
      <c r="AU21" s="85">
        <v>18326</v>
      </c>
      <c r="AV21" s="89" t="s">
        <v>723</v>
      </c>
      <c r="AW21" s="85" t="b">
        <v>1</v>
      </c>
      <c r="AX21" s="85" t="s">
        <v>741</v>
      </c>
      <c r="AY21" s="89" t="s">
        <v>759</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227</v>
      </c>
      <c r="C22" s="15"/>
      <c r="D22" s="15" t="s">
        <v>64</v>
      </c>
      <c r="E22" s="95">
        <v>169.36914912375502</v>
      </c>
      <c r="F22" s="81">
        <v>99.99217881409709</v>
      </c>
      <c r="G22" s="114" t="s">
        <v>318</v>
      </c>
      <c r="H22" s="15"/>
      <c r="I22" s="16" t="s">
        <v>227</v>
      </c>
      <c r="J22" s="66"/>
      <c r="K22" s="66"/>
      <c r="L22" s="116" t="s">
        <v>810</v>
      </c>
      <c r="M22" s="96">
        <v>3.6065405552434915</v>
      </c>
      <c r="N22" s="97">
        <v>3412.314453125</v>
      </c>
      <c r="O22" s="97">
        <v>8641.9326171875</v>
      </c>
      <c r="P22" s="77"/>
      <c r="Q22" s="98"/>
      <c r="R22" s="98"/>
      <c r="S22" s="99"/>
      <c r="T22" s="51">
        <v>0</v>
      </c>
      <c r="U22" s="51">
        <v>2</v>
      </c>
      <c r="V22" s="52">
        <v>0</v>
      </c>
      <c r="W22" s="52">
        <v>0.0625</v>
      </c>
      <c r="X22" s="52">
        <v>0</v>
      </c>
      <c r="Y22" s="52">
        <v>0.623411</v>
      </c>
      <c r="Z22" s="52">
        <v>0.5</v>
      </c>
      <c r="AA22" s="52">
        <v>0</v>
      </c>
      <c r="AB22" s="82">
        <v>22</v>
      </c>
      <c r="AC22" s="82"/>
      <c r="AD22" s="100"/>
      <c r="AE22" s="85" t="s">
        <v>542</v>
      </c>
      <c r="AF22" s="85">
        <v>3559</v>
      </c>
      <c r="AG22" s="85">
        <v>1586</v>
      </c>
      <c r="AH22" s="85">
        <v>21470</v>
      </c>
      <c r="AI22" s="85">
        <v>52481</v>
      </c>
      <c r="AJ22" s="85"/>
      <c r="AK22" s="85" t="s">
        <v>588</v>
      </c>
      <c r="AL22" s="85" t="s">
        <v>631</v>
      </c>
      <c r="AM22" s="89" t="s">
        <v>661</v>
      </c>
      <c r="AN22" s="85"/>
      <c r="AO22" s="87">
        <v>39160.87048611111</v>
      </c>
      <c r="AP22" s="89" t="s">
        <v>691</v>
      </c>
      <c r="AQ22" s="85" t="b">
        <v>0</v>
      </c>
      <c r="AR22" s="85" t="b">
        <v>0</v>
      </c>
      <c r="AS22" s="85" t="b">
        <v>1</v>
      </c>
      <c r="AT22" s="85"/>
      <c r="AU22" s="85">
        <v>14</v>
      </c>
      <c r="AV22" s="89" t="s">
        <v>721</v>
      </c>
      <c r="AW22" s="85" t="b">
        <v>0</v>
      </c>
      <c r="AX22" s="85" t="s">
        <v>741</v>
      </c>
      <c r="AY22" s="89" t="s">
        <v>760</v>
      </c>
      <c r="AZ22" s="85" t="s">
        <v>66</v>
      </c>
      <c r="BA22" s="85" t="str">
        <f>REPLACE(INDEX(GroupVertices[Group],MATCH(Vertices[[#This Row],[Vertex]],GroupVertices[Vertex],0)),1,1,"")</f>
        <v>2</v>
      </c>
      <c r="BB22" s="51"/>
      <c r="BC22" s="51"/>
      <c r="BD22" s="51"/>
      <c r="BE22" s="51"/>
      <c r="BF22" s="51"/>
      <c r="BG22" s="51"/>
      <c r="BH22" s="131" t="s">
        <v>1101</v>
      </c>
      <c r="BI22" s="131" t="s">
        <v>1101</v>
      </c>
      <c r="BJ22" s="131" t="s">
        <v>1040</v>
      </c>
      <c r="BK22" s="131" t="s">
        <v>1040</v>
      </c>
      <c r="BL22" s="131">
        <v>0</v>
      </c>
      <c r="BM22" s="134">
        <v>0</v>
      </c>
      <c r="BN22" s="131">
        <v>0</v>
      </c>
      <c r="BO22" s="134">
        <v>0</v>
      </c>
      <c r="BP22" s="131">
        <v>0</v>
      </c>
      <c r="BQ22" s="134">
        <v>0</v>
      </c>
      <c r="BR22" s="131">
        <v>16</v>
      </c>
      <c r="BS22" s="134">
        <v>100</v>
      </c>
      <c r="BT22" s="131">
        <v>16</v>
      </c>
      <c r="BU22" s="2"/>
      <c r="BV22" s="3"/>
      <c r="BW22" s="3"/>
      <c r="BX22" s="3"/>
      <c r="BY22" s="3"/>
    </row>
    <row r="23" spans="1:77" ht="41.45" customHeight="1">
      <c r="A23" s="14" t="s">
        <v>228</v>
      </c>
      <c r="C23" s="15"/>
      <c r="D23" s="15" t="s">
        <v>64</v>
      </c>
      <c r="E23" s="95">
        <v>162.10963158463542</v>
      </c>
      <c r="F23" s="81">
        <v>99.999883643418</v>
      </c>
      <c r="G23" s="114" t="s">
        <v>319</v>
      </c>
      <c r="H23" s="15"/>
      <c r="I23" s="16" t="s">
        <v>228</v>
      </c>
      <c r="J23" s="66"/>
      <c r="K23" s="66"/>
      <c r="L23" s="116" t="s">
        <v>811</v>
      </c>
      <c r="M23" s="96">
        <v>1.038777770226779</v>
      </c>
      <c r="N23" s="97">
        <v>5219.60205078125</v>
      </c>
      <c r="O23" s="97">
        <v>4917.1552734375</v>
      </c>
      <c r="P23" s="77"/>
      <c r="Q23" s="98"/>
      <c r="R23" s="98"/>
      <c r="S23" s="99"/>
      <c r="T23" s="51">
        <v>0</v>
      </c>
      <c r="U23" s="51">
        <v>2</v>
      </c>
      <c r="V23" s="52">
        <v>0</v>
      </c>
      <c r="W23" s="52">
        <v>0.0625</v>
      </c>
      <c r="X23" s="52">
        <v>0</v>
      </c>
      <c r="Y23" s="52">
        <v>0.623411</v>
      </c>
      <c r="Z23" s="52">
        <v>0.5</v>
      </c>
      <c r="AA23" s="52">
        <v>0</v>
      </c>
      <c r="AB23" s="82">
        <v>23</v>
      </c>
      <c r="AC23" s="82"/>
      <c r="AD23" s="100"/>
      <c r="AE23" s="85" t="s">
        <v>543</v>
      </c>
      <c r="AF23" s="85">
        <v>593</v>
      </c>
      <c r="AG23" s="85">
        <v>63</v>
      </c>
      <c r="AH23" s="85">
        <v>711</v>
      </c>
      <c r="AI23" s="85">
        <v>2541</v>
      </c>
      <c r="AJ23" s="85"/>
      <c r="AK23" s="85" t="s">
        <v>589</v>
      </c>
      <c r="AL23" s="85"/>
      <c r="AM23" s="85"/>
      <c r="AN23" s="85"/>
      <c r="AO23" s="87">
        <v>41598.88814814815</v>
      </c>
      <c r="AP23" s="85"/>
      <c r="AQ23" s="85" t="b">
        <v>1</v>
      </c>
      <c r="AR23" s="85" t="b">
        <v>0</v>
      </c>
      <c r="AS23" s="85" t="b">
        <v>0</v>
      </c>
      <c r="AT23" s="85"/>
      <c r="AU23" s="85">
        <v>0</v>
      </c>
      <c r="AV23" s="89" t="s">
        <v>719</v>
      </c>
      <c r="AW23" s="85" t="b">
        <v>0</v>
      </c>
      <c r="AX23" s="85" t="s">
        <v>741</v>
      </c>
      <c r="AY23" s="89" t="s">
        <v>761</v>
      </c>
      <c r="AZ23" s="85" t="s">
        <v>66</v>
      </c>
      <c r="BA23" s="85" t="str">
        <f>REPLACE(INDEX(GroupVertices[Group],MATCH(Vertices[[#This Row],[Vertex]],GroupVertices[Vertex],0)),1,1,"")</f>
        <v>2</v>
      </c>
      <c r="BB23" s="51" t="s">
        <v>290</v>
      </c>
      <c r="BC23" s="51" t="s">
        <v>290</v>
      </c>
      <c r="BD23" s="51" t="s">
        <v>299</v>
      </c>
      <c r="BE23" s="51" t="s">
        <v>299</v>
      </c>
      <c r="BF23" s="51"/>
      <c r="BG23" s="51"/>
      <c r="BH23" s="131" t="s">
        <v>1102</v>
      </c>
      <c r="BI23" s="131" t="s">
        <v>1102</v>
      </c>
      <c r="BJ23" s="131" t="s">
        <v>1122</v>
      </c>
      <c r="BK23" s="131" t="s">
        <v>1122</v>
      </c>
      <c r="BL23" s="131">
        <v>0</v>
      </c>
      <c r="BM23" s="134">
        <v>0</v>
      </c>
      <c r="BN23" s="131">
        <v>0</v>
      </c>
      <c r="BO23" s="134">
        <v>0</v>
      </c>
      <c r="BP23" s="131">
        <v>0</v>
      </c>
      <c r="BQ23" s="134">
        <v>0</v>
      </c>
      <c r="BR23" s="131">
        <v>3</v>
      </c>
      <c r="BS23" s="134">
        <v>100</v>
      </c>
      <c r="BT23" s="131">
        <v>3</v>
      </c>
      <c r="BU23" s="2"/>
      <c r="BV23" s="3"/>
      <c r="BW23" s="3"/>
      <c r="BX23" s="3"/>
      <c r="BY23" s="3"/>
    </row>
    <row r="24" spans="1:77" ht="41.45" customHeight="1">
      <c r="A24" s="14" t="s">
        <v>229</v>
      </c>
      <c r="C24" s="15"/>
      <c r="D24" s="15" t="s">
        <v>64</v>
      </c>
      <c r="E24" s="95">
        <v>225.07152729982312</v>
      </c>
      <c r="F24" s="81">
        <v>99.9330595524791</v>
      </c>
      <c r="G24" s="114" t="s">
        <v>320</v>
      </c>
      <c r="H24" s="15"/>
      <c r="I24" s="16" t="s">
        <v>229</v>
      </c>
      <c r="J24" s="66"/>
      <c r="K24" s="66"/>
      <c r="L24" s="116" t="s">
        <v>812</v>
      </c>
      <c r="M24" s="96">
        <v>23.309019810466932</v>
      </c>
      <c r="N24" s="97">
        <v>6666</v>
      </c>
      <c r="O24" s="97">
        <v>7737.72705078125</v>
      </c>
      <c r="P24" s="77"/>
      <c r="Q24" s="98"/>
      <c r="R24" s="98"/>
      <c r="S24" s="99"/>
      <c r="T24" s="51">
        <v>0</v>
      </c>
      <c r="U24" s="51">
        <v>2</v>
      </c>
      <c r="V24" s="52">
        <v>0</v>
      </c>
      <c r="W24" s="52">
        <v>0.0625</v>
      </c>
      <c r="X24" s="52">
        <v>0</v>
      </c>
      <c r="Y24" s="52">
        <v>0.623411</v>
      </c>
      <c r="Z24" s="52">
        <v>0.5</v>
      </c>
      <c r="AA24" s="52">
        <v>0</v>
      </c>
      <c r="AB24" s="82">
        <v>24</v>
      </c>
      <c r="AC24" s="82"/>
      <c r="AD24" s="100"/>
      <c r="AE24" s="85" t="s">
        <v>544</v>
      </c>
      <c r="AF24" s="85">
        <v>1088</v>
      </c>
      <c r="AG24" s="85">
        <v>13272</v>
      </c>
      <c r="AH24" s="85">
        <v>14285</v>
      </c>
      <c r="AI24" s="85">
        <v>13674</v>
      </c>
      <c r="AJ24" s="85"/>
      <c r="AK24" s="85" t="s">
        <v>590</v>
      </c>
      <c r="AL24" s="85" t="s">
        <v>632</v>
      </c>
      <c r="AM24" s="89" t="s">
        <v>662</v>
      </c>
      <c r="AN24" s="85"/>
      <c r="AO24" s="87">
        <v>40719.83792824074</v>
      </c>
      <c r="AP24" s="89" t="s">
        <v>692</v>
      </c>
      <c r="AQ24" s="85" t="b">
        <v>0</v>
      </c>
      <c r="AR24" s="85" t="b">
        <v>0</v>
      </c>
      <c r="AS24" s="85" t="b">
        <v>0</v>
      </c>
      <c r="AT24" s="85"/>
      <c r="AU24" s="85">
        <v>343</v>
      </c>
      <c r="AV24" s="89" t="s">
        <v>719</v>
      </c>
      <c r="AW24" s="85" t="b">
        <v>0</v>
      </c>
      <c r="AX24" s="85" t="s">
        <v>741</v>
      </c>
      <c r="AY24" s="89" t="s">
        <v>762</v>
      </c>
      <c r="AZ24" s="85" t="s">
        <v>66</v>
      </c>
      <c r="BA24" s="85" t="str">
        <f>REPLACE(INDEX(GroupVertices[Group],MATCH(Vertices[[#This Row],[Vertex]],GroupVertices[Vertex],0)),1,1,"")</f>
        <v>2</v>
      </c>
      <c r="BB24" s="51"/>
      <c r="BC24" s="51"/>
      <c r="BD24" s="51"/>
      <c r="BE24" s="51"/>
      <c r="BF24" s="51"/>
      <c r="BG24" s="51"/>
      <c r="BH24" s="131" t="s">
        <v>1101</v>
      </c>
      <c r="BI24" s="131" t="s">
        <v>1101</v>
      </c>
      <c r="BJ24" s="131" t="s">
        <v>1040</v>
      </c>
      <c r="BK24" s="131" t="s">
        <v>1040</v>
      </c>
      <c r="BL24" s="131">
        <v>0</v>
      </c>
      <c r="BM24" s="134">
        <v>0</v>
      </c>
      <c r="BN24" s="131">
        <v>0</v>
      </c>
      <c r="BO24" s="134">
        <v>0</v>
      </c>
      <c r="BP24" s="131">
        <v>0</v>
      </c>
      <c r="BQ24" s="134">
        <v>0</v>
      </c>
      <c r="BR24" s="131">
        <v>16</v>
      </c>
      <c r="BS24" s="134">
        <v>100</v>
      </c>
      <c r="BT24" s="131">
        <v>16</v>
      </c>
      <c r="BU24" s="2"/>
      <c r="BV24" s="3"/>
      <c r="BW24" s="3"/>
      <c r="BX24" s="3"/>
      <c r="BY24" s="3"/>
    </row>
    <row r="25" spans="1:77" ht="41.45" customHeight="1">
      <c r="A25" s="14" t="s">
        <v>230</v>
      </c>
      <c r="C25" s="15"/>
      <c r="D25" s="15" t="s">
        <v>64</v>
      </c>
      <c r="E25" s="95">
        <v>197.91149385405586</v>
      </c>
      <c r="F25" s="81">
        <v>99.96188563092333</v>
      </c>
      <c r="G25" s="114" t="s">
        <v>321</v>
      </c>
      <c r="H25" s="15"/>
      <c r="I25" s="16" t="s">
        <v>230</v>
      </c>
      <c r="J25" s="66"/>
      <c r="K25" s="66"/>
      <c r="L25" s="116" t="s">
        <v>813</v>
      </c>
      <c r="M25" s="96">
        <v>13.702248734284906</v>
      </c>
      <c r="N25" s="97">
        <v>5916.58154296875</v>
      </c>
      <c r="O25" s="97">
        <v>9252.7880859375</v>
      </c>
      <c r="P25" s="77"/>
      <c r="Q25" s="98"/>
      <c r="R25" s="98"/>
      <c r="S25" s="99"/>
      <c r="T25" s="51">
        <v>0</v>
      </c>
      <c r="U25" s="51">
        <v>2</v>
      </c>
      <c r="V25" s="52">
        <v>0</v>
      </c>
      <c r="W25" s="52">
        <v>0.0625</v>
      </c>
      <c r="X25" s="52">
        <v>0</v>
      </c>
      <c r="Y25" s="52">
        <v>0.623411</v>
      </c>
      <c r="Z25" s="52">
        <v>0.5</v>
      </c>
      <c r="AA25" s="52">
        <v>0</v>
      </c>
      <c r="AB25" s="82">
        <v>25</v>
      </c>
      <c r="AC25" s="82"/>
      <c r="AD25" s="100"/>
      <c r="AE25" s="85" t="s">
        <v>545</v>
      </c>
      <c r="AF25" s="85">
        <v>8314</v>
      </c>
      <c r="AG25" s="85">
        <v>7574</v>
      </c>
      <c r="AH25" s="85">
        <v>138435</v>
      </c>
      <c r="AI25" s="85">
        <v>17107</v>
      </c>
      <c r="AJ25" s="85"/>
      <c r="AK25" s="85" t="s">
        <v>591</v>
      </c>
      <c r="AL25" s="85" t="s">
        <v>633</v>
      </c>
      <c r="AM25" s="89" t="s">
        <v>663</v>
      </c>
      <c r="AN25" s="85"/>
      <c r="AO25" s="87">
        <v>39355.42623842593</v>
      </c>
      <c r="AP25" s="89" t="s">
        <v>693</v>
      </c>
      <c r="AQ25" s="85" t="b">
        <v>1</v>
      </c>
      <c r="AR25" s="85" t="b">
        <v>0</v>
      </c>
      <c r="AS25" s="85" t="b">
        <v>1</v>
      </c>
      <c r="AT25" s="85"/>
      <c r="AU25" s="85">
        <v>1003</v>
      </c>
      <c r="AV25" s="89" t="s">
        <v>719</v>
      </c>
      <c r="AW25" s="85" t="b">
        <v>0</v>
      </c>
      <c r="AX25" s="85" t="s">
        <v>741</v>
      </c>
      <c r="AY25" s="89" t="s">
        <v>763</v>
      </c>
      <c r="AZ25" s="85" t="s">
        <v>66</v>
      </c>
      <c r="BA25" s="85" t="str">
        <f>REPLACE(INDEX(GroupVertices[Group],MATCH(Vertices[[#This Row],[Vertex]],GroupVertices[Vertex],0)),1,1,"")</f>
        <v>2</v>
      </c>
      <c r="BB25" s="51"/>
      <c r="BC25" s="51"/>
      <c r="BD25" s="51"/>
      <c r="BE25" s="51"/>
      <c r="BF25" s="51"/>
      <c r="BG25" s="51"/>
      <c r="BH25" s="131" t="s">
        <v>1101</v>
      </c>
      <c r="BI25" s="131" t="s">
        <v>1101</v>
      </c>
      <c r="BJ25" s="131" t="s">
        <v>1040</v>
      </c>
      <c r="BK25" s="131" t="s">
        <v>1040</v>
      </c>
      <c r="BL25" s="131">
        <v>0</v>
      </c>
      <c r="BM25" s="134">
        <v>0</v>
      </c>
      <c r="BN25" s="131">
        <v>0</v>
      </c>
      <c r="BO25" s="134">
        <v>0</v>
      </c>
      <c r="BP25" s="131">
        <v>0</v>
      </c>
      <c r="BQ25" s="134">
        <v>0</v>
      </c>
      <c r="BR25" s="131">
        <v>16</v>
      </c>
      <c r="BS25" s="134">
        <v>100</v>
      </c>
      <c r="BT25" s="131">
        <v>16</v>
      </c>
      <c r="BU25" s="2"/>
      <c r="BV25" s="3"/>
      <c r="BW25" s="3"/>
      <c r="BX25" s="3"/>
      <c r="BY25" s="3"/>
    </row>
    <row r="26" spans="1:77" ht="41.45" customHeight="1">
      <c r="A26" s="14" t="s">
        <v>231</v>
      </c>
      <c r="C26" s="15"/>
      <c r="D26" s="15" t="s">
        <v>64</v>
      </c>
      <c r="E26" s="95">
        <v>168.4062978152178</v>
      </c>
      <c r="F26" s="81">
        <v>99.99320072842593</v>
      </c>
      <c r="G26" s="114" t="s">
        <v>322</v>
      </c>
      <c r="H26" s="15"/>
      <c r="I26" s="16" t="s">
        <v>231</v>
      </c>
      <c r="J26" s="66"/>
      <c r="K26" s="66"/>
      <c r="L26" s="116" t="s">
        <v>814</v>
      </c>
      <c r="M26" s="96">
        <v>3.26597057325178</v>
      </c>
      <c r="N26" s="97">
        <v>6391.77587890625</v>
      </c>
      <c r="O26" s="97">
        <v>5921.27783203125</v>
      </c>
      <c r="P26" s="77"/>
      <c r="Q26" s="98"/>
      <c r="R26" s="98"/>
      <c r="S26" s="99"/>
      <c r="T26" s="51">
        <v>0</v>
      </c>
      <c r="U26" s="51">
        <v>2</v>
      </c>
      <c r="V26" s="52">
        <v>0</v>
      </c>
      <c r="W26" s="52">
        <v>0.0625</v>
      </c>
      <c r="X26" s="52">
        <v>0</v>
      </c>
      <c r="Y26" s="52">
        <v>0.623411</v>
      </c>
      <c r="Z26" s="52">
        <v>0.5</v>
      </c>
      <c r="AA26" s="52">
        <v>0</v>
      </c>
      <c r="AB26" s="82">
        <v>26</v>
      </c>
      <c r="AC26" s="82"/>
      <c r="AD26" s="100"/>
      <c r="AE26" s="85" t="s">
        <v>546</v>
      </c>
      <c r="AF26" s="85">
        <v>4765</v>
      </c>
      <c r="AG26" s="85">
        <v>1384</v>
      </c>
      <c r="AH26" s="85">
        <v>55164</v>
      </c>
      <c r="AI26" s="85">
        <v>93875</v>
      </c>
      <c r="AJ26" s="85"/>
      <c r="AK26" s="85" t="s">
        <v>592</v>
      </c>
      <c r="AL26" s="85" t="s">
        <v>634</v>
      </c>
      <c r="AM26" s="85"/>
      <c r="AN26" s="85"/>
      <c r="AO26" s="87">
        <v>40562.87778935185</v>
      </c>
      <c r="AP26" s="89" t="s">
        <v>694</v>
      </c>
      <c r="AQ26" s="85" t="b">
        <v>0</v>
      </c>
      <c r="AR26" s="85" t="b">
        <v>0</v>
      </c>
      <c r="AS26" s="85" t="b">
        <v>0</v>
      </c>
      <c r="AT26" s="85"/>
      <c r="AU26" s="85">
        <v>106</v>
      </c>
      <c r="AV26" s="89" t="s">
        <v>719</v>
      </c>
      <c r="AW26" s="85" t="b">
        <v>0</v>
      </c>
      <c r="AX26" s="85" t="s">
        <v>741</v>
      </c>
      <c r="AY26" s="89" t="s">
        <v>764</v>
      </c>
      <c r="AZ26" s="85" t="s">
        <v>66</v>
      </c>
      <c r="BA26" s="85" t="str">
        <f>REPLACE(INDEX(GroupVertices[Group],MATCH(Vertices[[#This Row],[Vertex]],GroupVertices[Vertex],0)),1,1,"")</f>
        <v>2</v>
      </c>
      <c r="BB26" s="51"/>
      <c r="BC26" s="51"/>
      <c r="BD26" s="51"/>
      <c r="BE26" s="51"/>
      <c r="BF26" s="51"/>
      <c r="BG26" s="51"/>
      <c r="BH26" s="131" t="s">
        <v>1101</v>
      </c>
      <c r="BI26" s="131" t="s">
        <v>1101</v>
      </c>
      <c r="BJ26" s="131" t="s">
        <v>1040</v>
      </c>
      <c r="BK26" s="131" t="s">
        <v>1040</v>
      </c>
      <c r="BL26" s="131">
        <v>0</v>
      </c>
      <c r="BM26" s="134">
        <v>0</v>
      </c>
      <c r="BN26" s="131">
        <v>0</v>
      </c>
      <c r="BO26" s="134">
        <v>0</v>
      </c>
      <c r="BP26" s="131">
        <v>0</v>
      </c>
      <c r="BQ26" s="134">
        <v>0</v>
      </c>
      <c r="BR26" s="131">
        <v>16</v>
      </c>
      <c r="BS26" s="134">
        <v>100</v>
      </c>
      <c r="BT26" s="131">
        <v>16</v>
      </c>
      <c r="BU26" s="2"/>
      <c r="BV26" s="3"/>
      <c r="BW26" s="3"/>
      <c r="BX26" s="3"/>
      <c r="BY26" s="3"/>
    </row>
    <row r="27" spans="1:77" ht="41.45" customHeight="1">
      <c r="A27" s="14" t="s">
        <v>232</v>
      </c>
      <c r="C27" s="15"/>
      <c r="D27" s="15" t="s">
        <v>64</v>
      </c>
      <c r="E27" s="95">
        <v>166.15170044423715</v>
      </c>
      <c r="F27" s="81">
        <v>99.9955936268296</v>
      </c>
      <c r="G27" s="114" t="s">
        <v>323</v>
      </c>
      <c r="H27" s="15"/>
      <c r="I27" s="16" t="s">
        <v>232</v>
      </c>
      <c r="J27" s="66"/>
      <c r="K27" s="66"/>
      <c r="L27" s="116" t="s">
        <v>815</v>
      </c>
      <c r="M27" s="96">
        <v>2.468497298588021</v>
      </c>
      <c r="N27" s="97">
        <v>7351.44140625</v>
      </c>
      <c r="O27" s="97">
        <v>7193.3984375</v>
      </c>
      <c r="P27" s="77"/>
      <c r="Q27" s="98"/>
      <c r="R27" s="98"/>
      <c r="S27" s="99"/>
      <c r="T27" s="51">
        <v>1</v>
      </c>
      <c r="U27" s="51">
        <v>1</v>
      </c>
      <c r="V27" s="52">
        <v>0</v>
      </c>
      <c r="W27" s="52">
        <v>0</v>
      </c>
      <c r="X27" s="52">
        <v>0</v>
      </c>
      <c r="Y27" s="52">
        <v>0.999989</v>
      </c>
      <c r="Z27" s="52">
        <v>0</v>
      </c>
      <c r="AA27" s="52" t="s">
        <v>899</v>
      </c>
      <c r="AB27" s="82">
        <v>27</v>
      </c>
      <c r="AC27" s="82"/>
      <c r="AD27" s="100"/>
      <c r="AE27" s="85" t="s">
        <v>547</v>
      </c>
      <c r="AF27" s="85">
        <v>691</v>
      </c>
      <c r="AG27" s="85">
        <v>911</v>
      </c>
      <c r="AH27" s="85">
        <v>54224</v>
      </c>
      <c r="AI27" s="85">
        <v>43473</v>
      </c>
      <c r="AJ27" s="85"/>
      <c r="AK27" s="85" t="s">
        <v>593</v>
      </c>
      <c r="AL27" s="85" t="s">
        <v>635</v>
      </c>
      <c r="AM27" s="85"/>
      <c r="AN27" s="85"/>
      <c r="AO27" s="87">
        <v>39883.913611111115</v>
      </c>
      <c r="AP27" s="89" t="s">
        <v>695</v>
      </c>
      <c r="AQ27" s="85" t="b">
        <v>0</v>
      </c>
      <c r="AR27" s="85" t="b">
        <v>0</v>
      </c>
      <c r="AS27" s="85" t="b">
        <v>0</v>
      </c>
      <c r="AT27" s="85"/>
      <c r="AU27" s="85">
        <v>43</v>
      </c>
      <c r="AV27" s="89" t="s">
        <v>724</v>
      </c>
      <c r="AW27" s="85" t="b">
        <v>0</v>
      </c>
      <c r="AX27" s="85" t="s">
        <v>741</v>
      </c>
      <c r="AY27" s="89" t="s">
        <v>765</v>
      </c>
      <c r="AZ27" s="85" t="s">
        <v>66</v>
      </c>
      <c r="BA27" s="85" t="str">
        <f>REPLACE(INDEX(GroupVertices[Group],MATCH(Vertices[[#This Row],[Vertex]],GroupVertices[Vertex],0)),1,1,"")</f>
        <v>4</v>
      </c>
      <c r="BB27" s="51" t="s">
        <v>295</v>
      </c>
      <c r="BC27" s="51" t="s">
        <v>295</v>
      </c>
      <c r="BD27" s="51" t="s">
        <v>302</v>
      </c>
      <c r="BE27" s="51" t="s">
        <v>302</v>
      </c>
      <c r="BF27" s="51"/>
      <c r="BG27" s="51"/>
      <c r="BH27" s="131" t="s">
        <v>1103</v>
      </c>
      <c r="BI27" s="131" t="s">
        <v>1103</v>
      </c>
      <c r="BJ27" s="131" t="s">
        <v>1123</v>
      </c>
      <c r="BK27" s="131" t="s">
        <v>1123</v>
      </c>
      <c r="BL27" s="131">
        <v>0</v>
      </c>
      <c r="BM27" s="134">
        <v>0</v>
      </c>
      <c r="BN27" s="131">
        <v>1</v>
      </c>
      <c r="BO27" s="134">
        <v>4.166666666666667</v>
      </c>
      <c r="BP27" s="131">
        <v>0</v>
      </c>
      <c r="BQ27" s="134">
        <v>0</v>
      </c>
      <c r="BR27" s="131">
        <v>23</v>
      </c>
      <c r="BS27" s="134">
        <v>95.83333333333333</v>
      </c>
      <c r="BT27" s="131">
        <v>24</v>
      </c>
      <c r="BU27" s="2"/>
      <c r="BV27" s="3"/>
      <c r="BW27" s="3"/>
      <c r="BX27" s="3"/>
      <c r="BY27" s="3"/>
    </row>
    <row r="28" spans="1:77" ht="41.45" customHeight="1">
      <c r="A28" s="14" t="s">
        <v>233</v>
      </c>
      <c r="C28" s="15"/>
      <c r="D28" s="15" t="s">
        <v>64</v>
      </c>
      <c r="E28" s="95">
        <v>166.62835950786942</v>
      </c>
      <c r="F28" s="81">
        <v>99.99508772864701</v>
      </c>
      <c r="G28" s="114" t="s">
        <v>324</v>
      </c>
      <c r="H28" s="15"/>
      <c r="I28" s="16" t="s">
        <v>233</v>
      </c>
      <c r="J28" s="66"/>
      <c r="K28" s="66"/>
      <c r="L28" s="116" t="s">
        <v>816</v>
      </c>
      <c r="M28" s="96">
        <v>2.637096299574017</v>
      </c>
      <c r="N28" s="97">
        <v>4584.4619140625</v>
      </c>
      <c r="O28" s="97">
        <v>9611.7451171875</v>
      </c>
      <c r="P28" s="77"/>
      <c r="Q28" s="98"/>
      <c r="R28" s="98"/>
      <c r="S28" s="99"/>
      <c r="T28" s="51">
        <v>0</v>
      </c>
      <c r="U28" s="51">
        <v>2</v>
      </c>
      <c r="V28" s="52">
        <v>0</v>
      </c>
      <c r="W28" s="52">
        <v>0.0625</v>
      </c>
      <c r="X28" s="52">
        <v>0</v>
      </c>
      <c r="Y28" s="52">
        <v>0.623411</v>
      </c>
      <c r="Z28" s="52">
        <v>0.5</v>
      </c>
      <c r="AA28" s="52">
        <v>0</v>
      </c>
      <c r="AB28" s="82">
        <v>28</v>
      </c>
      <c r="AC28" s="82"/>
      <c r="AD28" s="100"/>
      <c r="AE28" s="85" t="s">
        <v>233</v>
      </c>
      <c r="AF28" s="85">
        <v>624</v>
      </c>
      <c r="AG28" s="85">
        <v>1011</v>
      </c>
      <c r="AH28" s="85">
        <v>16799</v>
      </c>
      <c r="AI28" s="85">
        <v>9826</v>
      </c>
      <c r="AJ28" s="85"/>
      <c r="AK28" s="85" t="s">
        <v>594</v>
      </c>
      <c r="AL28" s="85" t="s">
        <v>636</v>
      </c>
      <c r="AM28" s="85"/>
      <c r="AN28" s="85"/>
      <c r="AO28" s="87">
        <v>39546.60931712963</v>
      </c>
      <c r="AP28" s="89" t="s">
        <v>696</v>
      </c>
      <c r="AQ28" s="85" t="b">
        <v>0</v>
      </c>
      <c r="AR28" s="85" t="b">
        <v>0</v>
      </c>
      <c r="AS28" s="85" t="b">
        <v>0</v>
      </c>
      <c r="AT28" s="85"/>
      <c r="AU28" s="85">
        <v>118</v>
      </c>
      <c r="AV28" s="89" t="s">
        <v>719</v>
      </c>
      <c r="AW28" s="85" t="b">
        <v>0</v>
      </c>
      <c r="AX28" s="85" t="s">
        <v>741</v>
      </c>
      <c r="AY28" s="89" t="s">
        <v>766</v>
      </c>
      <c r="AZ28" s="85" t="s">
        <v>66</v>
      </c>
      <c r="BA28" s="85" t="str">
        <f>REPLACE(INDEX(GroupVertices[Group],MATCH(Vertices[[#This Row],[Vertex]],GroupVertices[Vertex],0)),1,1,"")</f>
        <v>2</v>
      </c>
      <c r="BB28" s="51"/>
      <c r="BC28" s="51"/>
      <c r="BD28" s="51"/>
      <c r="BE28" s="51"/>
      <c r="BF28" s="51"/>
      <c r="BG28" s="51"/>
      <c r="BH28" s="131" t="s">
        <v>1101</v>
      </c>
      <c r="BI28" s="131" t="s">
        <v>1101</v>
      </c>
      <c r="BJ28" s="131" t="s">
        <v>1040</v>
      </c>
      <c r="BK28" s="131" t="s">
        <v>1040</v>
      </c>
      <c r="BL28" s="131">
        <v>0</v>
      </c>
      <c r="BM28" s="134">
        <v>0</v>
      </c>
      <c r="BN28" s="131">
        <v>0</v>
      </c>
      <c r="BO28" s="134">
        <v>0</v>
      </c>
      <c r="BP28" s="131">
        <v>0</v>
      </c>
      <c r="BQ28" s="134">
        <v>0</v>
      </c>
      <c r="BR28" s="131">
        <v>16</v>
      </c>
      <c r="BS28" s="134">
        <v>100</v>
      </c>
      <c r="BT28" s="131">
        <v>16</v>
      </c>
      <c r="BU28" s="2"/>
      <c r="BV28" s="3"/>
      <c r="BW28" s="3"/>
      <c r="BX28" s="3"/>
      <c r="BY28" s="3"/>
    </row>
    <row r="29" spans="1:77" ht="41.45" customHeight="1">
      <c r="A29" s="14" t="s">
        <v>234</v>
      </c>
      <c r="C29" s="15"/>
      <c r="D29" s="15" t="s">
        <v>64</v>
      </c>
      <c r="E29" s="95">
        <v>165.1793159544273</v>
      </c>
      <c r="F29" s="81">
        <v>99.99662565912209</v>
      </c>
      <c r="G29" s="114" t="s">
        <v>325</v>
      </c>
      <c r="H29" s="15"/>
      <c r="I29" s="16" t="s">
        <v>234</v>
      </c>
      <c r="J29" s="66"/>
      <c r="K29" s="66"/>
      <c r="L29" s="116" t="s">
        <v>817</v>
      </c>
      <c r="M29" s="96">
        <v>2.1245553365765906</v>
      </c>
      <c r="N29" s="97">
        <v>386.51953125</v>
      </c>
      <c r="O29" s="97">
        <v>2605.98583984375</v>
      </c>
      <c r="P29" s="77"/>
      <c r="Q29" s="98"/>
      <c r="R29" s="98"/>
      <c r="S29" s="99"/>
      <c r="T29" s="51">
        <v>0</v>
      </c>
      <c r="U29" s="51">
        <v>3</v>
      </c>
      <c r="V29" s="52">
        <v>0.153846</v>
      </c>
      <c r="W29" s="52">
        <v>0.04</v>
      </c>
      <c r="X29" s="52">
        <v>0.053422</v>
      </c>
      <c r="Y29" s="52">
        <v>0.62681</v>
      </c>
      <c r="Z29" s="52">
        <v>0.3333333333333333</v>
      </c>
      <c r="AA29" s="52">
        <v>0</v>
      </c>
      <c r="AB29" s="82">
        <v>29</v>
      </c>
      <c r="AC29" s="82"/>
      <c r="AD29" s="100"/>
      <c r="AE29" s="85" t="s">
        <v>548</v>
      </c>
      <c r="AF29" s="85">
        <v>938</v>
      </c>
      <c r="AG29" s="85">
        <v>707</v>
      </c>
      <c r="AH29" s="85">
        <v>67884</v>
      </c>
      <c r="AI29" s="85">
        <v>61836</v>
      </c>
      <c r="AJ29" s="85"/>
      <c r="AK29" s="85" t="s">
        <v>595</v>
      </c>
      <c r="AL29" s="85"/>
      <c r="AM29" s="89" t="s">
        <v>664</v>
      </c>
      <c r="AN29" s="85"/>
      <c r="AO29" s="87">
        <v>40992.18304398148</v>
      </c>
      <c r="AP29" s="85"/>
      <c r="AQ29" s="85" t="b">
        <v>1</v>
      </c>
      <c r="AR29" s="85" t="b">
        <v>0</v>
      </c>
      <c r="AS29" s="85" t="b">
        <v>0</v>
      </c>
      <c r="AT29" s="85"/>
      <c r="AU29" s="85">
        <v>43</v>
      </c>
      <c r="AV29" s="89" t="s">
        <v>719</v>
      </c>
      <c r="AW29" s="85" t="b">
        <v>0</v>
      </c>
      <c r="AX29" s="85" t="s">
        <v>741</v>
      </c>
      <c r="AY29" s="89" t="s">
        <v>767</v>
      </c>
      <c r="AZ29" s="85" t="s">
        <v>66</v>
      </c>
      <c r="BA29" s="85" t="str">
        <f>REPLACE(INDEX(GroupVertices[Group],MATCH(Vertices[[#This Row],[Vertex]],GroupVertices[Vertex],0)),1,1,"")</f>
        <v>1</v>
      </c>
      <c r="BB29" s="51"/>
      <c r="BC29" s="51"/>
      <c r="BD29" s="51"/>
      <c r="BE29" s="51"/>
      <c r="BF29" s="51"/>
      <c r="BG29" s="51"/>
      <c r="BH29" s="131" t="s">
        <v>1104</v>
      </c>
      <c r="BI29" s="131" t="s">
        <v>1104</v>
      </c>
      <c r="BJ29" s="131" t="s">
        <v>1039</v>
      </c>
      <c r="BK29" s="131" t="s">
        <v>1039</v>
      </c>
      <c r="BL29" s="131">
        <v>0</v>
      </c>
      <c r="BM29" s="134">
        <v>0</v>
      </c>
      <c r="BN29" s="131">
        <v>0</v>
      </c>
      <c r="BO29" s="134">
        <v>0</v>
      </c>
      <c r="BP29" s="131">
        <v>0</v>
      </c>
      <c r="BQ29" s="134">
        <v>0</v>
      </c>
      <c r="BR29" s="131">
        <v>33</v>
      </c>
      <c r="BS29" s="134">
        <v>100</v>
      </c>
      <c r="BT29" s="131">
        <v>33</v>
      </c>
      <c r="BU29" s="2"/>
      <c r="BV29" s="3"/>
      <c r="BW29" s="3"/>
      <c r="BX29" s="3"/>
      <c r="BY29" s="3"/>
    </row>
    <row r="30" spans="1:77" ht="41.45" customHeight="1">
      <c r="A30" s="14" t="s">
        <v>251</v>
      </c>
      <c r="C30" s="15"/>
      <c r="D30" s="15" t="s">
        <v>64</v>
      </c>
      <c r="E30" s="95">
        <v>839.156165567924</v>
      </c>
      <c r="F30" s="81">
        <v>99.28130586486077</v>
      </c>
      <c r="G30" s="114" t="s">
        <v>341</v>
      </c>
      <c r="H30" s="15"/>
      <c r="I30" s="16" t="s">
        <v>251</v>
      </c>
      <c r="J30" s="66"/>
      <c r="K30" s="66"/>
      <c r="L30" s="116" t="s">
        <v>818</v>
      </c>
      <c r="M30" s="96">
        <v>240.51679877073488</v>
      </c>
      <c r="N30" s="97">
        <v>1744.2437744140625</v>
      </c>
      <c r="O30" s="97">
        <v>4746.37744140625</v>
      </c>
      <c r="P30" s="77"/>
      <c r="Q30" s="98"/>
      <c r="R30" s="98"/>
      <c r="S30" s="99"/>
      <c r="T30" s="51">
        <v>12</v>
      </c>
      <c r="U30" s="51">
        <v>2</v>
      </c>
      <c r="V30" s="52">
        <v>44.153846</v>
      </c>
      <c r="W30" s="52">
        <v>0.071429</v>
      </c>
      <c r="X30" s="52">
        <v>0.129552</v>
      </c>
      <c r="Y30" s="52">
        <v>2.600095</v>
      </c>
      <c r="Z30" s="52">
        <v>0.13186813186813187</v>
      </c>
      <c r="AA30" s="52">
        <v>0</v>
      </c>
      <c r="AB30" s="82">
        <v>30</v>
      </c>
      <c r="AC30" s="82"/>
      <c r="AD30" s="100"/>
      <c r="AE30" s="85" t="s">
        <v>549</v>
      </c>
      <c r="AF30" s="85">
        <v>12221</v>
      </c>
      <c r="AG30" s="85">
        <v>142103</v>
      </c>
      <c r="AH30" s="85">
        <v>251890</v>
      </c>
      <c r="AI30" s="85">
        <v>142080</v>
      </c>
      <c r="AJ30" s="85"/>
      <c r="AK30" s="85" t="s">
        <v>596</v>
      </c>
      <c r="AL30" s="85" t="s">
        <v>637</v>
      </c>
      <c r="AM30" s="89" t="s">
        <v>665</v>
      </c>
      <c r="AN30" s="85"/>
      <c r="AO30" s="87">
        <v>38912.24252314815</v>
      </c>
      <c r="AP30" s="89" t="s">
        <v>697</v>
      </c>
      <c r="AQ30" s="85" t="b">
        <v>0</v>
      </c>
      <c r="AR30" s="85" t="b">
        <v>0</v>
      </c>
      <c r="AS30" s="85" t="b">
        <v>0</v>
      </c>
      <c r="AT30" s="85"/>
      <c r="AU30" s="85">
        <v>5851</v>
      </c>
      <c r="AV30" s="89" t="s">
        <v>719</v>
      </c>
      <c r="AW30" s="85" t="b">
        <v>1</v>
      </c>
      <c r="AX30" s="85" t="s">
        <v>741</v>
      </c>
      <c r="AY30" s="89" t="s">
        <v>768</v>
      </c>
      <c r="AZ30" s="85" t="s">
        <v>66</v>
      </c>
      <c r="BA30" s="85" t="str">
        <f>REPLACE(INDEX(GroupVertices[Group],MATCH(Vertices[[#This Row],[Vertex]],GroupVertices[Vertex],0)),1,1,"")</f>
        <v>1</v>
      </c>
      <c r="BB30" s="51" t="s">
        <v>297</v>
      </c>
      <c r="BC30" s="51" t="s">
        <v>297</v>
      </c>
      <c r="BD30" s="51" t="s">
        <v>303</v>
      </c>
      <c r="BE30" s="51" t="s">
        <v>303</v>
      </c>
      <c r="BF30" s="51"/>
      <c r="BG30" s="51"/>
      <c r="BH30" s="131" t="s">
        <v>1104</v>
      </c>
      <c r="BI30" s="131" t="s">
        <v>1104</v>
      </c>
      <c r="BJ30" s="131" t="s">
        <v>1039</v>
      </c>
      <c r="BK30" s="131" t="s">
        <v>1039</v>
      </c>
      <c r="BL30" s="131">
        <v>0</v>
      </c>
      <c r="BM30" s="134">
        <v>0</v>
      </c>
      <c r="BN30" s="131">
        <v>0</v>
      </c>
      <c r="BO30" s="134">
        <v>0</v>
      </c>
      <c r="BP30" s="131">
        <v>0</v>
      </c>
      <c r="BQ30" s="134">
        <v>0</v>
      </c>
      <c r="BR30" s="131">
        <v>33</v>
      </c>
      <c r="BS30" s="134">
        <v>100</v>
      </c>
      <c r="BT30" s="131">
        <v>33</v>
      </c>
      <c r="BU30" s="2"/>
      <c r="BV30" s="3"/>
      <c r="BW30" s="3"/>
      <c r="BX30" s="3"/>
      <c r="BY30" s="3"/>
    </row>
    <row r="31" spans="1:77" ht="41.45" customHeight="1">
      <c r="A31" s="14" t="s">
        <v>260</v>
      </c>
      <c r="C31" s="15"/>
      <c r="D31" s="15" t="s">
        <v>64</v>
      </c>
      <c r="E31" s="95">
        <v>1000</v>
      </c>
      <c r="F31" s="81">
        <v>86.47474632157216</v>
      </c>
      <c r="G31" s="114" t="s">
        <v>736</v>
      </c>
      <c r="H31" s="15"/>
      <c r="I31" s="16" t="s">
        <v>260</v>
      </c>
      <c r="J31" s="66"/>
      <c r="K31" s="66"/>
      <c r="L31" s="116" t="s">
        <v>819</v>
      </c>
      <c r="M31" s="96">
        <v>4508.516209230719</v>
      </c>
      <c r="N31" s="97">
        <v>1561.9637451171875</v>
      </c>
      <c r="O31" s="97">
        <v>5774.19921875</v>
      </c>
      <c r="P31" s="77"/>
      <c r="Q31" s="98"/>
      <c r="R31" s="98"/>
      <c r="S31" s="99"/>
      <c r="T31" s="51">
        <v>13</v>
      </c>
      <c r="U31" s="51">
        <v>0</v>
      </c>
      <c r="V31" s="52">
        <v>44</v>
      </c>
      <c r="W31" s="52">
        <v>0.066667</v>
      </c>
      <c r="X31" s="52">
        <v>0.114693</v>
      </c>
      <c r="Y31" s="52">
        <v>2.439011</v>
      </c>
      <c r="Z31" s="52">
        <v>0.07692307692307693</v>
      </c>
      <c r="AA31" s="52">
        <v>0</v>
      </c>
      <c r="AB31" s="82">
        <v>31</v>
      </c>
      <c r="AC31" s="82"/>
      <c r="AD31" s="100"/>
      <c r="AE31" s="85" t="s">
        <v>550</v>
      </c>
      <c r="AF31" s="85">
        <v>258</v>
      </c>
      <c r="AG31" s="85">
        <v>2673553</v>
      </c>
      <c r="AH31" s="85">
        <v>584264</v>
      </c>
      <c r="AI31" s="85">
        <v>575</v>
      </c>
      <c r="AJ31" s="85"/>
      <c r="AK31" s="85" t="s">
        <v>597</v>
      </c>
      <c r="AL31" s="85" t="s">
        <v>638</v>
      </c>
      <c r="AM31" s="89" t="s">
        <v>666</v>
      </c>
      <c r="AN31" s="85"/>
      <c r="AO31" s="87">
        <v>39855.054375</v>
      </c>
      <c r="AP31" s="89" t="s">
        <v>698</v>
      </c>
      <c r="AQ31" s="85" t="b">
        <v>0</v>
      </c>
      <c r="AR31" s="85" t="b">
        <v>0</v>
      </c>
      <c r="AS31" s="85" t="b">
        <v>0</v>
      </c>
      <c r="AT31" s="85"/>
      <c r="AU31" s="85">
        <v>31632</v>
      </c>
      <c r="AV31" s="89" t="s">
        <v>721</v>
      </c>
      <c r="AW31" s="85" t="b">
        <v>1</v>
      </c>
      <c r="AX31" s="85" t="s">
        <v>741</v>
      </c>
      <c r="AY31" s="89" t="s">
        <v>769</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261</v>
      </c>
      <c r="C32" s="15"/>
      <c r="D32" s="15" t="s">
        <v>64</v>
      </c>
      <c r="E32" s="95">
        <v>170.89445812737833</v>
      </c>
      <c r="F32" s="81">
        <v>99.99055993991279</v>
      </c>
      <c r="G32" s="114" t="s">
        <v>737</v>
      </c>
      <c r="H32" s="15"/>
      <c r="I32" s="16" t="s">
        <v>261</v>
      </c>
      <c r="J32" s="66"/>
      <c r="K32" s="66"/>
      <c r="L32" s="116" t="s">
        <v>820</v>
      </c>
      <c r="M32" s="96">
        <v>4.146057358398677</v>
      </c>
      <c r="N32" s="97">
        <v>1399.3768310546875</v>
      </c>
      <c r="O32" s="97">
        <v>4463.259765625</v>
      </c>
      <c r="P32" s="77"/>
      <c r="Q32" s="98"/>
      <c r="R32" s="98"/>
      <c r="S32" s="99"/>
      <c r="T32" s="51">
        <v>13</v>
      </c>
      <c r="U32" s="51">
        <v>0</v>
      </c>
      <c r="V32" s="52">
        <v>44</v>
      </c>
      <c r="W32" s="52">
        <v>0.066667</v>
      </c>
      <c r="X32" s="52">
        <v>0.114693</v>
      </c>
      <c r="Y32" s="52">
        <v>2.439011</v>
      </c>
      <c r="Z32" s="52">
        <v>0.07692307692307693</v>
      </c>
      <c r="AA32" s="52">
        <v>0</v>
      </c>
      <c r="AB32" s="82">
        <v>32</v>
      </c>
      <c r="AC32" s="82"/>
      <c r="AD32" s="100"/>
      <c r="AE32" s="85" t="s">
        <v>551</v>
      </c>
      <c r="AF32" s="85">
        <v>1684</v>
      </c>
      <c r="AG32" s="85">
        <v>1906</v>
      </c>
      <c r="AH32" s="85">
        <v>17573</v>
      </c>
      <c r="AI32" s="85">
        <v>7990</v>
      </c>
      <c r="AJ32" s="85"/>
      <c r="AK32" s="85" t="s">
        <v>598</v>
      </c>
      <c r="AL32" s="85" t="s">
        <v>622</v>
      </c>
      <c r="AM32" s="89" t="s">
        <v>667</v>
      </c>
      <c r="AN32" s="85"/>
      <c r="AO32" s="87">
        <v>40574.682858796295</v>
      </c>
      <c r="AP32" s="89" t="s">
        <v>699</v>
      </c>
      <c r="AQ32" s="85" t="b">
        <v>0</v>
      </c>
      <c r="AR32" s="85" t="b">
        <v>0</v>
      </c>
      <c r="AS32" s="85" t="b">
        <v>1</v>
      </c>
      <c r="AT32" s="85"/>
      <c r="AU32" s="85">
        <v>72</v>
      </c>
      <c r="AV32" s="89" t="s">
        <v>725</v>
      </c>
      <c r="AW32" s="85" t="b">
        <v>0</v>
      </c>
      <c r="AX32" s="85" t="s">
        <v>741</v>
      </c>
      <c r="AY32" s="89" t="s">
        <v>770</v>
      </c>
      <c r="AZ32" s="85" t="s">
        <v>65</v>
      </c>
      <c r="BA32" s="85" t="str">
        <f>REPLACE(INDEX(GroupVertices[Group],MATCH(Vertices[[#This Row],[Vertex]],GroupVertices[Vertex],0)),1,1,"")</f>
        <v>1</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235</v>
      </c>
      <c r="C33" s="15"/>
      <c r="D33" s="15" t="s">
        <v>64</v>
      </c>
      <c r="E33" s="95">
        <v>162.42422656663274</v>
      </c>
      <c r="F33" s="81">
        <v>99.99954975061749</v>
      </c>
      <c r="G33" s="114" t="s">
        <v>326</v>
      </c>
      <c r="H33" s="15"/>
      <c r="I33" s="16" t="s">
        <v>235</v>
      </c>
      <c r="J33" s="66"/>
      <c r="K33" s="66"/>
      <c r="L33" s="116" t="s">
        <v>821</v>
      </c>
      <c r="M33" s="96">
        <v>1.150053110877536</v>
      </c>
      <c r="N33" s="97">
        <v>2236.570556640625</v>
      </c>
      <c r="O33" s="97">
        <v>9059.052734375</v>
      </c>
      <c r="P33" s="77"/>
      <c r="Q33" s="98"/>
      <c r="R33" s="98"/>
      <c r="S33" s="99"/>
      <c r="T33" s="51">
        <v>0</v>
      </c>
      <c r="U33" s="51">
        <v>3</v>
      </c>
      <c r="V33" s="52">
        <v>0.153846</v>
      </c>
      <c r="W33" s="52">
        <v>0.04</v>
      </c>
      <c r="X33" s="52">
        <v>0.053422</v>
      </c>
      <c r="Y33" s="52">
        <v>0.62681</v>
      </c>
      <c r="Z33" s="52">
        <v>0.3333333333333333</v>
      </c>
      <c r="AA33" s="52">
        <v>0</v>
      </c>
      <c r="AB33" s="82">
        <v>33</v>
      </c>
      <c r="AC33" s="82"/>
      <c r="AD33" s="100"/>
      <c r="AE33" s="85" t="s">
        <v>552</v>
      </c>
      <c r="AF33" s="85">
        <v>556</v>
      </c>
      <c r="AG33" s="85">
        <v>129</v>
      </c>
      <c r="AH33" s="85">
        <v>3398</v>
      </c>
      <c r="AI33" s="85">
        <v>11283</v>
      </c>
      <c r="AJ33" s="85"/>
      <c r="AK33" s="85" t="s">
        <v>599</v>
      </c>
      <c r="AL33" s="85" t="s">
        <v>639</v>
      </c>
      <c r="AM33" s="85"/>
      <c r="AN33" s="85"/>
      <c r="AO33" s="87">
        <v>43555.840092592596</v>
      </c>
      <c r="AP33" s="89" t="s">
        <v>700</v>
      </c>
      <c r="AQ33" s="85" t="b">
        <v>1</v>
      </c>
      <c r="AR33" s="85" t="b">
        <v>0</v>
      </c>
      <c r="AS33" s="85" t="b">
        <v>0</v>
      </c>
      <c r="AT33" s="85"/>
      <c r="AU33" s="85">
        <v>1</v>
      </c>
      <c r="AV33" s="85"/>
      <c r="AW33" s="85" t="b">
        <v>0</v>
      </c>
      <c r="AX33" s="85" t="s">
        <v>741</v>
      </c>
      <c r="AY33" s="89" t="s">
        <v>771</v>
      </c>
      <c r="AZ33" s="85" t="s">
        <v>66</v>
      </c>
      <c r="BA33" s="85" t="str">
        <f>REPLACE(INDEX(GroupVertices[Group],MATCH(Vertices[[#This Row],[Vertex]],GroupVertices[Vertex],0)),1,1,"")</f>
        <v>1</v>
      </c>
      <c r="BB33" s="51"/>
      <c r="BC33" s="51"/>
      <c r="BD33" s="51"/>
      <c r="BE33" s="51"/>
      <c r="BF33" s="51"/>
      <c r="BG33" s="51"/>
      <c r="BH33" s="131" t="s">
        <v>1104</v>
      </c>
      <c r="BI33" s="131" t="s">
        <v>1104</v>
      </c>
      <c r="BJ33" s="131" t="s">
        <v>1039</v>
      </c>
      <c r="BK33" s="131" t="s">
        <v>1039</v>
      </c>
      <c r="BL33" s="131">
        <v>0</v>
      </c>
      <c r="BM33" s="134">
        <v>0</v>
      </c>
      <c r="BN33" s="131">
        <v>0</v>
      </c>
      <c r="BO33" s="134">
        <v>0</v>
      </c>
      <c r="BP33" s="131">
        <v>0</v>
      </c>
      <c r="BQ33" s="134">
        <v>0</v>
      </c>
      <c r="BR33" s="131">
        <v>33</v>
      </c>
      <c r="BS33" s="134">
        <v>100</v>
      </c>
      <c r="BT33" s="131">
        <v>33</v>
      </c>
      <c r="BU33" s="2"/>
      <c r="BV33" s="3"/>
      <c r="BW33" s="3"/>
      <c r="BX33" s="3"/>
      <c r="BY33" s="3"/>
    </row>
    <row r="34" spans="1:77" ht="41.45" customHeight="1">
      <c r="A34" s="14" t="s">
        <v>237</v>
      </c>
      <c r="C34" s="15"/>
      <c r="D34" s="15" t="s">
        <v>64</v>
      </c>
      <c r="E34" s="95">
        <v>163.6921396758946</v>
      </c>
      <c r="F34" s="81">
        <v>99.99820406145179</v>
      </c>
      <c r="G34" s="114" t="s">
        <v>328</v>
      </c>
      <c r="H34" s="15"/>
      <c r="I34" s="16" t="s">
        <v>237</v>
      </c>
      <c r="J34" s="66"/>
      <c r="K34" s="66"/>
      <c r="L34" s="116" t="s">
        <v>822</v>
      </c>
      <c r="M34" s="96">
        <v>1.598526453500284</v>
      </c>
      <c r="N34" s="97">
        <v>3138.087646484375</v>
      </c>
      <c r="O34" s="97">
        <v>6825.5107421875</v>
      </c>
      <c r="P34" s="77"/>
      <c r="Q34" s="98"/>
      <c r="R34" s="98"/>
      <c r="S34" s="99"/>
      <c r="T34" s="51">
        <v>0</v>
      </c>
      <c r="U34" s="51">
        <v>2</v>
      </c>
      <c r="V34" s="52">
        <v>0</v>
      </c>
      <c r="W34" s="52">
        <v>0.0625</v>
      </c>
      <c r="X34" s="52">
        <v>0</v>
      </c>
      <c r="Y34" s="52">
        <v>0.623411</v>
      </c>
      <c r="Z34" s="52">
        <v>0.5</v>
      </c>
      <c r="AA34" s="52">
        <v>0</v>
      </c>
      <c r="AB34" s="82">
        <v>34</v>
      </c>
      <c r="AC34" s="82"/>
      <c r="AD34" s="100"/>
      <c r="AE34" s="85" t="s">
        <v>553</v>
      </c>
      <c r="AF34" s="85">
        <v>738</v>
      </c>
      <c r="AG34" s="85">
        <v>395</v>
      </c>
      <c r="AH34" s="85">
        <v>25807</v>
      </c>
      <c r="AI34" s="85">
        <v>13736</v>
      </c>
      <c r="AJ34" s="85"/>
      <c r="AK34" s="85" t="s">
        <v>600</v>
      </c>
      <c r="AL34" s="85" t="s">
        <v>640</v>
      </c>
      <c r="AM34" s="85"/>
      <c r="AN34" s="85"/>
      <c r="AO34" s="87">
        <v>40506.62459490741</v>
      </c>
      <c r="AP34" s="89" t="s">
        <v>701</v>
      </c>
      <c r="AQ34" s="85" t="b">
        <v>1</v>
      </c>
      <c r="AR34" s="85" t="b">
        <v>0</v>
      </c>
      <c r="AS34" s="85" t="b">
        <v>1</v>
      </c>
      <c r="AT34" s="85"/>
      <c r="AU34" s="85">
        <v>5</v>
      </c>
      <c r="AV34" s="89" t="s">
        <v>719</v>
      </c>
      <c r="AW34" s="85" t="b">
        <v>0</v>
      </c>
      <c r="AX34" s="85" t="s">
        <v>741</v>
      </c>
      <c r="AY34" s="89" t="s">
        <v>772</v>
      </c>
      <c r="AZ34" s="85" t="s">
        <v>66</v>
      </c>
      <c r="BA34" s="85" t="str">
        <f>REPLACE(INDEX(GroupVertices[Group],MATCH(Vertices[[#This Row],[Vertex]],GroupVertices[Vertex],0)),1,1,"")</f>
        <v>2</v>
      </c>
      <c r="BB34" s="51"/>
      <c r="BC34" s="51"/>
      <c r="BD34" s="51"/>
      <c r="BE34" s="51"/>
      <c r="BF34" s="51"/>
      <c r="BG34" s="51"/>
      <c r="BH34" s="131" t="s">
        <v>1101</v>
      </c>
      <c r="BI34" s="131" t="s">
        <v>1101</v>
      </c>
      <c r="BJ34" s="131" t="s">
        <v>1040</v>
      </c>
      <c r="BK34" s="131" t="s">
        <v>1040</v>
      </c>
      <c r="BL34" s="131">
        <v>0</v>
      </c>
      <c r="BM34" s="134">
        <v>0</v>
      </c>
      <c r="BN34" s="131">
        <v>0</v>
      </c>
      <c r="BO34" s="134">
        <v>0</v>
      </c>
      <c r="BP34" s="131">
        <v>0</v>
      </c>
      <c r="BQ34" s="134">
        <v>0</v>
      </c>
      <c r="BR34" s="131">
        <v>16</v>
      </c>
      <c r="BS34" s="134">
        <v>100</v>
      </c>
      <c r="BT34" s="131">
        <v>16</v>
      </c>
      <c r="BU34" s="2"/>
      <c r="BV34" s="3"/>
      <c r="BW34" s="3"/>
      <c r="BX34" s="3"/>
      <c r="BY34" s="3"/>
    </row>
    <row r="35" spans="1:77" ht="41.45" customHeight="1">
      <c r="A35" s="14" t="s">
        <v>238</v>
      </c>
      <c r="C35" s="15"/>
      <c r="D35" s="15" t="s">
        <v>64</v>
      </c>
      <c r="E35" s="95">
        <v>164.57872553425062</v>
      </c>
      <c r="F35" s="81">
        <v>99.99726309083216</v>
      </c>
      <c r="G35" s="114" t="s">
        <v>329</v>
      </c>
      <c r="H35" s="15"/>
      <c r="I35" s="16" t="s">
        <v>238</v>
      </c>
      <c r="J35" s="66"/>
      <c r="K35" s="66"/>
      <c r="L35" s="116" t="s">
        <v>823</v>
      </c>
      <c r="M35" s="96">
        <v>1.912120595334236</v>
      </c>
      <c r="N35" s="97">
        <v>2943.175537109375</v>
      </c>
      <c r="O35" s="97">
        <v>5078.91552734375</v>
      </c>
      <c r="P35" s="77"/>
      <c r="Q35" s="98"/>
      <c r="R35" s="98"/>
      <c r="S35" s="99"/>
      <c r="T35" s="51">
        <v>0</v>
      </c>
      <c r="U35" s="51">
        <v>3</v>
      </c>
      <c r="V35" s="52">
        <v>0.153846</v>
      </c>
      <c r="W35" s="52">
        <v>0.04</v>
      </c>
      <c r="X35" s="52">
        <v>0.053422</v>
      </c>
      <c r="Y35" s="52">
        <v>0.62681</v>
      </c>
      <c r="Z35" s="52">
        <v>0.3333333333333333</v>
      </c>
      <c r="AA35" s="52">
        <v>0</v>
      </c>
      <c r="AB35" s="82">
        <v>35</v>
      </c>
      <c r="AC35" s="82"/>
      <c r="AD35" s="100"/>
      <c r="AE35" s="85" t="s">
        <v>554</v>
      </c>
      <c r="AF35" s="85">
        <v>479</v>
      </c>
      <c r="AG35" s="85">
        <v>581</v>
      </c>
      <c r="AH35" s="85">
        <v>97234</v>
      </c>
      <c r="AI35" s="85">
        <v>159471</v>
      </c>
      <c r="AJ35" s="85"/>
      <c r="AK35" s="85" t="s">
        <v>601</v>
      </c>
      <c r="AL35" s="85" t="s">
        <v>641</v>
      </c>
      <c r="AM35" s="85"/>
      <c r="AN35" s="85"/>
      <c r="AO35" s="87">
        <v>41319.004525462966</v>
      </c>
      <c r="AP35" s="89" t="s">
        <v>702</v>
      </c>
      <c r="AQ35" s="85" t="b">
        <v>0</v>
      </c>
      <c r="AR35" s="85" t="b">
        <v>0</v>
      </c>
      <c r="AS35" s="85" t="b">
        <v>1</v>
      </c>
      <c r="AT35" s="85"/>
      <c r="AU35" s="85">
        <v>5</v>
      </c>
      <c r="AV35" s="89" t="s">
        <v>726</v>
      </c>
      <c r="AW35" s="85" t="b">
        <v>0</v>
      </c>
      <c r="AX35" s="85" t="s">
        <v>741</v>
      </c>
      <c r="AY35" s="89" t="s">
        <v>773</v>
      </c>
      <c r="AZ35" s="85" t="s">
        <v>66</v>
      </c>
      <c r="BA35" s="85" t="str">
        <f>REPLACE(INDEX(GroupVertices[Group],MATCH(Vertices[[#This Row],[Vertex]],GroupVertices[Vertex],0)),1,1,"")</f>
        <v>1</v>
      </c>
      <c r="BB35" s="51"/>
      <c r="BC35" s="51"/>
      <c r="BD35" s="51"/>
      <c r="BE35" s="51"/>
      <c r="BF35" s="51"/>
      <c r="BG35" s="51"/>
      <c r="BH35" s="131" t="s">
        <v>1104</v>
      </c>
      <c r="BI35" s="131" t="s">
        <v>1104</v>
      </c>
      <c r="BJ35" s="131" t="s">
        <v>1039</v>
      </c>
      <c r="BK35" s="131" t="s">
        <v>1039</v>
      </c>
      <c r="BL35" s="131">
        <v>0</v>
      </c>
      <c r="BM35" s="134">
        <v>0</v>
      </c>
      <c r="BN35" s="131">
        <v>0</v>
      </c>
      <c r="BO35" s="134">
        <v>0</v>
      </c>
      <c r="BP35" s="131">
        <v>0</v>
      </c>
      <c r="BQ35" s="134">
        <v>0</v>
      </c>
      <c r="BR35" s="131">
        <v>33</v>
      </c>
      <c r="BS35" s="134">
        <v>100</v>
      </c>
      <c r="BT35" s="131">
        <v>33</v>
      </c>
      <c r="BU35" s="2"/>
      <c r="BV35" s="3"/>
      <c r="BW35" s="3"/>
      <c r="BX35" s="3"/>
      <c r="BY35" s="3"/>
    </row>
    <row r="36" spans="1:77" ht="41.45" customHeight="1">
      <c r="A36" s="14" t="s">
        <v>239</v>
      </c>
      <c r="C36" s="15"/>
      <c r="D36" s="15" t="s">
        <v>64</v>
      </c>
      <c r="E36" s="95">
        <v>170.81819267719715</v>
      </c>
      <c r="F36" s="81">
        <v>99.990640883622</v>
      </c>
      <c r="G36" s="114" t="s">
        <v>330</v>
      </c>
      <c r="H36" s="15"/>
      <c r="I36" s="16" t="s">
        <v>239</v>
      </c>
      <c r="J36" s="66"/>
      <c r="K36" s="66"/>
      <c r="L36" s="116" t="s">
        <v>824</v>
      </c>
      <c r="M36" s="96">
        <v>4.119081518240918</v>
      </c>
      <c r="N36" s="97">
        <v>2772.387939453125</v>
      </c>
      <c r="O36" s="97">
        <v>2750.396240234375</v>
      </c>
      <c r="P36" s="77"/>
      <c r="Q36" s="98"/>
      <c r="R36" s="98"/>
      <c r="S36" s="99"/>
      <c r="T36" s="51">
        <v>0</v>
      </c>
      <c r="U36" s="51">
        <v>3</v>
      </c>
      <c r="V36" s="52">
        <v>0.153846</v>
      </c>
      <c r="W36" s="52">
        <v>0.04</v>
      </c>
      <c r="X36" s="52">
        <v>0.053422</v>
      </c>
      <c r="Y36" s="52">
        <v>0.62681</v>
      </c>
      <c r="Z36" s="52">
        <v>0.3333333333333333</v>
      </c>
      <c r="AA36" s="52">
        <v>0</v>
      </c>
      <c r="AB36" s="82">
        <v>36</v>
      </c>
      <c r="AC36" s="82"/>
      <c r="AD36" s="100"/>
      <c r="AE36" s="85" t="s">
        <v>555</v>
      </c>
      <c r="AF36" s="85">
        <v>2289</v>
      </c>
      <c r="AG36" s="85">
        <v>1890</v>
      </c>
      <c r="AH36" s="85">
        <v>150359</v>
      </c>
      <c r="AI36" s="85">
        <v>277677</v>
      </c>
      <c r="AJ36" s="85"/>
      <c r="AK36" s="85" t="s">
        <v>602</v>
      </c>
      <c r="AL36" s="85" t="s">
        <v>642</v>
      </c>
      <c r="AM36" s="85"/>
      <c r="AN36" s="85"/>
      <c r="AO36" s="87">
        <v>39678.02402777778</v>
      </c>
      <c r="AP36" s="89" t="s">
        <v>703</v>
      </c>
      <c r="AQ36" s="85" t="b">
        <v>0</v>
      </c>
      <c r="AR36" s="85" t="b">
        <v>0</v>
      </c>
      <c r="AS36" s="85" t="b">
        <v>0</v>
      </c>
      <c r="AT36" s="85"/>
      <c r="AU36" s="85">
        <v>5</v>
      </c>
      <c r="AV36" s="89" t="s">
        <v>722</v>
      </c>
      <c r="AW36" s="85" t="b">
        <v>0</v>
      </c>
      <c r="AX36" s="85" t="s">
        <v>741</v>
      </c>
      <c r="AY36" s="89" t="s">
        <v>774</v>
      </c>
      <c r="AZ36" s="85" t="s">
        <v>66</v>
      </c>
      <c r="BA36" s="85" t="str">
        <f>REPLACE(INDEX(GroupVertices[Group],MATCH(Vertices[[#This Row],[Vertex]],GroupVertices[Vertex],0)),1,1,"")</f>
        <v>1</v>
      </c>
      <c r="BB36" s="51"/>
      <c r="BC36" s="51"/>
      <c r="BD36" s="51"/>
      <c r="BE36" s="51"/>
      <c r="BF36" s="51"/>
      <c r="BG36" s="51"/>
      <c r="BH36" s="131" t="s">
        <v>1104</v>
      </c>
      <c r="BI36" s="131" t="s">
        <v>1104</v>
      </c>
      <c r="BJ36" s="131" t="s">
        <v>1039</v>
      </c>
      <c r="BK36" s="131" t="s">
        <v>1039</v>
      </c>
      <c r="BL36" s="131">
        <v>0</v>
      </c>
      <c r="BM36" s="134">
        <v>0</v>
      </c>
      <c r="BN36" s="131">
        <v>0</v>
      </c>
      <c r="BO36" s="134">
        <v>0</v>
      </c>
      <c r="BP36" s="131">
        <v>0</v>
      </c>
      <c r="BQ36" s="134">
        <v>0</v>
      </c>
      <c r="BR36" s="131">
        <v>33</v>
      </c>
      <c r="BS36" s="134">
        <v>100</v>
      </c>
      <c r="BT36" s="131">
        <v>33</v>
      </c>
      <c r="BU36" s="2"/>
      <c r="BV36" s="3"/>
      <c r="BW36" s="3"/>
      <c r="BX36" s="3"/>
      <c r="BY36" s="3"/>
    </row>
    <row r="37" spans="1:77" ht="41.45" customHeight="1">
      <c r="A37" s="14" t="s">
        <v>240</v>
      </c>
      <c r="C37" s="15"/>
      <c r="D37" s="15" t="s">
        <v>64</v>
      </c>
      <c r="E37" s="95">
        <v>172.691462797272</v>
      </c>
      <c r="F37" s="81">
        <v>99.9886527037644</v>
      </c>
      <c r="G37" s="114" t="s">
        <v>738</v>
      </c>
      <c r="H37" s="15"/>
      <c r="I37" s="16" t="s">
        <v>240</v>
      </c>
      <c r="J37" s="66"/>
      <c r="K37" s="66"/>
      <c r="L37" s="116" t="s">
        <v>825</v>
      </c>
      <c r="M37" s="96">
        <v>4.78167559211588</v>
      </c>
      <c r="N37" s="97">
        <v>3138.087646484375</v>
      </c>
      <c r="O37" s="97">
        <v>1398.421142578125</v>
      </c>
      <c r="P37" s="77"/>
      <c r="Q37" s="98"/>
      <c r="R37" s="98"/>
      <c r="S37" s="99"/>
      <c r="T37" s="51">
        <v>0</v>
      </c>
      <c r="U37" s="51">
        <v>1</v>
      </c>
      <c r="V37" s="52">
        <v>0</v>
      </c>
      <c r="W37" s="52">
        <v>0.0625</v>
      </c>
      <c r="X37" s="52">
        <v>0</v>
      </c>
      <c r="Y37" s="52">
        <v>0.546171</v>
      </c>
      <c r="Z37" s="52">
        <v>0</v>
      </c>
      <c r="AA37" s="52">
        <v>0</v>
      </c>
      <c r="AB37" s="82">
        <v>37</v>
      </c>
      <c r="AC37" s="82"/>
      <c r="AD37" s="100"/>
      <c r="AE37" s="85" t="s">
        <v>556</v>
      </c>
      <c r="AF37" s="85">
        <v>2132</v>
      </c>
      <c r="AG37" s="85">
        <v>2283</v>
      </c>
      <c r="AH37" s="85">
        <v>59713</v>
      </c>
      <c r="AI37" s="85">
        <v>71637</v>
      </c>
      <c r="AJ37" s="85"/>
      <c r="AK37" s="85" t="s">
        <v>603</v>
      </c>
      <c r="AL37" s="85" t="s">
        <v>643</v>
      </c>
      <c r="AM37" s="89" t="s">
        <v>668</v>
      </c>
      <c r="AN37" s="85"/>
      <c r="AO37" s="87">
        <v>41974.300462962965</v>
      </c>
      <c r="AP37" s="89" t="s">
        <v>704</v>
      </c>
      <c r="AQ37" s="85" t="b">
        <v>0</v>
      </c>
      <c r="AR37" s="85" t="b">
        <v>0</v>
      </c>
      <c r="AS37" s="85" t="b">
        <v>0</v>
      </c>
      <c r="AT37" s="85"/>
      <c r="AU37" s="85">
        <v>19</v>
      </c>
      <c r="AV37" s="89" t="s">
        <v>719</v>
      </c>
      <c r="AW37" s="85" t="b">
        <v>0</v>
      </c>
      <c r="AX37" s="85" t="s">
        <v>741</v>
      </c>
      <c r="AY37" s="89" t="s">
        <v>775</v>
      </c>
      <c r="AZ37" s="85" t="s">
        <v>66</v>
      </c>
      <c r="BA37" s="85" t="str">
        <f>REPLACE(INDEX(GroupVertices[Group],MATCH(Vertices[[#This Row],[Vertex]],GroupVertices[Vertex],0)),1,1,"")</f>
        <v>3</v>
      </c>
      <c r="BB37" s="51" t="s">
        <v>296</v>
      </c>
      <c r="BC37" s="51" t="s">
        <v>296</v>
      </c>
      <c r="BD37" s="51" t="s">
        <v>299</v>
      </c>
      <c r="BE37" s="51" t="s">
        <v>299</v>
      </c>
      <c r="BF37" s="51"/>
      <c r="BG37" s="51"/>
      <c r="BH37" s="131" t="s">
        <v>1105</v>
      </c>
      <c r="BI37" s="131" t="s">
        <v>1105</v>
      </c>
      <c r="BJ37" s="131" t="s">
        <v>1124</v>
      </c>
      <c r="BK37" s="131" t="s">
        <v>1124</v>
      </c>
      <c r="BL37" s="131">
        <v>0</v>
      </c>
      <c r="BM37" s="134">
        <v>0</v>
      </c>
      <c r="BN37" s="131">
        <v>0</v>
      </c>
      <c r="BO37" s="134">
        <v>0</v>
      </c>
      <c r="BP37" s="131">
        <v>0</v>
      </c>
      <c r="BQ37" s="134">
        <v>0</v>
      </c>
      <c r="BR37" s="131">
        <v>3</v>
      </c>
      <c r="BS37" s="134">
        <v>100</v>
      </c>
      <c r="BT37" s="131">
        <v>3</v>
      </c>
      <c r="BU37" s="2"/>
      <c r="BV37" s="3"/>
      <c r="BW37" s="3"/>
      <c r="BX37" s="3"/>
      <c r="BY37" s="3"/>
    </row>
    <row r="38" spans="1:77" ht="41.45" customHeight="1">
      <c r="A38" s="14" t="s">
        <v>241</v>
      </c>
      <c r="C38" s="15"/>
      <c r="D38" s="15" t="s">
        <v>64</v>
      </c>
      <c r="E38" s="95">
        <v>163.8828033013475</v>
      </c>
      <c r="F38" s="81">
        <v>99.99800170217875</v>
      </c>
      <c r="G38" s="114" t="s">
        <v>331</v>
      </c>
      <c r="H38" s="15"/>
      <c r="I38" s="16" t="s">
        <v>241</v>
      </c>
      <c r="J38" s="66"/>
      <c r="K38" s="66"/>
      <c r="L38" s="116" t="s">
        <v>826</v>
      </c>
      <c r="M38" s="96">
        <v>1.6659660538946826</v>
      </c>
      <c r="N38" s="97">
        <v>2747.4716796875</v>
      </c>
      <c r="O38" s="97">
        <v>7382.236328125</v>
      </c>
      <c r="P38" s="77"/>
      <c r="Q38" s="98"/>
      <c r="R38" s="98"/>
      <c r="S38" s="99"/>
      <c r="T38" s="51">
        <v>0</v>
      </c>
      <c r="U38" s="51">
        <v>3</v>
      </c>
      <c r="V38" s="52">
        <v>0.153846</v>
      </c>
      <c r="W38" s="52">
        <v>0.04</v>
      </c>
      <c r="X38" s="52">
        <v>0.053422</v>
      </c>
      <c r="Y38" s="52">
        <v>0.62681</v>
      </c>
      <c r="Z38" s="52">
        <v>0.3333333333333333</v>
      </c>
      <c r="AA38" s="52">
        <v>0</v>
      </c>
      <c r="AB38" s="82">
        <v>38</v>
      </c>
      <c r="AC38" s="82"/>
      <c r="AD38" s="100"/>
      <c r="AE38" s="85" t="s">
        <v>557</v>
      </c>
      <c r="AF38" s="85">
        <v>117</v>
      </c>
      <c r="AG38" s="85">
        <v>435</v>
      </c>
      <c r="AH38" s="85">
        <v>12632</v>
      </c>
      <c r="AI38" s="85">
        <v>24685</v>
      </c>
      <c r="AJ38" s="85"/>
      <c r="AK38" s="85" t="s">
        <v>604</v>
      </c>
      <c r="AL38" s="85"/>
      <c r="AM38" s="85"/>
      <c r="AN38" s="85"/>
      <c r="AO38" s="87">
        <v>42451.06349537037</v>
      </c>
      <c r="AP38" s="89" t="s">
        <v>705</v>
      </c>
      <c r="AQ38" s="85" t="b">
        <v>0</v>
      </c>
      <c r="AR38" s="85" t="b">
        <v>0</v>
      </c>
      <c r="AS38" s="85" t="b">
        <v>0</v>
      </c>
      <c r="AT38" s="85"/>
      <c r="AU38" s="85">
        <v>2</v>
      </c>
      <c r="AV38" s="89" t="s">
        <v>719</v>
      </c>
      <c r="AW38" s="85" t="b">
        <v>0</v>
      </c>
      <c r="AX38" s="85" t="s">
        <v>741</v>
      </c>
      <c r="AY38" s="89" t="s">
        <v>776</v>
      </c>
      <c r="AZ38" s="85" t="s">
        <v>66</v>
      </c>
      <c r="BA38" s="85" t="str">
        <f>REPLACE(INDEX(GroupVertices[Group],MATCH(Vertices[[#This Row],[Vertex]],GroupVertices[Vertex],0)),1,1,"")</f>
        <v>1</v>
      </c>
      <c r="BB38" s="51"/>
      <c r="BC38" s="51"/>
      <c r="BD38" s="51"/>
      <c r="BE38" s="51"/>
      <c r="BF38" s="51"/>
      <c r="BG38" s="51"/>
      <c r="BH38" s="131" t="s">
        <v>1104</v>
      </c>
      <c r="BI38" s="131" t="s">
        <v>1104</v>
      </c>
      <c r="BJ38" s="131" t="s">
        <v>1039</v>
      </c>
      <c r="BK38" s="131" t="s">
        <v>1039</v>
      </c>
      <c r="BL38" s="131">
        <v>0</v>
      </c>
      <c r="BM38" s="134">
        <v>0</v>
      </c>
      <c r="BN38" s="131">
        <v>0</v>
      </c>
      <c r="BO38" s="134">
        <v>0</v>
      </c>
      <c r="BP38" s="131">
        <v>0</v>
      </c>
      <c r="BQ38" s="134">
        <v>0</v>
      </c>
      <c r="BR38" s="131">
        <v>33</v>
      </c>
      <c r="BS38" s="134">
        <v>100</v>
      </c>
      <c r="BT38" s="131">
        <v>33</v>
      </c>
      <c r="BU38" s="2"/>
      <c r="BV38" s="3"/>
      <c r="BW38" s="3"/>
      <c r="BX38" s="3"/>
      <c r="BY38" s="3"/>
    </row>
    <row r="39" spans="1:77" ht="41.45" customHeight="1">
      <c r="A39" s="14" t="s">
        <v>242</v>
      </c>
      <c r="C39" s="15"/>
      <c r="D39" s="15" t="s">
        <v>64</v>
      </c>
      <c r="E39" s="95">
        <v>213.8414397606466</v>
      </c>
      <c r="F39" s="81">
        <v>99.94497851366103</v>
      </c>
      <c r="G39" s="114" t="s">
        <v>332</v>
      </c>
      <c r="H39" s="15"/>
      <c r="I39" s="16" t="s">
        <v>242</v>
      </c>
      <c r="J39" s="66"/>
      <c r="K39" s="66"/>
      <c r="L39" s="116" t="s">
        <v>827</v>
      </c>
      <c r="M39" s="96">
        <v>19.336827347236877</v>
      </c>
      <c r="N39" s="97">
        <v>9118.6455078125</v>
      </c>
      <c r="O39" s="97">
        <v>867.560302734375</v>
      </c>
      <c r="P39" s="77"/>
      <c r="Q39" s="98"/>
      <c r="R39" s="98"/>
      <c r="S39" s="99"/>
      <c r="T39" s="51">
        <v>2</v>
      </c>
      <c r="U39" s="51">
        <v>1</v>
      </c>
      <c r="V39" s="52">
        <v>0</v>
      </c>
      <c r="W39" s="52">
        <v>1</v>
      </c>
      <c r="X39" s="52">
        <v>0</v>
      </c>
      <c r="Y39" s="52">
        <v>1.298231</v>
      </c>
      <c r="Z39" s="52">
        <v>0</v>
      </c>
      <c r="AA39" s="52">
        <v>0</v>
      </c>
      <c r="AB39" s="82">
        <v>39</v>
      </c>
      <c r="AC39" s="82"/>
      <c r="AD39" s="100"/>
      <c r="AE39" s="85" t="s">
        <v>558</v>
      </c>
      <c r="AF39" s="85">
        <v>10550</v>
      </c>
      <c r="AG39" s="85">
        <v>10916</v>
      </c>
      <c r="AH39" s="85">
        <v>71620</v>
      </c>
      <c r="AI39" s="85">
        <v>362479</v>
      </c>
      <c r="AJ39" s="85"/>
      <c r="AK39" s="85" t="s">
        <v>605</v>
      </c>
      <c r="AL39" s="85" t="s">
        <v>644</v>
      </c>
      <c r="AM39" s="85"/>
      <c r="AN39" s="85"/>
      <c r="AO39" s="87">
        <v>39820.66131944444</v>
      </c>
      <c r="AP39" s="89" t="s">
        <v>706</v>
      </c>
      <c r="AQ39" s="85" t="b">
        <v>0</v>
      </c>
      <c r="AR39" s="85" t="b">
        <v>0</v>
      </c>
      <c r="AS39" s="85" t="b">
        <v>0</v>
      </c>
      <c r="AT39" s="85"/>
      <c r="AU39" s="85">
        <v>45</v>
      </c>
      <c r="AV39" s="89" t="s">
        <v>724</v>
      </c>
      <c r="AW39" s="85" t="b">
        <v>0</v>
      </c>
      <c r="AX39" s="85" t="s">
        <v>741</v>
      </c>
      <c r="AY39" s="89" t="s">
        <v>777</v>
      </c>
      <c r="AZ39" s="85" t="s">
        <v>66</v>
      </c>
      <c r="BA39" s="85" t="str">
        <f>REPLACE(INDEX(GroupVertices[Group],MATCH(Vertices[[#This Row],[Vertex]],GroupVertices[Vertex],0)),1,1,"")</f>
        <v>7</v>
      </c>
      <c r="BB39" s="51" t="s">
        <v>293</v>
      </c>
      <c r="BC39" s="51" t="s">
        <v>293</v>
      </c>
      <c r="BD39" s="51" t="s">
        <v>301</v>
      </c>
      <c r="BE39" s="51" t="s">
        <v>301</v>
      </c>
      <c r="BF39" s="51"/>
      <c r="BG39" s="51"/>
      <c r="BH39" s="131" t="s">
        <v>990</v>
      </c>
      <c r="BI39" s="131" t="s">
        <v>990</v>
      </c>
      <c r="BJ39" s="131" t="s">
        <v>1042</v>
      </c>
      <c r="BK39" s="131" t="s">
        <v>1042</v>
      </c>
      <c r="BL39" s="131">
        <v>0</v>
      </c>
      <c r="BM39" s="134">
        <v>0</v>
      </c>
      <c r="BN39" s="131">
        <v>0</v>
      </c>
      <c r="BO39" s="134">
        <v>0</v>
      </c>
      <c r="BP39" s="131">
        <v>0</v>
      </c>
      <c r="BQ39" s="134">
        <v>0</v>
      </c>
      <c r="BR39" s="131">
        <v>33</v>
      </c>
      <c r="BS39" s="134">
        <v>100</v>
      </c>
      <c r="BT39" s="131">
        <v>33</v>
      </c>
      <c r="BU39" s="2"/>
      <c r="BV39" s="3"/>
      <c r="BW39" s="3"/>
      <c r="BX39" s="3"/>
      <c r="BY39" s="3"/>
    </row>
    <row r="40" spans="1:77" ht="41.45" customHeight="1">
      <c r="A40" s="14" t="s">
        <v>243</v>
      </c>
      <c r="C40" s="15"/>
      <c r="D40" s="15" t="s">
        <v>64</v>
      </c>
      <c r="E40" s="95">
        <v>167.2909156063183</v>
      </c>
      <c r="F40" s="81">
        <v>99.9943845301732</v>
      </c>
      <c r="G40" s="114" t="s">
        <v>333</v>
      </c>
      <c r="H40" s="15"/>
      <c r="I40" s="16" t="s">
        <v>243</v>
      </c>
      <c r="J40" s="66"/>
      <c r="K40" s="66"/>
      <c r="L40" s="116" t="s">
        <v>828</v>
      </c>
      <c r="M40" s="96">
        <v>2.871448910944551</v>
      </c>
      <c r="N40" s="97">
        <v>9118.6455078125</v>
      </c>
      <c r="O40" s="97">
        <v>1896.869140625</v>
      </c>
      <c r="P40" s="77"/>
      <c r="Q40" s="98"/>
      <c r="R40" s="98"/>
      <c r="S40" s="99"/>
      <c r="T40" s="51">
        <v>0</v>
      </c>
      <c r="U40" s="51">
        <v>1</v>
      </c>
      <c r="V40" s="52">
        <v>0</v>
      </c>
      <c r="W40" s="52">
        <v>1</v>
      </c>
      <c r="X40" s="52">
        <v>0</v>
      </c>
      <c r="Y40" s="52">
        <v>0.701747</v>
      </c>
      <c r="Z40" s="52">
        <v>0</v>
      </c>
      <c r="AA40" s="52">
        <v>0</v>
      </c>
      <c r="AB40" s="82">
        <v>40</v>
      </c>
      <c r="AC40" s="82"/>
      <c r="AD40" s="100"/>
      <c r="AE40" s="85" t="s">
        <v>559</v>
      </c>
      <c r="AF40" s="85">
        <v>718</v>
      </c>
      <c r="AG40" s="85">
        <v>1150</v>
      </c>
      <c r="AH40" s="85">
        <v>70057</v>
      </c>
      <c r="AI40" s="85">
        <v>17447</v>
      </c>
      <c r="AJ40" s="85"/>
      <c r="AK40" s="85" t="s">
        <v>606</v>
      </c>
      <c r="AL40" s="85"/>
      <c r="AM40" s="85"/>
      <c r="AN40" s="85"/>
      <c r="AO40" s="87">
        <v>42782.09525462963</v>
      </c>
      <c r="AP40" s="89" t="s">
        <v>707</v>
      </c>
      <c r="AQ40" s="85" t="b">
        <v>0</v>
      </c>
      <c r="AR40" s="85" t="b">
        <v>0</v>
      </c>
      <c r="AS40" s="85" t="b">
        <v>1</v>
      </c>
      <c r="AT40" s="85"/>
      <c r="AU40" s="85">
        <v>9</v>
      </c>
      <c r="AV40" s="89" t="s">
        <v>719</v>
      </c>
      <c r="AW40" s="85" t="b">
        <v>0</v>
      </c>
      <c r="AX40" s="85" t="s">
        <v>741</v>
      </c>
      <c r="AY40" s="89" t="s">
        <v>778</v>
      </c>
      <c r="AZ40" s="85" t="s">
        <v>66</v>
      </c>
      <c r="BA40" s="85" t="str">
        <f>REPLACE(INDEX(GroupVertices[Group],MATCH(Vertices[[#This Row],[Vertex]],GroupVertices[Vertex],0)),1,1,"")</f>
        <v>7</v>
      </c>
      <c r="BB40" s="51"/>
      <c r="BC40" s="51"/>
      <c r="BD40" s="51"/>
      <c r="BE40" s="51"/>
      <c r="BF40" s="51"/>
      <c r="BG40" s="51"/>
      <c r="BH40" s="131" t="s">
        <v>990</v>
      </c>
      <c r="BI40" s="131" t="s">
        <v>990</v>
      </c>
      <c r="BJ40" s="131" t="s">
        <v>1042</v>
      </c>
      <c r="BK40" s="131" t="s">
        <v>1042</v>
      </c>
      <c r="BL40" s="131">
        <v>0</v>
      </c>
      <c r="BM40" s="134">
        <v>0</v>
      </c>
      <c r="BN40" s="131">
        <v>0</v>
      </c>
      <c r="BO40" s="134">
        <v>0</v>
      </c>
      <c r="BP40" s="131">
        <v>0</v>
      </c>
      <c r="BQ40" s="134">
        <v>0</v>
      </c>
      <c r="BR40" s="131">
        <v>33</v>
      </c>
      <c r="BS40" s="134">
        <v>100</v>
      </c>
      <c r="BT40" s="131">
        <v>33</v>
      </c>
      <c r="BU40" s="2"/>
      <c r="BV40" s="3"/>
      <c r="BW40" s="3"/>
      <c r="BX40" s="3"/>
      <c r="BY40" s="3"/>
    </row>
    <row r="41" spans="1:77" ht="41.45" customHeight="1">
      <c r="A41" s="14" t="s">
        <v>244</v>
      </c>
      <c r="C41" s="15"/>
      <c r="D41" s="15" t="s">
        <v>64</v>
      </c>
      <c r="E41" s="95">
        <v>162.13346453781705</v>
      </c>
      <c r="F41" s="81">
        <v>99.99985834850888</v>
      </c>
      <c r="G41" s="114" t="s">
        <v>334</v>
      </c>
      <c r="H41" s="15"/>
      <c r="I41" s="16" t="s">
        <v>244</v>
      </c>
      <c r="J41" s="66"/>
      <c r="K41" s="66"/>
      <c r="L41" s="116" t="s">
        <v>829</v>
      </c>
      <c r="M41" s="96">
        <v>1.0472077202760788</v>
      </c>
      <c r="N41" s="97">
        <v>1540.4400634765625</v>
      </c>
      <c r="O41" s="97">
        <v>9615.0380859375</v>
      </c>
      <c r="P41" s="77"/>
      <c r="Q41" s="98"/>
      <c r="R41" s="98"/>
      <c r="S41" s="99"/>
      <c r="T41" s="51">
        <v>0</v>
      </c>
      <c r="U41" s="51">
        <v>3</v>
      </c>
      <c r="V41" s="52">
        <v>0.153846</v>
      </c>
      <c r="W41" s="52">
        <v>0.04</v>
      </c>
      <c r="X41" s="52">
        <v>0.053422</v>
      </c>
      <c r="Y41" s="52">
        <v>0.62681</v>
      </c>
      <c r="Z41" s="52">
        <v>0.3333333333333333</v>
      </c>
      <c r="AA41" s="52">
        <v>0</v>
      </c>
      <c r="AB41" s="82">
        <v>41</v>
      </c>
      <c r="AC41" s="82"/>
      <c r="AD41" s="100"/>
      <c r="AE41" s="85" t="s">
        <v>560</v>
      </c>
      <c r="AF41" s="85">
        <v>833</v>
      </c>
      <c r="AG41" s="85">
        <v>68</v>
      </c>
      <c r="AH41" s="85">
        <v>541</v>
      </c>
      <c r="AI41" s="85">
        <v>1123</v>
      </c>
      <c r="AJ41" s="85"/>
      <c r="AK41" s="85" t="s">
        <v>607</v>
      </c>
      <c r="AL41" s="85" t="s">
        <v>645</v>
      </c>
      <c r="AM41" s="85"/>
      <c r="AN41" s="85"/>
      <c r="AO41" s="87">
        <v>40293.97605324074</v>
      </c>
      <c r="AP41" s="89" t="s">
        <v>708</v>
      </c>
      <c r="AQ41" s="85" t="b">
        <v>0</v>
      </c>
      <c r="AR41" s="85" t="b">
        <v>0</v>
      </c>
      <c r="AS41" s="85" t="b">
        <v>0</v>
      </c>
      <c r="AT41" s="85"/>
      <c r="AU41" s="85">
        <v>1</v>
      </c>
      <c r="AV41" s="89" t="s">
        <v>719</v>
      </c>
      <c r="AW41" s="85" t="b">
        <v>0</v>
      </c>
      <c r="AX41" s="85" t="s">
        <v>741</v>
      </c>
      <c r="AY41" s="89" t="s">
        <v>779</v>
      </c>
      <c r="AZ41" s="85" t="s">
        <v>66</v>
      </c>
      <c r="BA41" s="85" t="str">
        <f>REPLACE(INDEX(GroupVertices[Group],MATCH(Vertices[[#This Row],[Vertex]],GroupVertices[Vertex],0)),1,1,"")</f>
        <v>1</v>
      </c>
      <c r="BB41" s="51"/>
      <c r="BC41" s="51"/>
      <c r="BD41" s="51"/>
      <c r="BE41" s="51"/>
      <c r="BF41" s="51"/>
      <c r="BG41" s="51"/>
      <c r="BH41" s="131" t="s">
        <v>1104</v>
      </c>
      <c r="BI41" s="131" t="s">
        <v>1104</v>
      </c>
      <c r="BJ41" s="131" t="s">
        <v>1039</v>
      </c>
      <c r="BK41" s="131" t="s">
        <v>1039</v>
      </c>
      <c r="BL41" s="131">
        <v>0</v>
      </c>
      <c r="BM41" s="134">
        <v>0</v>
      </c>
      <c r="BN41" s="131">
        <v>0</v>
      </c>
      <c r="BO41" s="134">
        <v>0</v>
      </c>
      <c r="BP41" s="131">
        <v>0</v>
      </c>
      <c r="BQ41" s="134">
        <v>0</v>
      </c>
      <c r="BR41" s="131">
        <v>33</v>
      </c>
      <c r="BS41" s="134">
        <v>100</v>
      </c>
      <c r="BT41" s="131">
        <v>33</v>
      </c>
      <c r="BU41" s="2"/>
      <c r="BV41" s="3"/>
      <c r="BW41" s="3"/>
      <c r="BX41" s="3"/>
      <c r="BY41" s="3"/>
    </row>
    <row r="42" spans="1:77" ht="41.45" customHeight="1">
      <c r="A42" s="14" t="s">
        <v>245</v>
      </c>
      <c r="C42" s="15"/>
      <c r="D42" s="15" t="s">
        <v>64</v>
      </c>
      <c r="E42" s="95">
        <v>163.05818312126365</v>
      </c>
      <c r="F42" s="81">
        <v>99.99887690603464</v>
      </c>
      <c r="G42" s="114" t="s">
        <v>335</v>
      </c>
      <c r="H42" s="15"/>
      <c r="I42" s="16" t="s">
        <v>245</v>
      </c>
      <c r="J42" s="66"/>
      <c r="K42" s="66"/>
      <c r="L42" s="116" t="s">
        <v>830</v>
      </c>
      <c r="M42" s="96">
        <v>1.3742897821889102</v>
      </c>
      <c r="N42" s="97">
        <v>902.7279052734375</v>
      </c>
      <c r="O42" s="97">
        <v>922.0477294921875</v>
      </c>
      <c r="P42" s="77"/>
      <c r="Q42" s="98"/>
      <c r="R42" s="98"/>
      <c r="S42" s="99"/>
      <c r="T42" s="51">
        <v>0</v>
      </c>
      <c r="U42" s="51">
        <v>3</v>
      </c>
      <c r="V42" s="52">
        <v>0.153846</v>
      </c>
      <c r="W42" s="52">
        <v>0.04</v>
      </c>
      <c r="X42" s="52">
        <v>0.053422</v>
      </c>
      <c r="Y42" s="52">
        <v>0.62681</v>
      </c>
      <c r="Z42" s="52">
        <v>0.3333333333333333</v>
      </c>
      <c r="AA42" s="52">
        <v>0</v>
      </c>
      <c r="AB42" s="82">
        <v>42</v>
      </c>
      <c r="AC42" s="82"/>
      <c r="AD42" s="100"/>
      <c r="AE42" s="85" t="s">
        <v>561</v>
      </c>
      <c r="AF42" s="85">
        <v>820</v>
      </c>
      <c r="AG42" s="85">
        <v>262</v>
      </c>
      <c r="AH42" s="85">
        <v>42668</v>
      </c>
      <c r="AI42" s="85">
        <v>15459</v>
      </c>
      <c r="AJ42" s="85"/>
      <c r="AK42" s="85" t="s">
        <v>608</v>
      </c>
      <c r="AL42" s="85" t="s">
        <v>646</v>
      </c>
      <c r="AM42" s="85"/>
      <c r="AN42" s="85"/>
      <c r="AO42" s="87">
        <v>41242.73579861111</v>
      </c>
      <c r="AP42" s="89" t="s">
        <v>709</v>
      </c>
      <c r="AQ42" s="85" t="b">
        <v>1</v>
      </c>
      <c r="AR42" s="85" t="b">
        <v>0</v>
      </c>
      <c r="AS42" s="85" t="b">
        <v>1</v>
      </c>
      <c r="AT42" s="85"/>
      <c r="AU42" s="85">
        <v>4</v>
      </c>
      <c r="AV42" s="89" t="s">
        <v>719</v>
      </c>
      <c r="AW42" s="85" t="b">
        <v>0</v>
      </c>
      <c r="AX42" s="85" t="s">
        <v>741</v>
      </c>
      <c r="AY42" s="89" t="s">
        <v>780</v>
      </c>
      <c r="AZ42" s="85" t="s">
        <v>66</v>
      </c>
      <c r="BA42" s="85" t="str">
        <f>REPLACE(INDEX(GroupVertices[Group],MATCH(Vertices[[#This Row],[Vertex]],GroupVertices[Vertex],0)),1,1,"")</f>
        <v>1</v>
      </c>
      <c r="BB42" s="51"/>
      <c r="BC42" s="51"/>
      <c r="BD42" s="51"/>
      <c r="BE42" s="51"/>
      <c r="BF42" s="51"/>
      <c r="BG42" s="51"/>
      <c r="BH42" s="131" t="s">
        <v>1104</v>
      </c>
      <c r="BI42" s="131" t="s">
        <v>1104</v>
      </c>
      <c r="BJ42" s="131" t="s">
        <v>1039</v>
      </c>
      <c r="BK42" s="131" t="s">
        <v>1039</v>
      </c>
      <c r="BL42" s="131">
        <v>0</v>
      </c>
      <c r="BM42" s="134">
        <v>0</v>
      </c>
      <c r="BN42" s="131">
        <v>0</v>
      </c>
      <c r="BO42" s="134">
        <v>0</v>
      </c>
      <c r="BP42" s="131">
        <v>0</v>
      </c>
      <c r="BQ42" s="134">
        <v>0</v>
      </c>
      <c r="BR42" s="131">
        <v>33</v>
      </c>
      <c r="BS42" s="134">
        <v>100</v>
      </c>
      <c r="BT42" s="131">
        <v>33</v>
      </c>
      <c r="BU42" s="2"/>
      <c r="BV42" s="3"/>
      <c r="BW42" s="3"/>
      <c r="BX42" s="3"/>
      <c r="BY42" s="3"/>
    </row>
    <row r="43" spans="1:77" ht="41.45" customHeight="1">
      <c r="A43" s="14" t="s">
        <v>246</v>
      </c>
      <c r="C43" s="15"/>
      <c r="D43" s="15" t="s">
        <v>64</v>
      </c>
      <c r="E43" s="95">
        <v>165.14118322933672</v>
      </c>
      <c r="F43" s="81">
        <v>99.9966661309767</v>
      </c>
      <c r="G43" s="114" t="s">
        <v>336</v>
      </c>
      <c r="H43" s="15"/>
      <c r="I43" s="16" t="s">
        <v>246</v>
      </c>
      <c r="J43" s="66"/>
      <c r="K43" s="66"/>
      <c r="L43" s="116" t="s">
        <v>831</v>
      </c>
      <c r="M43" s="96">
        <v>2.111067416497711</v>
      </c>
      <c r="N43" s="97">
        <v>2279.509521484375</v>
      </c>
      <c r="O43" s="97">
        <v>1023.9411010742188</v>
      </c>
      <c r="P43" s="77"/>
      <c r="Q43" s="98"/>
      <c r="R43" s="98"/>
      <c r="S43" s="99"/>
      <c r="T43" s="51">
        <v>0</v>
      </c>
      <c r="U43" s="51">
        <v>3</v>
      </c>
      <c r="V43" s="52">
        <v>0.153846</v>
      </c>
      <c r="W43" s="52">
        <v>0.04</v>
      </c>
      <c r="X43" s="52">
        <v>0.053422</v>
      </c>
      <c r="Y43" s="52">
        <v>0.62681</v>
      </c>
      <c r="Z43" s="52">
        <v>0.3333333333333333</v>
      </c>
      <c r="AA43" s="52">
        <v>0</v>
      </c>
      <c r="AB43" s="82">
        <v>43</v>
      </c>
      <c r="AC43" s="82"/>
      <c r="AD43" s="100"/>
      <c r="AE43" s="85" t="s">
        <v>562</v>
      </c>
      <c r="AF43" s="85">
        <v>1101</v>
      </c>
      <c r="AG43" s="85">
        <v>699</v>
      </c>
      <c r="AH43" s="85">
        <v>86569</v>
      </c>
      <c r="AI43" s="85">
        <v>219545</v>
      </c>
      <c r="AJ43" s="85"/>
      <c r="AK43" s="85" t="s">
        <v>609</v>
      </c>
      <c r="AL43" s="85" t="s">
        <v>647</v>
      </c>
      <c r="AM43" s="89" t="s">
        <v>669</v>
      </c>
      <c r="AN43" s="85"/>
      <c r="AO43" s="87">
        <v>39846.02276620371</v>
      </c>
      <c r="AP43" s="89" t="s">
        <v>710</v>
      </c>
      <c r="AQ43" s="85" t="b">
        <v>0</v>
      </c>
      <c r="AR43" s="85" t="b">
        <v>0</v>
      </c>
      <c r="AS43" s="85" t="b">
        <v>1</v>
      </c>
      <c r="AT43" s="85"/>
      <c r="AU43" s="85">
        <v>35</v>
      </c>
      <c r="AV43" s="89" t="s">
        <v>721</v>
      </c>
      <c r="AW43" s="85" t="b">
        <v>0</v>
      </c>
      <c r="AX43" s="85" t="s">
        <v>741</v>
      </c>
      <c r="AY43" s="89" t="s">
        <v>781</v>
      </c>
      <c r="AZ43" s="85" t="s">
        <v>66</v>
      </c>
      <c r="BA43" s="85" t="str">
        <f>REPLACE(INDEX(GroupVertices[Group],MATCH(Vertices[[#This Row],[Vertex]],GroupVertices[Vertex],0)),1,1,"")</f>
        <v>1</v>
      </c>
      <c r="BB43" s="51"/>
      <c r="BC43" s="51"/>
      <c r="BD43" s="51"/>
      <c r="BE43" s="51"/>
      <c r="BF43" s="51"/>
      <c r="BG43" s="51"/>
      <c r="BH43" s="131" t="s">
        <v>1104</v>
      </c>
      <c r="BI43" s="131" t="s">
        <v>1104</v>
      </c>
      <c r="BJ43" s="131" t="s">
        <v>1039</v>
      </c>
      <c r="BK43" s="131" t="s">
        <v>1039</v>
      </c>
      <c r="BL43" s="131">
        <v>0</v>
      </c>
      <c r="BM43" s="134">
        <v>0</v>
      </c>
      <c r="BN43" s="131">
        <v>0</v>
      </c>
      <c r="BO43" s="134">
        <v>0</v>
      </c>
      <c r="BP43" s="131">
        <v>0</v>
      </c>
      <c r="BQ43" s="134">
        <v>0</v>
      </c>
      <c r="BR43" s="131">
        <v>33</v>
      </c>
      <c r="BS43" s="134">
        <v>100</v>
      </c>
      <c r="BT43" s="131">
        <v>33</v>
      </c>
      <c r="BU43" s="2"/>
      <c r="BV43" s="3"/>
      <c r="BW43" s="3"/>
      <c r="BX43" s="3"/>
      <c r="BY43" s="3"/>
    </row>
    <row r="44" spans="1:77" ht="41.45" customHeight="1">
      <c r="A44" s="14" t="s">
        <v>247</v>
      </c>
      <c r="C44" s="15"/>
      <c r="D44" s="15" t="s">
        <v>64</v>
      </c>
      <c r="E44" s="95">
        <v>162.2907620288157</v>
      </c>
      <c r="F44" s="81">
        <v>99.99969140210862</v>
      </c>
      <c r="G44" s="114" t="s">
        <v>337</v>
      </c>
      <c r="H44" s="15"/>
      <c r="I44" s="16" t="s">
        <v>247</v>
      </c>
      <c r="J44" s="66"/>
      <c r="K44" s="66"/>
      <c r="L44" s="116" t="s">
        <v>832</v>
      </c>
      <c r="M44" s="96">
        <v>1.1028453906014573</v>
      </c>
      <c r="N44" s="97">
        <v>8775.9248046875</v>
      </c>
      <c r="O44" s="97">
        <v>5208.30224609375</v>
      </c>
      <c r="P44" s="77"/>
      <c r="Q44" s="98"/>
      <c r="R44" s="98"/>
      <c r="S44" s="99"/>
      <c r="T44" s="51">
        <v>0</v>
      </c>
      <c r="U44" s="51">
        <v>2</v>
      </c>
      <c r="V44" s="52">
        <v>2</v>
      </c>
      <c r="W44" s="52">
        <v>0.5</v>
      </c>
      <c r="X44" s="52">
        <v>0</v>
      </c>
      <c r="Y44" s="52">
        <v>1.459443</v>
      </c>
      <c r="Z44" s="52">
        <v>0</v>
      </c>
      <c r="AA44" s="52">
        <v>0</v>
      </c>
      <c r="AB44" s="82">
        <v>44</v>
      </c>
      <c r="AC44" s="82"/>
      <c r="AD44" s="100"/>
      <c r="AE44" s="85" t="s">
        <v>563</v>
      </c>
      <c r="AF44" s="85">
        <v>602</v>
      </c>
      <c r="AG44" s="85">
        <v>101</v>
      </c>
      <c r="AH44" s="85">
        <v>2858</v>
      </c>
      <c r="AI44" s="85">
        <v>39223</v>
      </c>
      <c r="AJ44" s="85"/>
      <c r="AK44" s="85" t="s">
        <v>610</v>
      </c>
      <c r="AL44" s="85" t="s">
        <v>648</v>
      </c>
      <c r="AM44" s="89" t="s">
        <v>670</v>
      </c>
      <c r="AN44" s="85"/>
      <c r="AO44" s="87">
        <v>43424.04604166667</v>
      </c>
      <c r="AP44" s="89" t="s">
        <v>711</v>
      </c>
      <c r="AQ44" s="85" t="b">
        <v>0</v>
      </c>
      <c r="AR44" s="85" t="b">
        <v>0</v>
      </c>
      <c r="AS44" s="85" t="b">
        <v>0</v>
      </c>
      <c r="AT44" s="85"/>
      <c r="AU44" s="85">
        <v>0</v>
      </c>
      <c r="AV44" s="89" t="s">
        <v>719</v>
      </c>
      <c r="AW44" s="85" t="b">
        <v>0</v>
      </c>
      <c r="AX44" s="85" t="s">
        <v>741</v>
      </c>
      <c r="AY44" s="89" t="s">
        <v>782</v>
      </c>
      <c r="AZ44" s="85" t="s">
        <v>66</v>
      </c>
      <c r="BA44" s="85" t="str">
        <f>REPLACE(INDEX(GroupVertices[Group],MATCH(Vertices[[#This Row],[Vertex]],GroupVertices[Vertex],0)),1,1,"")</f>
        <v>5</v>
      </c>
      <c r="BB44" s="51"/>
      <c r="BC44" s="51"/>
      <c r="BD44" s="51"/>
      <c r="BE44" s="51"/>
      <c r="BF44" s="51"/>
      <c r="BG44" s="51"/>
      <c r="BH44" s="131" t="s">
        <v>1106</v>
      </c>
      <c r="BI44" s="131" t="s">
        <v>1106</v>
      </c>
      <c r="BJ44" s="131" t="s">
        <v>1125</v>
      </c>
      <c r="BK44" s="131" t="s">
        <v>1125</v>
      </c>
      <c r="BL44" s="131">
        <v>0</v>
      </c>
      <c r="BM44" s="134">
        <v>0</v>
      </c>
      <c r="BN44" s="131">
        <v>0</v>
      </c>
      <c r="BO44" s="134">
        <v>0</v>
      </c>
      <c r="BP44" s="131">
        <v>0</v>
      </c>
      <c r="BQ44" s="134">
        <v>0</v>
      </c>
      <c r="BR44" s="131">
        <v>3</v>
      </c>
      <c r="BS44" s="134">
        <v>100</v>
      </c>
      <c r="BT44" s="131">
        <v>3</v>
      </c>
      <c r="BU44" s="2"/>
      <c r="BV44" s="3"/>
      <c r="BW44" s="3"/>
      <c r="BX44" s="3"/>
      <c r="BY44" s="3"/>
    </row>
    <row r="45" spans="1:77" ht="41.45" customHeight="1">
      <c r="A45" s="14" t="s">
        <v>262</v>
      </c>
      <c r="C45" s="15"/>
      <c r="D45" s="15" t="s">
        <v>64</v>
      </c>
      <c r="E45" s="95">
        <v>189.30779775549325</v>
      </c>
      <c r="F45" s="81">
        <v>99.97101709311916</v>
      </c>
      <c r="G45" s="114" t="s">
        <v>739</v>
      </c>
      <c r="H45" s="15"/>
      <c r="I45" s="16" t="s">
        <v>262</v>
      </c>
      <c r="J45" s="66"/>
      <c r="K45" s="66"/>
      <c r="L45" s="116" t="s">
        <v>833</v>
      </c>
      <c r="M45" s="96">
        <v>10.659036766487686</v>
      </c>
      <c r="N45" s="97">
        <v>9461.3671875</v>
      </c>
      <c r="O45" s="97">
        <v>5208.30224609375</v>
      </c>
      <c r="P45" s="77"/>
      <c r="Q45" s="98"/>
      <c r="R45" s="98"/>
      <c r="S45" s="99"/>
      <c r="T45" s="51">
        <v>1</v>
      </c>
      <c r="U45" s="51">
        <v>0</v>
      </c>
      <c r="V45" s="52">
        <v>0</v>
      </c>
      <c r="W45" s="52">
        <v>0.333333</v>
      </c>
      <c r="X45" s="52">
        <v>0</v>
      </c>
      <c r="Y45" s="52">
        <v>0.770262</v>
      </c>
      <c r="Z45" s="52">
        <v>0</v>
      </c>
      <c r="AA45" s="52">
        <v>0</v>
      </c>
      <c r="AB45" s="82">
        <v>45</v>
      </c>
      <c r="AC45" s="82"/>
      <c r="AD45" s="100"/>
      <c r="AE45" s="85" t="s">
        <v>564</v>
      </c>
      <c r="AF45" s="85">
        <v>710</v>
      </c>
      <c r="AG45" s="85">
        <v>5769</v>
      </c>
      <c r="AH45" s="85">
        <v>35544</v>
      </c>
      <c r="AI45" s="85">
        <v>171034</v>
      </c>
      <c r="AJ45" s="85"/>
      <c r="AK45" s="85" t="s">
        <v>611</v>
      </c>
      <c r="AL45" s="85" t="s">
        <v>649</v>
      </c>
      <c r="AM45" s="89" t="s">
        <v>671</v>
      </c>
      <c r="AN45" s="85"/>
      <c r="AO45" s="87">
        <v>39825.98952546297</v>
      </c>
      <c r="AP45" s="89" t="s">
        <v>712</v>
      </c>
      <c r="AQ45" s="85" t="b">
        <v>0</v>
      </c>
      <c r="AR45" s="85" t="b">
        <v>0</v>
      </c>
      <c r="AS45" s="85" t="b">
        <v>0</v>
      </c>
      <c r="AT45" s="85"/>
      <c r="AU45" s="85">
        <v>39</v>
      </c>
      <c r="AV45" s="89" t="s">
        <v>727</v>
      </c>
      <c r="AW45" s="85" t="b">
        <v>0</v>
      </c>
      <c r="AX45" s="85" t="s">
        <v>741</v>
      </c>
      <c r="AY45" s="89" t="s">
        <v>783</v>
      </c>
      <c r="AZ45" s="85" t="s">
        <v>65</v>
      </c>
      <c r="BA45" s="85" t="str">
        <f>REPLACE(INDEX(GroupVertices[Group],MATCH(Vertices[[#This Row],[Vertex]],GroupVertices[Vertex],0)),1,1,"")</f>
        <v>5</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263</v>
      </c>
      <c r="C46" s="15"/>
      <c r="D46" s="15" t="s">
        <v>64</v>
      </c>
      <c r="E46" s="95">
        <v>295.94596347130664</v>
      </c>
      <c r="F46" s="81">
        <v>99.85783755170912</v>
      </c>
      <c r="G46" s="114" t="s">
        <v>740</v>
      </c>
      <c r="H46" s="15"/>
      <c r="I46" s="16" t="s">
        <v>263</v>
      </c>
      <c r="J46" s="66"/>
      <c r="K46" s="66"/>
      <c r="L46" s="116" t="s">
        <v>834</v>
      </c>
      <c r="M46" s="96">
        <v>48.37800526707461</v>
      </c>
      <c r="N46" s="97">
        <v>8775.9248046875</v>
      </c>
      <c r="O46" s="97">
        <v>3579.0537109375</v>
      </c>
      <c r="P46" s="77"/>
      <c r="Q46" s="98"/>
      <c r="R46" s="98"/>
      <c r="S46" s="99"/>
      <c r="T46" s="51">
        <v>1</v>
      </c>
      <c r="U46" s="51">
        <v>0</v>
      </c>
      <c r="V46" s="52">
        <v>0</v>
      </c>
      <c r="W46" s="52">
        <v>0.333333</v>
      </c>
      <c r="X46" s="52">
        <v>0</v>
      </c>
      <c r="Y46" s="52">
        <v>0.770262</v>
      </c>
      <c r="Z46" s="52">
        <v>0</v>
      </c>
      <c r="AA46" s="52">
        <v>0</v>
      </c>
      <c r="AB46" s="82">
        <v>46</v>
      </c>
      <c r="AC46" s="82"/>
      <c r="AD46" s="100"/>
      <c r="AE46" s="85" t="s">
        <v>565</v>
      </c>
      <c r="AF46" s="85">
        <v>995</v>
      </c>
      <c r="AG46" s="85">
        <v>28141</v>
      </c>
      <c r="AH46" s="85">
        <v>9438</v>
      </c>
      <c r="AI46" s="85">
        <v>703730</v>
      </c>
      <c r="AJ46" s="85"/>
      <c r="AK46" s="85" t="s">
        <v>612</v>
      </c>
      <c r="AL46" s="85" t="s">
        <v>650</v>
      </c>
      <c r="AM46" s="89" t="s">
        <v>672</v>
      </c>
      <c r="AN46" s="85"/>
      <c r="AO46" s="87">
        <v>40507.07686342593</v>
      </c>
      <c r="AP46" s="89" t="s">
        <v>713</v>
      </c>
      <c r="AQ46" s="85" t="b">
        <v>0</v>
      </c>
      <c r="AR46" s="85" t="b">
        <v>0</v>
      </c>
      <c r="AS46" s="85" t="b">
        <v>1</v>
      </c>
      <c r="AT46" s="85"/>
      <c r="AU46" s="85">
        <v>227</v>
      </c>
      <c r="AV46" s="89" t="s">
        <v>719</v>
      </c>
      <c r="AW46" s="85" t="b">
        <v>1</v>
      </c>
      <c r="AX46" s="85" t="s">
        <v>741</v>
      </c>
      <c r="AY46" s="89" t="s">
        <v>784</v>
      </c>
      <c r="AZ46" s="85" t="s">
        <v>65</v>
      </c>
      <c r="BA46" s="85" t="str">
        <f>REPLACE(INDEX(GroupVertices[Group],MATCH(Vertices[[#This Row],[Vertex]],GroupVertices[Vertex],0)),1,1,"")</f>
        <v>5</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248</v>
      </c>
      <c r="C47" s="15"/>
      <c r="D47" s="15" t="s">
        <v>64</v>
      </c>
      <c r="E47" s="95">
        <v>162.4385263385417</v>
      </c>
      <c r="F47" s="81">
        <v>99.99953457367201</v>
      </c>
      <c r="G47" s="114" t="s">
        <v>338</v>
      </c>
      <c r="H47" s="15"/>
      <c r="I47" s="16" t="s">
        <v>248</v>
      </c>
      <c r="J47" s="66"/>
      <c r="K47" s="66"/>
      <c r="L47" s="116" t="s">
        <v>835</v>
      </c>
      <c r="M47" s="96">
        <v>1.155111080907116</v>
      </c>
      <c r="N47" s="97">
        <v>854.213623046875</v>
      </c>
      <c r="O47" s="97">
        <v>8961.7939453125</v>
      </c>
      <c r="P47" s="77"/>
      <c r="Q47" s="98"/>
      <c r="R47" s="98"/>
      <c r="S47" s="99"/>
      <c r="T47" s="51">
        <v>0</v>
      </c>
      <c r="U47" s="51">
        <v>3</v>
      </c>
      <c r="V47" s="52">
        <v>0.153846</v>
      </c>
      <c r="W47" s="52">
        <v>0.04</v>
      </c>
      <c r="X47" s="52">
        <v>0.053422</v>
      </c>
      <c r="Y47" s="52">
        <v>0.62681</v>
      </c>
      <c r="Z47" s="52">
        <v>0.3333333333333333</v>
      </c>
      <c r="AA47" s="52">
        <v>0</v>
      </c>
      <c r="AB47" s="82">
        <v>47</v>
      </c>
      <c r="AC47" s="82"/>
      <c r="AD47" s="100"/>
      <c r="AE47" s="85" t="s">
        <v>566</v>
      </c>
      <c r="AF47" s="85">
        <v>93</v>
      </c>
      <c r="AG47" s="85">
        <v>132</v>
      </c>
      <c r="AH47" s="85">
        <v>46119</v>
      </c>
      <c r="AI47" s="85">
        <v>78455</v>
      </c>
      <c r="AJ47" s="85"/>
      <c r="AK47" s="85"/>
      <c r="AL47" s="85"/>
      <c r="AM47" s="85"/>
      <c r="AN47" s="85"/>
      <c r="AO47" s="87">
        <v>40602.10256944445</v>
      </c>
      <c r="AP47" s="85"/>
      <c r="AQ47" s="85" t="b">
        <v>1</v>
      </c>
      <c r="AR47" s="85" t="b">
        <v>1</v>
      </c>
      <c r="AS47" s="85" t="b">
        <v>0</v>
      </c>
      <c r="AT47" s="85"/>
      <c r="AU47" s="85">
        <v>2</v>
      </c>
      <c r="AV47" s="89" t="s">
        <v>719</v>
      </c>
      <c r="AW47" s="85" t="b">
        <v>0</v>
      </c>
      <c r="AX47" s="85" t="s">
        <v>741</v>
      </c>
      <c r="AY47" s="89" t="s">
        <v>785</v>
      </c>
      <c r="AZ47" s="85" t="s">
        <v>66</v>
      </c>
      <c r="BA47" s="85" t="str">
        <f>REPLACE(INDEX(GroupVertices[Group],MATCH(Vertices[[#This Row],[Vertex]],GroupVertices[Vertex],0)),1,1,"")</f>
        <v>1</v>
      </c>
      <c r="BB47" s="51"/>
      <c r="BC47" s="51"/>
      <c r="BD47" s="51"/>
      <c r="BE47" s="51"/>
      <c r="BF47" s="51"/>
      <c r="BG47" s="51"/>
      <c r="BH47" s="131" t="s">
        <v>1104</v>
      </c>
      <c r="BI47" s="131" t="s">
        <v>1104</v>
      </c>
      <c r="BJ47" s="131" t="s">
        <v>1039</v>
      </c>
      <c r="BK47" s="131" t="s">
        <v>1039</v>
      </c>
      <c r="BL47" s="131">
        <v>0</v>
      </c>
      <c r="BM47" s="134">
        <v>0</v>
      </c>
      <c r="BN47" s="131">
        <v>0</v>
      </c>
      <c r="BO47" s="134">
        <v>0</v>
      </c>
      <c r="BP47" s="131">
        <v>0</v>
      </c>
      <c r="BQ47" s="134">
        <v>0</v>
      </c>
      <c r="BR47" s="131">
        <v>33</v>
      </c>
      <c r="BS47" s="134">
        <v>100</v>
      </c>
      <c r="BT47" s="131">
        <v>33</v>
      </c>
      <c r="BU47" s="2"/>
      <c r="BV47" s="3"/>
      <c r="BW47" s="3"/>
      <c r="BX47" s="3"/>
      <c r="BY47" s="3"/>
    </row>
    <row r="48" spans="1:77" ht="41.45" customHeight="1">
      <c r="A48" s="14" t="s">
        <v>249</v>
      </c>
      <c r="C48" s="15"/>
      <c r="D48" s="15" t="s">
        <v>64</v>
      </c>
      <c r="E48" s="95">
        <v>162.34319452581525</v>
      </c>
      <c r="F48" s="81">
        <v>99.99963575330854</v>
      </c>
      <c r="G48" s="114" t="s">
        <v>339</v>
      </c>
      <c r="H48" s="15"/>
      <c r="I48" s="16" t="s">
        <v>249</v>
      </c>
      <c r="J48" s="66"/>
      <c r="K48" s="66"/>
      <c r="L48" s="116" t="s">
        <v>836</v>
      </c>
      <c r="M48" s="96">
        <v>1.121391280709917</v>
      </c>
      <c r="N48" s="97">
        <v>366.852294921875</v>
      </c>
      <c r="O48" s="97">
        <v>7230.5224609375</v>
      </c>
      <c r="P48" s="77"/>
      <c r="Q48" s="98"/>
      <c r="R48" s="98"/>
      <c r="S48" s="99"/>
      <c r="T48" s="51">
        <v>0</v>
      </c>
      <c r="U48" s="51">
        <v>3</v>
      </c>
      <c r="V48" s="52">
        <v>0.153846</v>
      </c>
      <c r="W48" s="52">
        <v>0.04</v>
      </c>
      <c r="X48" s="52">
        <v>0.053422</v>
      </c>
      <c r="Y48" s="52">
        <v>0.62681</v>
      </c>
      <c r="Z48" s="52">
        <v>0.3333333333333333</v>
      </c>
      <c r="AA48" s="52">
        <v>0</v>
      </c>
      <c r="AB48" s="82">
        <v>48</v>
      </c>
      <c r="AC48" s="82"/>
      <c r="AD48" s="100"/>
      <c r="AE48" s="85" t="s">
        <v>567</v>
      </c>
      <c r="AF48" s="85">
        <v>232</v>
      </c>
      <c r="AG48" s="85">
        <v>112</v>
      </c>
      <c r="AH48" s="85">
        <v>13711</v>
      </c>
      <c r="AI48" s="85">
        <v>42184</v>
      </c>
      <c r="AJ48" s="85"/>
      <c r="AK48" s="85" t="s">
        <v>613</v>
      </c>
      <c r="AL48" s="85"/>
      <c r="AM48" s="89" t="s">
        <v>673</v>
      </c>
      <c r="AN48" s="85"/>
      <c r="AO48" s="87">
        <v>39626.15100694444</v>
      </c>
      <c r="AP48" s="89" t="s">
        <v>714</v>
      </c>
      <c r="AQ48" s="85" t="b">
        <v>0</v>
      </c>
      <c r="AR48" s="85" t="b">
        <v>0</v>
      </c>
      <c r="AS48" s="85" t="b">
        <v>1</v>
      </c>
      <c r="AT48" s="85"/>
      <c r="AU48" s="85">
        <v>3</v>
      </c>
      <c r="AV48" s="89" t="s">
        <v>728</v>
      </c>
      <c r="AW48" s="85" t="b">
        <v>0</v>
      </c>
      <c r="AX48" s="85" t="s">
        <v>741</v>
      </c>
      <c r="AY48" s="89" t="s">
        <v>786</v>
      </c>
      <c r="AZ48" s="85" t="s">
        <v>66</v>
      </c>
      <c r="BA48" s="85" t="str">
        <f>REPLACE(INDEX(GroupVertices[Group],MATCH(Vertices[[#This Row],[Vertex]],GroupVertices[Vertex],0)),1,1,"")</f>
        <v>1</v>
      </c>
      <c r="BB48" s="51"/>
      <c r="BC48" s="51"/>
      <c r="BD48" s="51"/>
      <c r="BE48" s="51"/>
      <c r="BF48" s="51"/>
      <c r="BG48" s="51"/>
      <c r="BH48" s="131" t="s">
        <v>1104</v>
      </c>
      <c r="BI48" s="131" t="s">
        <v>1104</v>
      </c>
      <c r="BJ48" s="131" t="s">
        <v>1039</v>
      </c>
      <c r="BK48" s="131" t="s">
        <v>1039</v>
      </c>
      <c r="BL48" s="131">
        <v>0</v>
      </c>
      <c r="BM48" s="134">
        <v>0</v>
      </c>
      <c r="BN48" s="131">
        <v>0</v>
      </c>
      <c r="BO48" s="134">
        <v>0</v>
      </c>
      <c r="BP48" s="131">
        <v>0</v>
      </c>
      <c r="BQ48" s="134">
        <v>0</v>
      </c>
      <c r="BR48" s="131">
        <v>33</v>
      </c>
      <c r="BS48" s="134">
        <v>100</v>
      </c>
      <c r="BT48" s="131">
        <v>33</v>
      </c>
      <c r="BU48" s="2"/>
      <c r="BV48" s="3"/>
      <c r="BW48" s="3"/>
      <c r="BX48" s="3"/>
      <c r="BY48" s="3"/>
    </row>
    <row r="49" spans="1:77" ht="41.45" customHeight="1">
      <c r="A49" s="14" t="s">
        <v>250</v>
      </c>
      <c r="C49" s="15"/>
      <c r="D49" s="15" t="s">
        <v>64</v>
      </c>
      <c r="E49" s="95">
        <v>187.015067659422</v>
      </c>
      <c r="F49" s="81">
        <v>99.97345046337745</v>
      </c>
      <c r="G49" s="114" t="s">
        <v>340</v>
      </c>
      <c r="H49" s="15"/>
      <c r="I49" s="16" t="s">
        <v>250</v>
      </c>
      <c r="J49" s="66"/>
      <c r="K49" s="66"/>
      <c r="L49" s="116" t="s">
        <v>837</v>
      </c>
      <c r="M49" s="96">
        <v>9.848075571745047</v>
      </c>
      <c r="N49" s="97">
        <v>221.1604766845703</v>
      </c>
      <c r="O49" s="97">
        <v>4921.54736328125</v>
      </c>
      <c r="P49" s="77"/>
      <c r="Q49" s="98"/>
      <c r="R49" s="98"/>
      <c r="S49" s="99"/>
      <c r="T49" s="51">
        <v>0</v>
      </c>
      <c r="U49" s="51">
        <v>3</v>
      </c>
      <c r="V49" s="52">
        <v>0.153846</v>
      </c>
      <c r="W49" s="52">
        <v>0.04</v>
      </c>
      <c r="X49" s="52">
        <v>0.053422</v>
      </c>
      <c r="Y49" s="52">
        <v>0.62681</v>
      </c>
      <c r="Z49" s="52">
        <v>0.3333333333333333</v>
      </c>
      <c r="AA49" s="52">
        <v>0</v>
      </c>
      <c r="AB49" s="82">
        <v>49</v>
      </c>
      <c r="AC49" s="82"/>
      <c r="AD49" s="100"/>
      <c r="AE49" s="85" t="s">
        <v>568</v>
      </c>
      <c r="AF49" s="85">
        <v>5244</v>
      </c>
      <c r="AG49" s="85">
        <v>5288</v>
      </c>
      <c r="AH49" s="85">
        <v>121290</v>
      </c>
      <c r="AI49" s="85">
        <v>135081</v>
      </c>
      <c r="AJ49" s="85"/>
      <c r="AK49" s="85" t="s">
        <v>614</v>
      </c>
      <c r="AL49" s="85"/>
      <c r="AM49" s="85"/>
      <c r="AN49" s="85"/>
      <c r="AO49" s="87">
        <v>42824.85760416667</v>
      </c>
      <c r="AP49" s="89" t="s">
        <v>715</v>
      </c>
      <c r="AQ49" s="85" t="b">
        <v>1</v>
      </c>
      <c r="AR49" s="85" t="b">
        <v>0</v>
      </c>
      <c r="AS49" s="85" t="b">
        <v>1</v>
      </c>
      <c r="AT49" s="85"/>
      <c r="AU49" s="85">
        <v>2</v>
      </c>
      <c r="AV49" s="85"/>
      <c r="AW49" s="85" t="b">
        <v>0</v>
      </c>
      <c r="AX49" s="85" t="s">
        <v>741</v>
      </c>
      <c r="AY49" s="89" t="s">
        <v>787</v>
      </c>
      <c r="AZ49" s="85" t="s">
        <v>66</v>
      </c>
      <c r="BA49" s="85" t="str">
        <f>REPLACE(INDEX(GroupVertices[Group],MATCH(Vertices[[#This Row],[Vertex]],GroupVertices[Vertex],0)),1,1,"")</f>
        <v>1</v>
      </c>
      <c r="BB49" s="51"/>
      <c r="BC49" s="51"/>
      <c r="BD49" s="51"/>
      <c r="BE49" s="51"/>
      <c r="BF49" s="51"/>
      <c r="BG49" s="51"/>
      <c r="BH49" s="131" t="s">
        <v>1104</v>
      </c>
      <c r="BI49" s="131" t="s">
        <v>1104</v>
      </c>
      <c r="BJ49" s="131" t="s">
        <v>1039</v>
      </c>
      <c r="BK49" s="131" t="s">
        <v>1039</v>
      </c>
      <c r="BL49" s="131">
        <v>0</v>
      </c>
      <c r="BM49" s="134">
        <v>0</v>
      </c>
      <c r="BN49" s="131">
        <v>0</v>
      </c>
      <c r="BO49" s="134">
        <v>0</v>
      </c>
      <c r="BP49" s="131">
        <v>0</v>
      </c>
      <c r="BQ49" s="134">
        <v>0</v>
      </c>
      <c r="BR49" s="131">
        <v>33</v>
      </c>
      <c r="BS49" s="134">
        <v>100</v>
      </c>
      <c r="BT49" s="131">
        <v>33</v>
      </c>
      <c r="BU49" s="2"/>
      <c r="BV49" s="3"/>
      <c r="BW49" s="3"/>
      <c r="BX49" s="3"/>
      <c r="BY49" s="3"/>
    </row>
    <row r="50" spans="1:77" ht="41.45" customHeight="1">
      <c r="A50" s="14" t="s">
        <v>252</v>
      </c>
      <c r="C50" s="15"/>
      <c r="D50" s="15" t="s">
        <v>64</v>
      </c>
      <c r="E50" s="95">
        <v>171.35681741910162</v>
      </c>
      <c r="F50" s="81">
        <v>99.99006921867567</v>
      </c>
      <c r="G50" s="114" t="s">
        <v>342</v>
      </c>
      <c r="H50" s="15"/>
      <c r="I50" s="16" t="s">
        <v>252</v>
      </c>
      <c r="J50" s="66"/>
      <c r="K50" s="66"/>
      <c r="L50" s="116" t="s">
        <v>838</v>
      </c>
      <c r="M50" s="96">
        <v>4.309598389355093</v>
      </c>
      <c r="N50" s="97">
        <v>1597.4600830078125</v>
      </c>
      <c r="O50" s="97">
        <v>390.5493469238281</v>
      </c>
      <c r="P50" s="77"/>
      <c r="Q50" s="98"/>
      <c r="R50" s="98"/>
      <c r="S50" s="99"/>
      <c r="T50" s="51">
        <v>0</v>
      </c>
      <c r="U50" s="51">
        <v>3</v>
      </c>
      <c r="V50" s="52">
        <v>0.153846</v>
      </c>
      <c r="W50" s="52">
        <v>0.04</v>
      </c>
      <c r="X50" s="52">
        <v>0.053422</v>
      </c>
      <c r="Y50" s="52">
        <v>0.62681</v>
      </c>
      <c r="Z50" s="52">
        <v>0.3333333333333333</v>
      </c>
      <c r="AA50" s="52">
        <v>0</v>
      </c>
      <c r="AB50" s="82">
        <v>50</v>
      </c>
      <c r="AC50" s="82"/>
      <c r="AD50" s="100"/>
      <c r="AE50" s="85" t="s">
        <v>569</v>
      </c>
      <c r="AF50" s="85">
        <v>5001</v>
      </c>
      <c r="AG50" s="85">
        <v>2003</v>
      </c>
      <c r="AH50" s="85">
        <v>251145</v>
      </c>
      <c r="AI50" s="85">
        <v>476578</v>
      </c>
      <c r="AJ50" s="85"/>
      <c r="AK50" s="85" t="s">
        <v>615</v>
      </c>
      <c r="AL50" s="85" t="s">
        <v>651</v>
      </c>
      <c r="AM50" s="85"/>
      <c r="AN50" s="85"/>
      <c r="AO50" s="87">
        <v>41194.53875</v>
      </c>
      <c r="AP50" s="89" t="s">
        <v>716</v>
      </c>
      <c r="AQ50" s="85" t="b">
        <v>0</v>
      </c>
      <c r="AR50" s="85" t="b">
        <v>0</v>
      </c>
      <c r="AS50" s="85" t="b">
        <v>0</v>
      </c>
      <c r="AT50" s="85"/>
      <c r="AU50" s="85">
        <v>59</v>
      </c>
      <c r="AV50" s="89" t="s">
        <v>720</v>
      </c>
      <c r="AW50" s="85" t="b">
        <v>0</v>
      </c>
      <c r="AX50" s="85" t="s">
        <v>741</v>
      </c>
      <c r="AY50" s="89" t="s">
        <v>788</v>
      </c>
      <c r="AZ50" s="85" t="s">
        <v>66</v>
      </c>
      <c r="BA50" s="85" t="str">
        <f>REPLACE(INDEX(GroupVertices[Group],MATCH(Vertices[[#This Row],[Vertex]],GroupVertices[Vertex],0)),1,1,"")</f>
        <v>1</v>
      </c>
      <c r="BB50" s="51"/>
      <c r="BC50" s="51"/>
      <c r="BD50" s="51"/>
      <c r="BE50" s="51"/>
      <c r="BF50" s="51"/>
      <c r="BG50" s="51"/>
      <c r="BH50" s="131" t="s">
        <v>1104</v>
      </c>
      <c r="BI50" s="131" t="s">
        <v>1104</v>
      </c>
      <c r="BJ50" s="131" t="s">
        <v>1039</v>
      </c>
      <c r="BK50" s="131" t="s">
        <v>1039</v>
      </c>
      <c r="BL50" s="131">
        <v>0</v>
      </c>
      <c r="BM50" s="134">
        <v>0</v>
      </c>
      <c r="BN50" s="131">
        <v>0</v>
      </c>
      <c r="BO50" s="134">
        <v>0</v>
      </c>
      <c r="BP50" s="131">
        <v>0</v>
      </c>
      <c r="BQ50" s="134">
        <v>0</v>
      </c>
      <c r="BR50" s="131">
        <v>33</v>
      </c>
      <c r="BS50" s="134">
        <v>100</v>
      </c>
      <c r="BT50" s="131">
        <v>33</v>
      </c>
      <c r="BU50" s="2"/>
      <c r="BV50" s="3"/>
      <c r="BW50" s="3"/>
      <c r="BX50" s="3"/>
      <c r="BY50" s="3"/>
    </row>
    <row r="51" spans="1:77" ht="41.45" customHeight="1">
      <c r="A51" s="14" t="s">
        <v>253</v>
      </c>
      <c r="C51" s="15"/>
      <c r="D51" s="15" t="s">
        <v>64</v>
      </c>
      <c r="E51" s="95">
        <v>214.34669836809684</v>
      </c>
      <c r="F51" s="81">
        <v>99.94444226158747</v>
      </c>
      <c r="G51" s="114" t="s">
        <v>343</v>
      </c>
      <c r="H51" s="15"/>
      <c r="I51" s="16" t="s">
        <v>253</v>
      </c>
      <c r="J51" s="66"/>
      <c r="K51" s="66"/>
      <c r="L51" s="116" t="s">
        <v>839</v>
      </c>
      <c r="M51" s="96">
        <v>19.51554228828203</v>
      </c>
      <c r="N51" s="97">
        <v>3341.446044921875</v>
      </c>
      <c r="O51" s="97">
        <v>2986.2978515625</v>
      </c>
      <c r="P51" s="77"/>
      <c r="Q51" s="98"/>
      <c r="R51" s="98"/>
      <c r="S51" s="99"/>
      <c r="T51" s="51">
        <v>1</v>
      </c>
      <c r="U51" s="51">
        <v>1</v>
      </c>
      <c r="V51" s="52">
        <v>0</v>
      </c>
      <c r="W51" s="52">
        <v>0.066667</v>
      </c>
      <c r="X51" s="52">
        <v>0</v>
      </c>
      <c r="Y51" s="52">
        <v>0.949861</v>
      </c>
      <c r="Z51" s="52">
        <v>0.5</v>
      </c>
      <c r="AA51" s="52">
        <v>0</v>
      </c>
      <c r="AB51" s="82">
        <v>51</v>
      </c>
      <c r="AC51" s="82"/>
      <c r="AD51" s="100"/>
      <c r="AE51" s="85" t="s">
        <v>570</v>
      </c>
      <c r="AF51" s="85">
        <v>880</v>
      </c>
      <c r="AG51" s="85">
        <v>11022</v>
      </c>
      <c r="AH51" s="85">
        <v>7802</v>
      </c>
      <c r="AI51" s="85">
        <v>145574</v>
      </c>
      <c r="AJ51" s="85"/>
      <c r="AK51" s="85" t="s">
        <v>616</v>
      </c>
      <c r="AL51" s="85"/>
      <c r="AM51" s="85"/>
      <c r="AN51" s="85"/>
      <c r="AO51" s="87">
        <v>40310.89164351852</v>
      </c>
      <c r="AP51" s="89" t="s">
        <v>717</v>
      </c>
      <c r="AQ51" s="85" t="b">
        <v>0</v>
      </c>
      <c r="AR51" s="85" t="b">
        <v>0</v>
      </c>
      <c r="AS51" s="85" t="b">
        <v>1</v>
      </c>
      <c r="AT51" s="85"/>
      <c r="AU51" s="85">
        <v>336</v>
      </c>
      <c r="AV51" s="89" t="s">
        <v>721</v>
      </c>
      <c r="AW51" s="85" t="b">
        <v>0</v>
      </c>
      <c r="AX51" s="85" t="s">
        <v>741</v>
      </c>
      <c r="AY51" s="89" t="s">
        <v>789</v>
      </c>
      <c r="AZ51" s="85" t="s">
        <v>66</v>
      </c>
      <c r="BA51" s="85" t="str">
        <f>REPLACE(INDEX(GroupVertices[Group],MATCH(Vertices[[#This Row],[Vertex]],GroupVertices[Vertex],0)),1,1,"")</f>
        <v>3</v>
      </c>
      <c r="BB51" s="51"/>
      <c r="BC51" s="51"/>
      <c r="BD51" s="51"/>
      <c r="BE51" s="51"/>
      <c r="BF51" s="51"/>
      <c r="BG51" s="51"/>
      <c r="BH51" s="131" t="s">
        <v>1107</v>
      </c>
      <c r="BI51" s="131" t="s">
        <v>1107</v>
      </c>
      <c r="BJ51" s="131" t="s">
        <v>1126</v>
      </c>
      <c r="BK51" s="131" t="s">
        <v>1126</v>
      </c>
      <c r="BL51" s="131">
        <v>0</v>
      </c>
      <c r="BM51" s="134">
        <v>0</v>
      </c>
      <c r="BN51" s="131">
        <v>0</v>
      </c>
      <c r="BO51" s="134">
        <v>0</v>
      </c>
      <c r="BP51" s="131">
        <v>0</v>
      </c>
      <c r="BQ51" s="134">
        <v>0</v>
      </c>
      <c r="BR51" s="131">
        <v>10</v>
      </c>
      <c r="BS51" s="134">
        <v>100</v>
      </c>
      <c r="BT51" s="131">
        <v>10</v>
      </c>
      <c r="BU51" s="2"/>
      <c r="BV51" s="3"/>
      <c r="BW51" s="3"/>
      <c r="BX51" s="3"/>
      <c r="BY51" s="3"/>
    </row>
    <row r="52" spans="1:77" ht="41.45" customHeight="1">
      <c r="A52" s="101" t="s">
        <v>254</v>
      </c>
      <c r="C52" s="102"/>
      <c r="D52" s="102" t="s">
        <v>64</v>
      </c>
      <c r="E52" s="103">
        <v>231.37772671167815</v>
      </c>
      <c r="F52" s="104">
        <v>99.92636651952337</v>
      </c>
      <c r="G52" s="115" t="s">
        <v>344</v>
      </c>
      <c r="H52" s="102"/>
      <c r="I52" s="105" t="s">
        <v>254</v>
      </c>
      <c r="J52" s="106"/>
      <c r="K52" s="106"/>
      <c r="L52" s="117" t="s">
        <v>840</v>
      </c>
      <c r="M52" s="107">
        <v>25.539584593511652</v>
      </c>
      <c r="N52" s="108">
        <v>3963.684326171875</v>
      </c>
      <c r="O52" s="108">
        <v>3571.8623046875</v>
      </c>
      <c r="P52" s="109"/>
      <c r="Q52" s="110"/>
      <c r="R52" s="110"/>
      <c r="S52" s="111"/>
      <c r="T52" s="51">
        <v>0</v>
      </c>
      <c r="U52" s="51">
        <v>2</v>
      </c>
      <c r="V52" s="52">
        <v>0</v>
      </c>
      <c r="W52" s="52">
        <v>0.066667</v>
      </c>
      <c r="X52" s="52">
        <v>0</v>
      </c>
      <c r="Y52" s="52">
        <v>0.949861</v>
      </c>
      <c r="Z52" s="52">
        <v>0.5</v>
      </c>
      <c r="AA52" s="52">
        <v>0</v>
      </c>
      <c r="AB52" s="112">
        <v>52</v>
      </c>
      <c r="AC52" s="112"/>
      <c r="AD52" s="113"/>
      <c r="AE52" s="85" t="s">
        <v>571</v>
      </c>
      <c r="AF52" s="85">
        <v>3606</v>
      </c>
      <c r="AG52" s="85">
        <v>14595</v>
      </c>
      <c r="AH52" s="85">
        <v>169894</v>
      </c>
      <c r="AI52" s="85">
        <v>352252</v>
      </c>
      <c r="AJ52" s="85"/>
      <c r="AK52" s="85" t="s">
        <v>617</v>
      </c>
      <c r="AL52" s="85" t="s">
        <v>652</v>
      </c>
      <c r="AM52" s="89" t="s">
        <v>674</v>
      </c>
      <c r="AN52" s="85"/>
      <c r="AO52" s="87">
        <v>39990.03975694445</v>
      </c>
      <c r="AP52" s="89" t="s">
        <v>718</v>
      </c>
      <c r="AQ52" s="85" t="b">
        <v>0</v>
      </c>
      <c r="AR52" s="85" t="b">
        <v>0</v>
      </c>
      <c r="AS52" s="85" t="b">
        <v>1</v>
      </c>
      <c r="AT52" s="85"/>
      <c r="AU52" s="85">
        <v>189</v>
      </c>
      <c r="AV52" s="89" t="s">
        <v>719</v>
      </c>
      <c r="AW52" s="85" t="b">
        <v>0</v>
      </c>
      <c r="AX52" s="85" t="s">
        <v>741</v>
      </c>
      <c r="AY52" s="89" t="s">
        <v>790</v>
      </c>
      <c r="AZ52" s="85" t="s">
        <v>66</v>
      </c>
      <c r="BA52" s="85" t="str">
        <f>REPLACE(INDEX(GroupVertices[Group],MATCH(Vertices[[#This Row],[Vertex]],GroupVertices[Vertex],0)),1,1,"")</f>
        <v>3</v>
      </c>
      <c r="BB52" s="51"/>
      <c r="BC52" s="51"/>
      <c r="BD52" s="51"/>
      <c r="BE52" s="51"/>
      <c r="BF52" s="51"/>
      <c r="BG52" s="51"/>
      <c r="BH52" s="131" t="s">
        <v>1107</v>
      </c>
      <c r="BI52" s="131" t="s">
        <v>1107</v>
      </c>
      <c r="BJ52" s="131" t="s">
        <v>1126</v>
      </c>
      <c r="BK52" s="131" t="s">
        <v>1126</v>
      </c>
      <c r="BL52" s="131">
        <v>0</v>
      </c>
      <c r="BM52" s="134">
        <v>0</v>
      </c>
      <c r="BN52" s="131">
        <v>0</v>
      </c>
      <c r="BO52" s="134">
        <v>0</v>
      </c>
      <c r="BP52" s="131">
        <v>0</v>
      </c>
      <c r="BQ52" s="134">
        <v>0</v>
      </c>
      <c r="BR52" s="131">
        <v>10</v>
      </c>
      <c r="BS52" s="134">
        <v>100</v>
      </c>
      <c r="BT52" s="131">
        <v>10</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M3" r:id="rId1" display="https://t.co/TaiOFdv5Ci"/>
    <hyperlink ref="AM5" r:id="rId2" display="https://t.co/r7jnqetp7m"/>
    <hyperlink ref="AM6" r:id="rId3" display="https://t.co/KGqvCKocjj"/>
    <hyperlink ref="AM7" r:id="rId4" display="https://t.co/GLYJWjGml1"/>
    <hyperlink ref="AM8" r:id="rId5" display="https://t.co/baTpkyZbeN"/>
    <hyperlink ref="AM16" r:id="rId6" display="https://t.co/ESnJOrVn4Q"/>
    <hyperlink ref="AM20" r:id="rId7" display="https://t.co/rOngmY81B4"/>
    <hyperlink ref="AM21" r:id="rId8" display="http://t.co/t07FedBKq3"/>
    <hyperlink ref="AM22" r:id="rId9" display="https://t.co/lP6MtfNjKw"/>
    <hyperlink ref="AM24" r:id="rId10" display="https://t.co/X1NEn9SjdU"/>
    <hyperlink ref="AM25" r:id="rId11" display="https://t.co/mifKRpaRbm"/>
    <hyperlink ref="AM29" r:id="rId12" display="https://t.co/fH1hQ0FGJQ"/>
    <hyperlink ref="AM30" r:id="rId13" display="https://t.co/6aKaGkN1LB"/>
    <hyperlink ref="AM31" r:id="rId14" display="https://t.co/RMkf7jACew"/>
    <hyperlink ref="AM32" r:id="rId15" display="https://t.co/cTJqyM2U7i"/>
    <hyperlink ref="AM37" r:id="rId16" display="https://t.co/DIduENO160"/>
    <hyperlink ref="AM43" r:id="rId17" display="https://t.co/ALWFGwoAhf"/>
    <hyperlink ref="AM44" r:id="rId18" display="https://t.co/9nx7f6FM6e"/>
    <hyperlink ref="AM45" r:id="rId19" display="https://t.co/PXPzO7OcjQ"/>
    <hyperlink ref="AM46" r:id="rId20" display="https://t.co/7IDoW8Ah9W"/>
    <hyperlink ref="AM48" r:id="rId21" display="https://t.co/Bd5aKFCGuN"/>
    <hyperlink ref="AM52" r:id="rId22" display="https://t.co/C36LM0tIEZ"/>
    <hyperlink ref="AP3" r:id="rId23" display="https://pbs.twimg.com/profile_banners/2490933968/1561756416"/>
    <hyperlink ref="AP4" r:id="rId24" display="https://pbs.twimg.com/profile_banners/33145879/1559121585"/>
    <hyperlink ref="AP5" r:id="rId25" display="https://pbs.twimg.com/profile_banners/18359716/1562086807"/>
    <hyperlink ref="AP6" r:id="rId26" display="https://pbs.twimg.com/profile_banners/165944767/1405196339"/>
    <hyperlink ref="AP7" r:id="rId27" display="https://pbs.twimg.com/profile_banners/280622181/1544813369"/>
    <hyperlink ref="AP8" r:id="rId28" display="https://pbs.twimg.com/profile_banners/579149732/1519283951"/>
    <hyperlink ref="AP9" r:id="rId29" display="https://pbs.twimg.com/profile_banners/210768660/1562917428"/>
    <hyperlink ref="AP10" r:id="rId30" display="https://pbs.twimg.com/profile_banners/1022495252970582023/1564067814"/>
    <hyperlink ref="AP12" r:id="rId31" display="https://pbs.twimg.com/profile_banners/3068929088/1526338839"/>
    <hyperlink ref="AP14" r:id="rId32" display="https://pbs.twimg.com/profile_banners/4471776141/1510014590"/>
    <hyperlink ref="AP15" r:id="rId33" display="https://pbs.twimg.com/profile_banners/245161418/1560515497"/>
    <hyperlink ref="AP16" r:id="rId34" display="https://pbs.twimg.com/profile_banners/299481474/1565537529"/>
    <hyperlink ref="AP17" r:id="rId35" display="https://pbs.twimg.com/profile_banners/799399022/1490765070"/>
    <hyperlink ref="AP18" r:id="rId36" display="https://pbs.twimg.com/profile_banners/2655696104/1558245688"/>
    <hyperlink ref="AP19" r:id="rId37" display="https://pbs.twimg.com/profile_banners/783428802/1566326812"/>
    <hyperlink ref="AP21" r:id="rId38" display="https://pbs.twimg.com/profile_banners/38679388/1556811427"/>
    <hyperlink ref="AP22" r:id="rId39" display="https://pbs.twimg.com/profile_banners/1552191/1553571311"/>
    <hyperlink ref="AP24" r:id="rId40" display="https://pbs.twimg.com/profile_banners/323993141/1544907501"/>
    <hyperlink ref="AP25" r:id="rId41" display="https://pbs.twimg.com/profile_banners/9170162/1449333487"/>
    <hyperlink ref="AP26" r:id="rId42" display="https://pbs.twimg.com/profile_banners/240400164/1550246829"/>
    <hyperlink ref="AP27" r:id="rId43" display="https://pbs.twimg.com/profile_banners/23838162/1435256975"/>
    <hyperlink ref="AP28" r:id="rId44" display="https://pbs.twimg.com/profile_banners/14332708/1486558990"/>
    <hyperlink ref="AP30" r:id="rId45" display="https://pbs.twimg.com/profile_banners/767/1547754385"/>
    <hyperlink ref="AP31" r:id="rId46" display="https://pbs.twimg.com/profile_banners/20562637/1545063807"/>
    <hyperlink ref="AP32" r:id="rId47" display="https://pbs.twimg.com/profile_banners/245400786/1461008956"/>
    <hyperlink ref="AP33" r:id="rId48" display="https://pbs.twimg.com/profile_banners/1112446900962320392/1557539210"/>
    <hyperlink ref="AP34" r:id="rId49" display="https://pbs.twimg.com/profile_banners/219321610/1549681735"/>
    <hyperlink ref="AP35" r:id="rId50" display="https://pbs.twimg.com/profile_banners/1177196383/1551463003"/>
    <hyperlink ref="AP36" r:id="rId51" display="https://pbs.twimg.com/profile_banners/15886633/1554474224"/>
    <hyperlink ref="AP37" r:id="rId52" display="https://pbs.twimg.com/profile_banners/2900266259/1564858359"/>
    <hyperlink ref="AP38" r:id="rId53" display="https://pbs.twimg.com/profile_banners/712089266474590208/1518038311"/>
    <hyperlink ref="AP39" r:id="rId54" display="https://pbs.twimg.com/profile_banners/18725633/1555518995"/>
    <hyperlink ref="AP40" r:id="rId55" display="https://pbs.twimg.com/profile_banners/832051161498845185/1495412518"/>
    <hyperlink ref="AP41" r:id="rId56" display="https://pbs.twimg.com/profile_banners/137146798/1563728370"/>
    <hyperlink ref="AP42" r:id="rId57" display="https://pbs.twimg.com/profile_banners/978801150/1515069448"/>
    <hyperlink ref="AP43" r:id="rId58" display="https://pbs.twimg.com/profile_banners/19885361/1449976122"/>
    <hyperlink ref="AP44" r:id="rId59" display="https://pbs.twimg.com/profile_banners/1064686335489798149/1555459282"/>
    <hyperlink ref="AP45" r:id="rId60" display="https://pbs.twimg.com/profile_banners/18920716/1559323336"/>
    <hyperlink ref="AP46" r:id="rId61" display="https://pbs.twimg.com/profile_banners/219505926/1558040776"/>
    <hyperlink ref="AP48" r:id="rId62" display="https://pbs.twimg.com/profile_banners/15251398/1530749646"/>
    <hyperlink ref="AP49" r:id="rId63" display="https://pbs.twimg.com/profile_banners/847547716477612034/1519234047"/>
    <hyperlink ref="AP50" r:id="rId64" display="https://pbs.twimg.com/profile_banners/875581291/1518469394"/>
    <hyperlink ref="AP51" r:id="rId65" display="https://pbs.twimg.com/profile_banners/143197926/1511236784"/>
    <hyperlink ref="AP52" r:id="rId66" display="https://pbs.twimg.com/profile_banners/50851012/1565133977"/>
    <hyperlink ref="AV3" r:id="rId67" display="http://abs.twimg.com/images/themes/theme1/bg.png"/>
    <hyperlink ref="AV4" r:id="rId68" display="http://abs.twimg.com/images/themes/theme1/bg.png"/>
    <hyperlink ref="AV5" r:id="rId69" display="http://abs.twimg.com/images/themes/theme19/bg.gif"/>
    <hyperlink ref="AV6" r:id="rId70" display="http://abs.twimg.com/images/themes/theme19/bg.gif"/>
    <hyperlink ref="AV7" r:id="rId71" display="http://abs.twimg.com/images/themes/theme1/bg.png"/>
    <hyperlink ref="AV8" r:id="rId72" display="http://abs.twimg.com/images/themes/theme1/bg.png"/>
    <hyperlink ref="AV9" r:id="rId73" display="http://abs.twimg.com/images/themes/theme1/bg.png"/>
    <hyperlink ref="AV10" r:id="rId74" display="http://abs.twimg.com/images/themes/theme1/bg.png"/>
    <hyperlink ref="AV12" r:id="rId75" display="http://abs.twimg.com/images/themes/theme1/bg.png"/>
    <hyperlink ref="AV15" r:id="rId76" display="http://abs.twimg.com/images/themes/theme1/bg.png"/>
    <hyperlink ref="AV16" r:id="rId77" display="http://abs.twimg.com/images/themes/theme14/bg.gif"/>
    <hyperlink ref="AV17" r:id="rId78" display="http://abs.twimg.com/images/themes/theme1/bg.png"/>
    <hyperlink ref="AV18" r:id="rId79" display="http://abs.twimg.com/images/themes/theme1/bg.png"/>
    <hyperlink ref="AV19" r:id="rId80" display="http://abs.twimg.com/images/themes/theme9/bg.gif"/>
    <hyperlink ref="AV21" r:id="rId81" display="http://abs.twimg.com/images/themes/theme15/bg.png"/>
    <hyperlink ref="AV22" r:id="rId82" display="http://abs.twimg.com/images/themes/theme14/bg.gif"/>
    <hyperlink ref="AV23" r:id="rId83" display="http://abs.twimg.com/images/themes/theme1/bg.png"/>
    <hyperlink ref="AV24" r:id="rId84" display="http://abs.twimg.com/images/themes/theme1/bg.png"/>
    <hyperlink ref="AV25" r:id="rId85" display="http://abs.twimg.com/images/themes/theme1/bg.png"/>
    <hyperlink ref="AV26" r:id="rId86" display="http://abs.twimg.com/images/themes/theme1/bg.png"/>
    <hyperlink ref="AV27" r:id="rId87" display="http://abs.twimg.com/images/themes/theme2/bg.gif"/>
    <hyperlink ref="AV28" r:id="rId88" display="http://abs.twimg.com/images/themes/theme1/bg.png"/>
    <hyperlink ref="AV29" r:id="rId89" display="http://abs.twimg.com/images/themes/theme1/bg.png"/>
    <hyperlink ref="AV30" r:id="rId90" display="http://abs.twimg.com/images/themes/theme1/bg.png"/>
    <hyperlink ref="AV31" r:id="rId91" display="http://abs.twimg.com/images/themes/theme14/bg.gif"/>
    <hyperlink ref="AV32" r:id="rId92" display="http://abs.twimg.com/images/themes/theme18/bg.gif"/>
    <hyperlink ref="AV34" r:id="rId93" display="http://abs.twimg.com/images/themes/theme1/bg.png"/>
    <hyperlink ref="AV35" r:id="rId94" display="http://abs.twimg.com/images/themes/theme17/bg.gif"/>
    <hyperlink ref="AV36" r:id="rId95" display="http://abs.twimg.com/images/themes/theme9/bg.gif"/>
    <hyperlink ref="AV37" r:id="rId96" display="http://abs.twimg.com/images/themes/theme1/bg.png"/>
    <hyperlink ref="AV38" r:id="rId97" display="http://abs.twimg.com/images/themes/theme1/bg.png"/>
    <hyperlink ref="AV39" r:id="rId98" display="http://abs.twimg.com/images/themes/theme2/bg.gif"/>
    <hyperlink ref="AV40" r:id="rId99" display="http://abs.twimg.com/images/themes/theme1/bg.png"/>
    <hyperlink ref="AV41" r:id="rId100" display="http://abs.twimg.com/images/themes/theme1/bg.png"/>
    <hyperlink ref="AV42" r:id="rId101" display="http://abs.twimg.com/images/themes/theme1/bg.png"/>
    <hyperlink ref="AV43" r:id="rId102" display="http://abs.twimg.com/images/themes/theme14/bg.gif"/>
    <hyperlink ref="AV44" r:id="rId103" display="http://abs.twimg.com/images/themes/theme1/bg.png"/>
    <hyperlink ref="AV45" r:id="rId104" display="http://abs.twimg.com/images/themes/theme12/bg.gif"/>
    <hyperlink ref="AV46" r:id="rId105" display="http://abs.twimg.com/images/themes/theme1/bg.png"/>
    <hyperlink ref="AV47" r:id="rId106" display="http://abs.twimg.com/images/themes/theme1/bg.png"/>
    <hyperlink ref="AV48" r:id="rId107" display="http://abs.twimg.com/images/themes/theme5/bg.gif"/>
    <hyperlink ref="AV50" r:id="rId108" display="http://abs.twimg.com/images/themes/theme19/bg.gif"/>
    <hyperlink ref="AV51" r:id="rId109" display="http://abs.twimg.com/images/themes/theme14/bg.gif"/>
    <hyperlink ref="AV52" r:id="rId110" display="http://abs.twimg.com/images/themes/theme1/bg.png"/>
    <hyperlink ref="G3" r:id="rId111" display="http://pbs.twimg.com/profile_images/1049520395911614464/qsVS7zzG_normal.jpg"/>
    <hyperlink ref="G4" r:id="rId112" display="http://pbs.twimg.com/profile_images/1133661916834885632/EYI8D79M_normal.jpg"/>
    <hyperlink ref="G5" r:id="rId113" display="http://pbs.twimg.com/profile_images/1012366175915925506/4mlna0dz_normal.jpg"/>
    <hyperlink ref="G6" r:id="rId114" display="http://pbs.twimg.com/profile_images/829782486955782148/vMthq5x2_normal.jpg"/>
    <hyperlink ref="G7" r:id="rId115" display="http://pbs.twimg.com/profile_images/1073622415496884226/gP6yfTJ0_normal.jpg"/>
    <hyperlink ref="G8" r:id="rId116" display="http://pbs.twimg.com/profile_images/1118848770551242752/brHXu-ee_normal.jpg"/>
    <hyperlink ref="G9" r:id="rId117" display="http://pbs.twimg.com/profile_images/1163492043076919296/ssNqfxhQ_normal.jpg"/>
    <hyperlink ref="G10" r:id="rId118" display="http://pbs.twimg.com/profile_images/1154410196891910144/8aY6mFmy_normal.jpg"/>
    <hyperlink ref="G11" r:id="rId119" display="http://abs.twimg.com/sticky/default_profile_images/default_profile_normal.png"/>
    <hyperlink ref="G12" r:id="rId120" display="http://pbs.twimg.com/profile_images/1157372806625144832/e_z48q3Q_normal.jpg"/>
    <hyperlink ref="G13" r:id="rId121" display="http://pbs.twimg.com/profile_images/1042229421103407105/IlGR6hoF_normal.jpg"/>
    <hyperlink ref="G14" r:id="rId122" display="http://pbs.twimg.com/profile_images/931310737653403648/OIVM8K9A_normal.jpg"/>
    <hyperlink ref="G15" r:id="rId123" display="http://pbs.twimg.com/profile_images/1146585950677557254/TT1qi5no_normal.jpg"/>
    <hyperlink ref="G16" r:id="rId124" display="http://pbs.twimg.com/profile_images/1164680094666952704/huVdmNay_normal.png"/>
    <hyperlink ref="G17" r:id="rId125" display="http://pbs.twimg.com/profile_images/1161698061078257664/IDmtaSwN_normal.jpg"/>
    <hyperlink ref="G18" r:id="rId126" display="http://pbs.twimg.com/profile_images/1158044275042656258/9iIa8_J9_normal.jpg"/>
    <hyperlink ref="G19" r:id="rId127" display="http://pbs.twimg.com/profile_images/1122784062236577792/VDLgOU8y_normal.png"/>
    <hyperlink ref="G20" r:id="rId128" display="http://pbs.twimg.com/profile_images/1101204427669757952/qK-5oF66_normal.png"/>
    <hyperlink ref="G21" r:id="rId129" display="http://pbs.twimg.com/profile_images/892067670970978305/_K34MGL8_normal.jpg"/>
    <hyperlink ref="G22" r:id="rId130" display="http://pbs.twimg.com/profile_images/771215887076429826/ynM2NLze_normal.jpg"/>
    <hyperlink ref="G23" r:id="rId131" display="http://pbs.twimg.com/profile_images/1076871642230415360/X8dRu4xV_normal.jpg"/>
    <hyperlink ref="G24" r:id="rId132" display="http://pbs.twimg.com/profile_images/1105940489587572738/_DJDZqn-_normal.png"/>
    <hyperlink ref="G25" r:id="rId133" display="http://pbs.twimg.com/profile_images/982721685609746433/hxP_vMq9_normal.jpg"/>
    <hyperlink ref="G26" r:id="rId134" display="http://pbs.twimg.com/profile_images/1154826952731234307/sM6lP-9V_normal.png"/>
    <hyperlink ref="G27" r:id="rId135" display="http://pbs.twimg.com/profile_images/93290132/profile_normal.jpg"/>
    <hyperlink ref="G28" r:id="rId136" display="http://pbs.twimg.com/profile_images/1565507103/image_normal.jpg"/>
    <hyperlink ref="G29" r:id="rId137" display="http://pbs.twimg.com/profile_images/570111293778214912/7t-IGMBx_normal.jpeg"/>
    <hyperlink ref="G30" r:id="rId138" display="http://pbs.twimg.com/profile_images/1093355287157780480/NkJgCEJb_normal.jpg"/>
    <hyperlink ref="G31" r:id="rId139" display="http://pbs.twimg.com/profile_images/887662979902304257/azSzxYkB_normal.jpg"/>
    <hyperlink ref="G32" r:id="rId140" display="http://pbs.twimg.com/profile_images/1108477314483044353/6K6oOVlk_normal.png"/>
    <hyperlink ref="G33" r:id="rId141" display="http://pbs.twimg.com/profile_images/1125940364538462209/k-7DzyU-_normal.jpg"/>
    <hyperlink ref="G34" r:id="rId142" display="http://pbs.twimg.com/profile_images/864220615422726144/F3M8Co7J_normal.jpg"/>
    <hyperlink ref="G35" r:id="rId143" display="http://pbs.twimg.com/profile_images/1101541880842645504/WuLuH1jZ_normal.png"/>
    <hyperlink ref="G36" r:id="rId144" display="http://pbs.twimg.com/profile_images/1114171764358119426/3HI4iNeH_normal.jpg"/>
    <hyperlink ref="G37" r:id="rId145" display="http://pbs.twimg.com/profile_images/989888878810222592/OYpQYA85_normal.jpg"/>
    <hyperlink ref="G38" r:id="rId146" display="http://pbs.twimg.com/profile_images/1127648484700631040/X52X8kou_normal.png"/>
    <hyperlink ref="G39" r:id="rId147" display="http://pbs.twimg.com/profile_images/1063081444363227139/1Fd5MwRe_normal.jpg"/>
    <hyperlink ref="G40" r:id="rId148" display="http://pbs.twimg.com/profile_images/1032408958328172545/LcF_KXnV_normal.jpg"/>
    <hyperlink ref="G41" r:id="rId149" display="http://pbs.twimg.com/profile_images/1152984882777350144/ku_FAztg_normal.png"/>
    <hyperlink ref="G42" r:id="rId150" display="http://pbs.twimg.com/profile_images/887688080861401092/n6c_M0sH_normal.jpg"/>
    <hyperlink ref="G43" r:id="rId151" display="http://pbs.twimg.com/profile_images/763891593292021760/7SCLCd4G_normal.jpg"/>
    <hyperlink ref="G44" r:id="rId152" display="http://pbs.twimg.com/profile_images/1064687624625958912/iez2rtjQ_normal.jpg"/>
    <hyperlink ref="G45" r:id="rId153" display="http://pbs.twimg.com/profile_images/1134510348667457537/KDPpCYnO_normal.png"/>
    <hyperlink ref="G46" r:id="rId154" display="http://pbs.twimg.com/profile_images/1162893472740913153/I9Uq64-r_normal.jpg"/>
    <hyperlink ref="G47" r:id="rId155" display="http://abs.twimg.com/sticky/default_profile_images/default_profile_normal.png"/>
    <hyperlink ref="G48" r:id="rId156" display="http://pbs.twimg.com/profile_images/517414902206857216/TMheDAWE_normal.jpeg"/>
    <hyperlink ref="G49" r:id="rId157" display="http://pbs.twimg.com/profile_images/997876199153160192/OQyuNEnO_normal.jpg"/>
    <hyperlink ref="G50" r:id="rId158" display="http://pbs.twimg.com/profile_images/1129475966059896833/r8Pmz_G7_normal.jpg"/>
    <hyperlink ref="G51" r:id="rId159" display="http://pbs.twimg.com/profile_images/1119883330395279367/Lr47WnOT_normal.jpg"/>
    <hyperlink ref="G52" r:id="rId160" display="http://pbs.twimg.com/profile_images/1057994285155606528/DUmboiFy_normal.jpg"/>
    <hyperlink ref="AY3" r:id="rId161" display="https://twitter.com/deplorabelle"/>
    <hyperlink ref="AY4" r:id="rId162" display="https://twitter.com/yopasta"/>
    <hyperlink ref="AY5" r:id="rId163" display="https://twitter.com/edzitron"/>
    <hyperlink ref="AY6" r:id="rId164" display="https://twitter.com/ashleyfeinberg"/>
    <hyperlink ref="AY7" r:id="rId165" display="https://twitter.com/silverjocelyn"/>
    <hyperlink ref="AY8" r:id="rId166" display="https://twitter.com/bkurbs"/>
    <hyperlink ref="AY9" r:id="rId167" display="https://twitter.com/lindseyfgriffin"/>
    <hyperlink ref="AY10" r:id="rId168" display="https://twitter.com/foreskingawd"/>
    <hyperlink ref="AY11" r:id="rId169" display="https://twitter.com/jeevacation"/>
    <hyperlink ref="AY12" r:id="rId170" display="https://twitter.com/granitelefty"/>
    <hyperlink ref="AY13" r:id="rId171" display="https://twitter.com/cspamus1"/>
    <hyperlink ref="AY14" r:id="rId172" display="https://twitter.com/hamiltoncreator"/>
    <hyperlink ref="AY15" r:id="rId173" display="https://twitter.com/daleyclimax"/>
    <hyperlink ref="AY16" r:id="rId174" display="https://twitter.com/cerreano"/>
    <hyperlink ref="AY17" r:id="rId175" display="https://twitter.com/landydot"/>
    <hyperlink ref="AY18" r:id="rId176" display="https://twitter.com/dexterekt"/>
    <hyperlink ref="AY19" r:id="rId177" display="https://twitter.com/axerdynamic"/>
    <hyperlink ref="AY20" r:id="rId178" display="https://twitter.com/opensourceleads"/>
    <hyperlink ref="AY21" r:id="rId179" display="https://twitter.com/gmail"/>
    <hyperlink ref="AY22" r:id="rId180" display="https://twitter.com/pherring"/>
    <hyperlink ref="AY23" r:id="rId181" display="https://twitter.com/rajwarrior987"/>
    <hyperlink ref="AY24" r:id="rId182" display="https://twitter.com/misterch0c"/>
    <hyperlink ref="AY25" r:id="rId183" display="https://twitter.com/securityblog"/>
    <hyperlink ref="AY26" r:id="rId184" display="https://twitter.com/_bartotten_"/>
    <hyperlink ref="AY27" r:id="rId185" display="https://twitter.com/theyshootactors"/>
    <hyperlink ref="AY28" r:id="rId186" display="https://twitter.com/markwoodward"/>
    <hyperlink ref="AY29" r:id="rId187" display="https://twitter.com/garrett_wollman"/>
    <hyperlink ref="AY30" r:id="rId188" display="https://twitter.com/xeni"/>
    <hyperlink ref="AY31" r:id="rId189" display="https://twitter.com/businessinsider"/>
    <hyperlink ref="AY32" r:id="rId190" display="https://twitter.com/meghanemorris"/>
    <hyperlink ref="AY33" r:id="rId191" display="https://twitter.com/satirehat"/>
    <hyperlink ref="AY34" r:id="rId192" display="https://twitter.com/gra_zer"/>
    <hyperlink ref="AY35" r:id="rId193" display="https://twitter.com/avoidchaos"/>
    <hyperlink ref="AY36" r:id="rId194" display="https://twitter.com/teaandmagnolias"/>
    <hyperlink ref="AY37" r:id="rId195" display="https://twitter.com/freebeyoume"/>
    <hyperlink ref="AY38" r:id="rId196" display="https://twitter.com/realedenhan"/>
    <hyperlink ref="AY39" r:id="rId197" display="https://twitter.com/rralstonagile"/>
    <hyperlink ref="AY40" r:id="rId198" display="https://twitter.com/heddacase"/>
    <hyperlink ref="AY41" r:id="rId199" display="https://twitter.com/beltwayboudica"/>
    <hyperlink ref="AY42" r:id="rId200" display="https://twitter.com/ironicmoniker1"/>
    <hyperlink ref="AY43" r:id="rId201" display="https://twitter.com/joejanecek"/>
    <hyperlink ref="AY44" r:id="rId202" display="https://twitter.com/dodgonkulator"/>
    <hyperlink ref="AY45" r:id="rId203" display="https://twitter.com/buffalocialism"/>
    <hyperlink ref="AY46" r:id="rId204" display="https://twitter.com/julian_epp"/>
    <hyperlink ref="AY47" r:id="rId205" display="https://twitter.com/gma_fouts"/>
    <hyperlink ref="AY48" r:id="rId206" display="https://twitter.com/sephisunset"/>
    <hyperlink ref="AY49" r:id="rId207" display="https://twitter.com/thankfultoday1"/>
    <hyperlink ref="AY50" r:id="rId208" display="https://twitter.com/hollaka_hollala"/>
    <hyperlink ref="AY51" r:id="rId209" display="https://twitter.com/burgerkrang"/>
    <hyperlink ref="AY52" r:id="rId210" display="https://twitter.com/goodtweet_man"/>
  </hyperlinks>
  <printOptions/>
  <pageMargins left="0.7" right="0.7" top="0.75" bottom="0.75" header="0.3" footer="0.3"/>
  <pageSetup horizontalDpi="600" verticalDpi="600" orientation="portrait" r:id="rId215"/>
  <drawing r:id="rId214"/>
  <legacyDrawing r:id="rId212"/>
  <tableParts>
    <tablePart r:id="rId2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918</v>
      </c>
      <c r="Z2" s="13" t="s">
        <v>930</v>
      </c>
      <c r="AA2" s="13" t="s">
        <v>942</v>
      </c>
      <c r="AB2" s="13" t="s">
        <v>984</v>
      </c>
      <c r="AC2" s="13" t="s">
        <v>1038</v>
      </c>
      <c r="AD2" s="13" t="s">
        <v>1061</v>
      </c>
      <c r="AE2" s="13" t="s">
        <v>1063</v>
      </c>
      <c r="AF2" s="13" t="s">
        <v>1074</v>
      </c>
      <c r="AG2" s="67" t="s">
        <v>1154</v>
      </c>
      <c r="AH2" s="67" t="s">
        <v>1155</v>
      </c>
      <c r="AI2" s="67" t="s">
        <v>1156</v>
      </c>
      <c r="AJ2" s="67" t="s">
        <v>1157</v>
      </c>
      <c r="AK2" s="67" t="s">
        <v>1158</v>
      </c>
      <c r="AL2" s="67" t="s">
        <v>1159</v>
      </c>
      <c r="AM2" s="67" t="s">
        <v>1160</v>
      </c>
      <c r="AN2" s="67" t="s">
        <v>1161</v>
      </c>
      <c r="AO2" s="67" t="s">
        <v>1164</v>
      </c>
    </row>
    <row r="3" spans="1:41" ht="15">
      <c r="A3" s="128" t="s">
        <v>880</v>
      </c>
      <c r="B3" s="129" t="s">
        <v>888</v>
      </c>
      <c r="C3" s="129" t="s">
        <v>56</v>
      </c>
      <c r="D3" s="120"/>
      <c r="E3" s="119"/>
      <c r="F3" s="121" t="s">
        <v>1187</v>
      </c>
      <c r="G3" s="122"/>
      <c r="H3" s="122"/>
      <c r="I3" s="123">
        <v>3</v>
      </c>
      <c r="J3" s="124"/>
      <c r="K3" s="51">
        <v>15</v>
      </c>
      <c r="L3" s="51">
        <v>38</v>
      </c>
      <c r="M3" s="51">
        <v>0</v>
      </c>
      <c r="N3" s="51">
        <v>38</v>
      </c>
      <c r="O3" s="51">
        <v>0</v>
      </c>
      <c r="P3" s="52">
        <v>0</v>
      </c>
      <c r="Q3" s="52">
        <v>0</v>
      </c>
      <c r="R3" s="51">
        <v>1</v>
      </c>
      <c r="S3" s="51">
        <v>0</v>
      </c>
      <c r="T3" s="51">
        <v>15</v>
      </c>
      <c r="U3" s="51">
        <v>38</v>
      </c>
      <c r="V3" s="51">
        <v>2</v>
      </c>
      <c r="W3" s="52">
        <v>1.528889</v>
      </c>
      <c r="X3" s="52">
        <v>0.18095238095238095</v>
      </c>
      <c r="Y3" s="85" t="s">
        <v>297</v>
      </c>
      <c r="Z3" s="85" t="s">
        <v>303</v>
      </c>
      <c r="AA3" s="85"/>
      <c r="AB3" s="93" t="s">
        <v>985</v>
      </c>
      <c r="AC3" s="93" t="s">
        <v>1039</v>
      </c>
      <c r="AD3" s="93"/>
      <c r="AE3" s="93" t="s">
        <v>1064</v>
      </c>
      <c r="AF3" s="93" t="s">
        <v>1075</v>
      </c>
      <c r="AG3" s="131">
        <v>0</v>
      </c>
      <c r="AH3" s="134">
        <v>0</v>
      </c>
      <c r="AI3" s="131">
        <v>0</v>
      </c>
      <c r="AJ3" s="134">
        <v>0</v>
      </c>
      <c r="AK3" s="131">
        <v>0</v>
      </c>
      <c r="AL3" s="134">
        <v>0</v>
      </c>
      <c r="AM3" s="131">
        <v>429</v>
      </c>
      <c r="AN3" s="134">
        <v>100</v>
      </c>
      <c r="AO3" s="131">
        <v>429</v>
      </c>
    </row>
    <row r="4" spans="1:41" ht="15">
      <c r="A4" s="128" t="s">
        <v>881</v>
      </c>
      <c r="B4" s="129" t="s">
        <v>889</v>
      </c>
      <c r="C4" s="129" t="s">
        <v>56</v>
      </c>
      <c r="D4" s="125"/>
      <c r="E4" s="102"/>
      <c r="F4" s="105" t="s">
        <v>1188</v>
      </c>
      <c r="G4" s="109"/>
      <c r="H4" s="109"/>
      <c r="I4" s="126">
        <v>4</v>
      </c>
      <c r="J4" s="112"/>
      <c r="K4" s="51">
        <v>10</v>
      </c>
      <c r="L4" s="51">
        <v>17</v>
      </c>
      <c r="M4" s="51">
        <v>0</v>
      </c>
      <c r="N4" s="51">
        <v>17</v>
      </c>
      <c r="O4" s="51">
        <v>0</v>
      </c>
      <c r="P4" s="52">
        <v>0</v>
      </c>
      <c r="Q4" s="52">
        <v>0</v>
      </c>
      <c r="R4" s="51">
        <v>1</v>
      </c>
      <c r="S4" s="51">
        <v>0</v>
      </c>
      <c r="T4" s="51">
        <v>10</v>
      </c>
      <c r="U4" s="51">
        <v>17</v>
      </c>
      <c r="V4" s="51">
        <v>2</v>
      </c>
      <c r="W4" s="52">
        <v>1.46</v>
      </c>
      <c r="X4" s="52">
        <v>0.18888888888888888</v>
      </c>
      <c r="Y4" s="85" t="s">
        <v>919</v>
      </c>
      <c r="Z4" s="85" t="s">
        <v>931</v>
      </c>
      <c r="AA4" s="85"/>
      <c r="AB4" s="93" t="s">
        <v>986</v>
      </c>
      <c r="AC4" s="93" t="s">
        <v>1040</v>
      </c>
      <c r="AD4" s="93" t="s">
        <v>236</v>
      </c>
      <c r="AE4" s="93" t="s">
        <v>259</v>
      </c>
      <c r="AF4" s="93" t="s">
        <v>1076</v>
      </c>
      <c r="AG4" s="131">
        <v>0</v>
      </c>
      <c r="AH4" s="134">
        <v>0</v>
      </c>
      <c r="AI4" s="131">
        <v>0</v>
      </c>
      <c r="AJ4" s="134">
        <v>0</v>
      </c>
      <c r="AK4" s="131">
        <v>0</v>
      </c>
      <c r="AL4" s="134">
        <v>0</v>
      </c>
      <c r="AM4" s="131">
        <v>131</v>
      </c>
      <c r="AN4" s="134">
        <v>100</v>
      </c>
      <c r="AO4" s="131">
        <v>131</v>
      </c>
    </row>
    <row r="5" spans="1:41" ht="15">
      <c r="A5" s="128" t="s">
        <v>882</v>
      </c>
      <c r="B5" s="129" t="s">
        <v>890</v>
      </c>
      <c r="C5" s="129" t="s">
        <v>56</v>
      </c>
      <c r="D5" s="125"/>
      <c r="E5" s="102"/>
      <c r="F5" s="105" t="s">
        <v>1189</v>
      </c>
      <c r="G5" s="109"/>
      <c r="H5" s="109"/>
      <c r="I5" s="126">
        <v>5</v>
      </c>
      <c r="J5" s="112"/>
      <c r="K5" s="51">
        <v>9</v>
      </c>
      <c r="L5" s="51">
        <v>7</v>
      </c>
      <c r="M5" s="51">
        <v>6</v>
      </c>
      <c r="N5" s="51">
        <v>13</v>
      </c>
      <c r="O5" s="51">
        <v>0</v>
      </c>
      <c r="P5" s="52">
        <v>0</v>
      </c>
      <c r="Q5" s="52">
        <v>0</v>
      </c>
      <c r="R5" s="51">
        <v>1</v>
      </c>
      <c r="S5" s="51">
        <v>0</v>
      </c>
      <c r="T5" s="51">
        <v>9</v>
      </c>
      <c r="U5" s="51">
        <v>13</v>
      </c>
      <c r="V5" s="51">
        <v>3</v>
      </c>
      <c r="W5" s="52">
        <v>1.703704</v>
      </c>
      <c r="X5" s="52">
        <v>0.125</v>
      </c>
      <c r="Y5" s="85" t="s">
        <v>296</v>
      </c>
      <c r="Z5" s="85" t="s">
        <v>299</v>
      </c>
      <c r="AA5" s="85"/>
      <c r="AB5" s="93" t="s">
        <v>987</v>
      </c>
      <c r="AC5" s="93" t="s">
        <v>1041</v>
      </c>
      <c r="AD5" s="93" t="s">
        <v>1062</v>
      </c>
      <c r="AE5" s="93" t="s">
        <v>257</v>
      </c>
      <c r="AF5" s="93" t="s">
        <v>1077</v>
      </c>
      <c r="AG5" s="131">
        <v>0</v>
      </c>
      <c r="AH5" s="134">
        <v>0</v>
      </c>
      <c r="AI5" s="131">
        <v>0</v>
      </c>
      <c r="AJ5" s="134">
        <v>0</v>
      </c>
      <c r="AK5" s="131">
        <v>0</v>
      </c>
      <c r="AL5" s="134">
        <v>0</v>
      </c>
      <c r="AM5" s="131">
        <v>61</v>
      </c>
      <c r="AN5" s="134">
        <v>100</v>
      </c>
      <c r="AO5" s="131">
        <v>61</v>
      </c>
    </row>
    <row r="6" spans="1:41" ht="15">
      <c r="A6" s="128" t="s">
        <v>883</v>
      </c>
      <c r="B6" s="129" t="s">
        <v>891</v>
      </c>
      <c r="C6" s="129" t="s">
        <v>56</v>
      </c>
      <c r="D6" s="125"/>
      <c r="E6" s="102"/>
      <c r="F6" s="105" t="s">
        <v>1190</v>
      </c>
      <c r="G6" s="109"/>
      <c r="H6" s="109"/>
      <c r="I6" s="126">
        <v>6</v>
      </c>
      <c r="J6" s="112"/>
      <c r="K6" s="51">
        <v>6</v>
      </c>
      <c r="L6" s="51">
        <v>6</v>
      </c>
      <c r="M6" s="51">
        <v>0</v>
      </c>
      <c r="N6" s="51">
        <v>6</v>
      </c>
      <c r="O6" s="51">
        <v>6</v>
      </c>
      <c r="P6" s="52" t="s">
        <v>899</v>
      </c>
      <c r="Q6" s="52" t="s">
        <v>899</v>
      </c>
      <c r="R6" s="51">
        <v>6</v>
      </c>
      <c r="S6" s="51">
        <v>6</v>
      </c>
      <c r="T6" s="51">
        <v>1</v>
      </c>
      <c r="U6" s="51">
        <v>1</v>
      </c>
      <c r="V6" s="51">
        <v>0</v>
      </c>
      <c r="W6" s="52">
        <v>0</v>
      </c>
      <c r="X6" s="52">
        <v>0</v>
      </c>
      <c r="Y6" s="85" t="s">
        <v>920</v>
      </c>
      <c r="Z6" s="85" t="s">
        <v>932</v>
      </c>
      <c r="AA6" s="85"/>
      <c r="AB6" s="93" t="s">
        <v>988</v>
      </c>
      <c r="AC6" s="93" t="s">
        <v>484</v>
      </c>
      <c r="AD6" s="93"/>
      <c r="AE6" s="93"/>
      <c r="AF6" s="93" t="s">
        <v>1078</v>
      </c>
      <c r="AG6" s="131">
        <v>1</v>
      </c>
      <c r="AH6" s="134">
        <v>1.2048192771084338</v>
      </c>
      <c r="AI6" s="131">
        <v>3</v>
      </c>
      <c r="AJ6" s="134">
        <v>3.6144578313253013</v>
      </c>
      <c r="AK6" s="131">
        <v>0</v>
      </c>
      <c r="AL6" s="134">
        <v>0</v>
      </c>
      <c r="AM6" s="131">
        <v>79</v>
      </c>
      <c r="AN6" s="134">
        <v>95.18072289156626</v>
      </c>
      <c r="AO6" s="131">
        <v>83</v>
      </c>
    </row>
    <row r="7" spans="1:41" ht="15">
      <c r="A7" s="128" t="s">
        <v>884</v>
      </c>
      <c r="B7" s="129" t="s">
        <v>892</v>
      </c>
      <c r="C7" s="129" t="s">
        <v>56</v>
      </c>
      <c r="D7" s="125"/>
      <c r="E7" s="102"/>
      <c r="F7" s="105" t="s">
        <v>884</v>
      </c>
      <c r="G7" s="109"/>
      <c r="H7" s="109"/>
      <c r="I7" s="126">
        <v>7</v>
      </c>
      <c r="J7" s="112"/>
      <c r="K7" s="51">
        <v>3</v>
      </c>
      <c r="L7" s="51">
        <v>2</v>
      </c>
      <c r="M7" s="51">
        <v>0</v>
      </c>
      <c r="N7" s="51">
        <v>2</v>
      </c>
      <c r="O7" s="51">
        <v>0</v>
      </c>
      <c r="P7" s="52">
        <v>0</v>
      </c>
      <c r="Q7" s="52">
        <v>0</v>
      </c>
      <c r="R7" s="51">
        <v>1</v>
      </c>
      <c r="S7" s="51">
        <v>0</v>
      </c>
      <c r="T7" s="51">
        <v>3</v>
      </c>
      <c r="U7" s="51">
        <v>2</v>
      </c>
      <c r="V7" s="51">
        <v>2</v>
      </c>
      <c r="W7" s="52">
        <v>0.888889</v>
      </c>
      <c r="X7" s="52">
        <v>0.3333333333333333</v>
      </c>
      <c r="Y7" s="85"/>
      <c r="Z7" s="85"/>
      <c r="AA7" s="85"/>
      <c r="AB7" s="93" t="s">
        <v>484</v>
      </c>
      <c r="AC7" s="93" t="s">
        <v>484</v>
      </c>
      <c r="AD7" s="93" t="s">
        <v>263</v>
      </c>
      <c r="AE7" s="93" t="s">
        <v>262</v>
      </c>
      <c r="AF7" s="93" t="s">
        <v>1079</v>
      </c>
      <c r="AG7" s="131">
        <v>0</v>
      </c>
      <c r="AH7" s="134">
        <v>0</v>
      </c>
      <c r="AI7" s="131">
        <v>0</v>
      </c>
      <c r="AJ7" s="134">
        <v>0</v>
      </c>
      <c r="AK7" s="131">
        <v>0</v>
      </c>
      <c r="AL7" s="134">
        <v>0</v>
      </c>
      <c r="AM7" s="131">
        <v>3</v>
      </c>
      <c r="AN7" s="134">
        <v>100</v>
      </c>
      <c r="AO7" s="131">
        <v>3</v>
      </c>
    </row>
    <row r="8" spans="1:41" ht="15">
      <c r="A8" s="128" t="s">
        <v>885</v>
      </c>
      <c r="B8" s="129" t="s">
        <v>893</v>
      </c>
      <c r="C8" s="129" t="s">
        <v>56</v>
      </c>
      <c r="D8" s="125"/>
      <c r="E8" s="102"/>
      <c r="F8" s="105" t="s">
        <v>1191</v>
      </c>
      <c r="G8" s="109"/>
      <c r="H8" s="109"/>
      <c r="I8" s="126">
        <v>8</v>
      </c>
      <c r="J8" s="112"/>
      <c r="K8" s="51">
        <v>3</v>
      </c>
      <c r="L8" s="51">
        <v>2</v>
      </c>
      <c r="M8" s="51">
        <v>0</v>
      </c>
      <c r="N8" s="51">
        <v>2</v>
      </c>
      <c r="O8" s="51">
        <v>0</v>
      </c>
      <c r="P8" s="52">
        <v>0</v>
      </c>
      <c r="Q8" s="52">
        <v>0</v>
      </c>
      <c r="R8" s="51">
        <v>1</v>
      </c>
      <c r="S8" s="51">
        <v>0</v>
      </c>
      <c r="T8" s="51">
        <v>3</v>
      </c>
      <c r="U8" s="51">
        <v>2</v>
      </c>
      <c r="V8" s="51">
        <v>2</v>
      </c>
      <c r="W8" s="52">
        <v>0.888889</v>
      </c>
      <c r="X8" s="52">
        <v>0.3333333333333333</v>
      </c>
      <c r="Y8" s="85" t="s">
        <v>290</v>
      </c>
      <c r="Z8" s="85" t="s">
        <v>299</v>
      </c>
      <c r="AA8" s="85"/>
      <c r="AB8" s="93" t="s">
        <v>989</v>
      </c>
      <c r="AC8" s="93" t="s">
        <v>992</v>
      </c>
      <c r="AD8" s="93" t="s">
        <v>256</v>
      </c>
      <c r="AE8" s="93"/>
      <c r="AF8" s="93" t="s">
        <v>1080</v>
      </c>
      <c r="AG8" s="131">
        <v>1</v>
      </c>
      <c r="AH8" s="134">
        <v>2.6315789473684212</v>
      </c>
      <c r="AI8" s="131">
        <v>0</v>
      </c>
      <c r="AJ8" s="134">
        <v>0</v>
      </c>
      <c r="AK8" s="131">
        <v>0</v>
      </c>
      <c r="AL8" s="134">
        <v>0</v>
      </c>
      <c r="AM8" s="131">
        <v>37</v>
      </c>
      <c r="AN8" s="134">
        <v>97.36842105263158</v>
      </c>
      <c r="AO8" s="131">
        <v>38</v>
      </c>
    </row>
    <row r="9" spans="1:41" ht="15">
      <c r="A9" s="128" t="s">
        <v>886</v>
      </c>
      <c r="B9" s="129" t="s">
        <v>894</v>
      </c>
      <c r="C9" s="129" t="s">
        <v>56</v>
      </c>
      <c r="D9" s="125"/>
      <c r="E9" s="102"/>
      <c r="F9" s="105" t="s">
        <v>1192</v>
      </c>
      <c r="G9" s="109"/>
      <c r="H9" s="109"/>
      <c r="I9" s="126">
        <v>9</v>
      </c>
      <c r="J9" s="112"/>
      <c r="K9" s="51">
        <v>2</v>
      </c>
      <c r="L9" s="51">
        <v>2</v>
      </c>
      <c r="M9" s="51">
        <v>0</v>
      </c>
      <c r="N9" s="51">
        <v>2</v>
      </c>
      <c r="O9" s="51">
        <v>1</v>
      </c>
      <c r="P9" s="52">
        <v>0</v>
      </c>
      <c r="Q9" s="52">
        <v>0</v>
      </c>
      <c r="R9" s="51">
        <v>1</v>
      </c>
      <c r="S9" s="51">
        <v>0</v>
      </c>
      <c r="T9" s="51">
        <v>2</v>
      </c>
      <c r="U9" s="51">
        <v>2</v>
      </c>
      <c r="V9" s="51">
        <v>1</v>
      </c>
      <c r="W9" s="52">
        <v>0.5</v>
      </c>
      <c r="X9" s="52">
        <v>0.5</v>
      </c>
      <c r="Y9" s="85" t="s">
        <v>293</v>
      </c>
      <c r="Z9" s="85" t="s">
        <v>301</v>
      </c>
      <c r="AA9" s="85"/>
      <c r="AB9" s="93" t="s">
        <v>990</v>
      </c>
      <c r="AC9" s="93" t="s">
        <v>1042</v>
      </c>
      <c r="AD9" s="93"/>
      <c r="AE9" s="93"/>
      <c r="AF9" s="93" t="s">
        <v>1081</v>
      </c>
      <c r="AG9" s="131">
        <v>0</v>
      </c>
      <c r="AH9" s="134">
        <v>0</v>
      </c>
      <c r="AI9" s="131">
        <v>0</v>
      </c>
      <c r="AJ9" s="134">
        <v>0</v>
      </c>
      <c r="AK9" s="131">
        <v>0</v>
      </c>
      <c r="AL9" s="134">
        <v>0</v>
      </c>
      <c r="AM9" s="131">
        <v>66</v>
      </c>
      <c r="AN9" s="134">
        <v>100</v>
      </c>
      <c r="AO9" s="131">
        <v>66</v>
      </c>
    </row>
    <row r="10" spans="1:41" ht="14.25" customHeight="1">
      <c r="A10" s="128" t="s">
        <v>887</v>
      </c>
      <c r="B10" s="129" t="s">
        <v>895</v>
      </c>
      <c r="C10" s="129" t="s">
        <v>56</v>
      </c>
      <c r="D10" s="125"/>
      <c r="E10" s="102"/>
      <c r="F10" s="105" t="s">
        <v>887</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t="s">
        <v>289</v>
      </c>
      <c r="Z10" s="85" t="s">
        <v>298</v>
      </c>
      <c r="AA10" s="85"/>
      <c r="AB10" s="93" t="s">
        <v>484</v>
      </c>
      <c r="AC10" s="93" t="s">
        <v>484</v>
      </c>
      <c r="AD10" s="93" t="s">
        <v>255</v>
      </c>
      <c r="AE10" s="93"/>
      <c r="AF10" s="93" t="s">
        <v>1082</v>
      </c>
      <c r="AG10" s="131">
        <v>0</v>
      </c>
      <c r="AH10" s="134">
        <v>0</v>
      </c>
      <c r="AI10" s="131">
        <v>2</v>
      </c>
      <c r="AJ10" s="134">
        <v>15.384615384615385</v>
      </c>
      <c r="AK10" s="131">
        <v>0</v>
      </c>
      <c r="AL10" s="134">
        <v>0</v>
      </c>
      <c r="AM10" s="131">
        <v>11</v>
      </c>
      <c r="AN10" s="134">
        <v>84.61538461538461</v>
      </c>
      <c r="AO10" s="131">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880</v>
      </c>
      <c r="B2" s="93" t="s">
        <v>252</v>
      </c>
      <c r="C2" s="85">
        <f>VLOOKUP(GroupVertices[[#This Row],[Vertex]],Vertices[],MATCH("ID",Vertices[[#Headers],[Vertex]:[Vertex Content Word Count]],0),FALSE)</f>
        <v>50</v>
      </c>
    </row>
    <row r="3" spans="1:3" ht="15">
      <c r="A3" s="85" t="s">
        <v>880</v>
      </c>
      <c r="B3" s="93" t="s">
        <v>261</v>
      </c>
      <c r="C3" s="85">
        <f>VLOOKUP(GroupVertices[[#This Row],[Vertex]],Vertices[],MATCH("ID",Vertices[[#Headers],[Vertex]:[Vertex Content Word Count]],0),FALSE)</f>
        <v>32</v>
      </c>
    </row>
    <row r="4" spans="1:3" ht="15">
      <c r="A4" s="85" t="s">
        <v>880</v>
      </c>
      <c r="B4" s="93" t="s">
        <v>260</v>
      </c>
      <c r="C4" s="85">
        <f>VLOOKUP(GroupVertices[[#This Row],[Vertex]],Vertices[],MATCH("ID",Vertices[[#Headers],[Vertex]:[Vertex Content Word Count]],0),FALSE)</f>
        <v>31</v>
      </c>
    </row>
    <row r="5" spans="1:3" ht="15">
      <c r="A5" s="85" t="s">
        <v>880</v>
      </c>
      <c r="B5" s="93" t="s">
        <v>251</v>
      </c>
      <c r="C5" s="85">
        <f>VLOOKUP(GroupVertices[[#This Row],[Vertex]],Vertices[],MATCH("ID",Vertices[[#Headers],[Vertex]:[Vertex Content Word Count]],0),FALSE)</f>
        <v>30</v>
      </c>
    </row>
    <row r="6" spans="1:3" ht="15">
      <c r="A6" s="85" t="s">
        <v>880</v>
      </c>
      <c r="B6" s="93" t="s">
        <v>250</v>
      </c>
      <c r="C6" s="85">
        <f>VLOOKUP(GroupVertices[[#This Row],[Vertex]],Vertices[],MATCH("ID",Vertices[[#Headers],[Vertex]:[Vertex Content Word Count]],0),FALSE)</f>
        <v>49</v>
      </c>
    </row>
    <row r="7" spans="1:3" ht="15">
      <c r="A7" s="85" t="s">
        <v>880</v>
      </c>
      <c r="B7" s="93" t="s">
        <v>249</v>
      </c>
      <c r="C7" s="85">
        <f>VLOOKUP(GroupVertices[[#This Row],[Vertex]],Vertices[],MATCH("ID",Vertices[[#Headers],[Vertex]:[Vertex Content Word Count]],0),FALSE)</f>
        <v>48</v>
      </c>
    </row>
    <row r="8" spans="1:3" ht="15">
      <c r="A8" s="85" t="s">
        <v>880</v>
      </c>
      <c r="B8" s="93" t="s">
        <v>248</v>
      </c>
      <c r="C8" s="85">
        <f>VLOOKUP(GroupVertices[[#This Row],[Vertex]],Vertices[],MATCH("ID",Vertices[[#Headers],[Vertex]:[Vertex Content Word Count]],0),FALSE)</f>
        <v>47</v>
      </c>
    </row>
    <row r="9" spans="1:3" ht="15">
      <c r="A9" s="85" t="s">
        <v>880</v>
      </c>
      <c r="B9" s="93" t="s">
        <v>246</v>
      </c>
      <c r="C9" s="85">
        <f>VLOOKUP(GroupVertices[[#This Row],[Vertex]],Vertices[],MATCH("ID",Vertices[[#Headers],[Vertex]:[Vertex Content Word Count]],0),FALSE)</f>
        <v>43</v>
      </c>
    </row>
    <row r="10" spans="1:3" ht="15">
      <c r="A10" s="85" t="s">
        <v>880</v>
      </c>
      <c r="B10" s="93" t="s">
        <v>245</v>
      </c>
      <c r="C10" s="85">
        <f>VLOOKUP(GroupVertices[[#This Row],[Vertex]],Vertices[],MATCH("ID",Vertices[[#Headers],[Vertex]:[Vertex Content Word Count]],0),FALSE)</f>
        <v>42</v>
      </c>
    </row>
    <row r="11" spans="1:3" ht="15">
      <c r="A11" s="85" t="s">
        <v>880</v>
      </c>
      <c r="B11" s="93" t="s">
        <v>244</v>
      </c>
      <c r="C11" s="85">
        <f>VLOOKUP(GroupVertices[[#This Row],[Vertex]],Vertices[],MATCH("ID",Vertices[[#Headers],[Vertex]:[Vertex Content Word Count]],0),FALSE)</f>
        <v>41</v>
      </c>
    </row>
    <row r="12" spans="1:3" ht="15">
      <c r="A12" s="85" t="s">
        <v>880</v>
      </c>
      <c r="B12" s="93" t="s">
        <v>241</v>
      </c>
      <c r="C12" s="85">
        <f>VLOOKUP(GroupVertices[[#This Row],[Vertex]],Vertices[],MATCH("ID",Vertices[[#Headers],[Vertex]:[Vertex Content Word Count]],0),FALSE)</f>
        <v>38</v>
      </c>
    </row>
    <row r="13" spans="1:3" ht="15">
      <c r="A13" s="85" t="s">
        <v>880</v>
      </c>
      <c r="B13" s="93" t="s">
        <v>239</v>
      </c>
      <c r="C13" s="85">
        <f>VLOOKUP(GroupVertices[[#This Row],[Vertex]],Vertices[],MATCH("ID",Vertices[[#Headers],[Vertex]:[Vertex Content Word Count]],0),FALSE)</f>
        <v>36</v>
      </c>
    </row>
    <row r="14" spans="1:3" ht="15">
      <c r="A14" s="85" t="s">
        <v>880</v>
      </c>
      <c r="B14" s="93" t="s">
        <v>238</v>
      </c>
      <c r="C14" s="85">
        <f>VLOOKUP(GroupVertices[[#This Row],[Vertex]],Vertices[],MATCH("ID",Vertices[[#Headers],[Vertex]:[Vertex Content Word Count]],0),FALSE)</f>
        <v>35</v>
      </c>
    </row>
    <row r="15" spans="1:3" ht="15">
      <c r="A15" s="85" t="s">
        <v>880</v>
      </c>
      <c r="B15" s="93" t="s">
        <v>235</v>
      </c>
      <c r="C15" s="85">
        <f>VLOOKUP(GroupVertices[[#This Row],[Vertex]],Vertices[],MATCH("ID",Vertices[[#Headers],[Vertex]:[Vertex Content Word Count]],0),FALSE)</f>
        <v>33</v>
      </c>
    </row>
    <row r="16" spans="1:3" ht="15">
      <c r="A16" s="85" t="s">
        <v>880</v>
      </c>
      <c r="B16" s="93" t="s">
        <v>234</v>
      </c>
      <c r="C16" s="85">
        <f>VLOOKUP(GroupVertices[[#This Row],[Vertex]],Vertices[],MATCH("ID",Vertices[[#Headers],[Vertex]:[Vertex Content Word Count]],0),FALSE)</f>
        <v>29</v>
      </c>
    </row>
    <row r="17" spans="1:3" ht="15">
      <c r="A17" s="85" t="s">
        <v>881</v>
      </c>
      <c r="B17" s="93" t="s">
        <v>237</v>
      </c>
      <c r="C17" s="85">
        <f>VLOOKUP(GroupVertices[[#This Row],[Vertex]],Vertices[],MATCH("ID",Vertices[[#Headers],[Vertex]:[Vertex Content Word Count]],0),FALSE)</f>
        <v>34</v>
      </c>
    </row>
    <row r="18" spans="1:3" ht="15">
      <c r="A18" s="85" t="s">
        <v>881</v>
      </c>
      <c r="B18" s="93" t="s">
        <v>259</v>
      </c>
      <c r="C18" s="85">
        <f>VLOOKUP(GroupVertices[[#This Row],[Vertex]],Vertices[],MATCH("ID",Vertices[[#Headers],[Vertex]:[Vertex Content Word Count]],0),FALSE)</f>
        <v>21</v>
      </c>
    </row>
    <row r="19" spans="1:3" ht="15">
      <c r="A19" s="85" t="s">
        <v>881</v>
      </c>
      <c r="B19" s="93" t="s">
        <v>236</v>
      </c>
      <c r="C19" s="85">
        <f>VLOOKUP(GroupVertices[[#This Row],[Vertex]],Vertices[],MATCH("ID",Vertices[[#Headers],[Vertex]:[Vertex Content Word Count]],0),FALSE)</f>
        <v>20</v>
      </c>
    </row>
    <row r="20" spans="1:3" ht="15">
      <c r="A20" s="85" t="s">
        <v>881</v>
      </c>
      <c r="B20" s="93" t="s">
        <v>233</v>
      </c>
      <c r="C20" s="85">
        <f>VLOOKUP(GroupVertices[[#This Row],[Vertex]],Vertices[],MATCH("ID",Vertices[[#Headers],[Vertex]:[Vertex Content Word Count]],0),FALSE)</f>
        <v>28</v>
      </c>
    </row>
    <row r="21" spans="1:3" ht="15">
      <c r="A21" s="85" t="s">
        <v>881</v>
      </c>
      <c r="B21" s="93" t="s">
        <v>231</v>
      </c>
      <c r="C21" s="85">
        <f>VLOOKUP(GroupVertices[[#This Row],[Vertex]],Vertices[],MATCH("ID",Vertices[[#Headers],[Vertex]:[Vertex Content Word Count]],0),FALSE)</f>
        <v>26</v>
      </c>
    </row>
    <row r="22" spans="1:3" ht="15">
      <c r="A22" s="85" t="s">
        <v>881</v>
      </c>
      <c r="B22" s="93" t="s">
        <v>230</v>
      </c>
      <c r="C22" s="85">
        <f>VLOOKUP(GroupVertices[[#This Row],[Vertex]],Vertices[],MATCH("ID",Vertices[[#Headers],[Vertex]:[Vertex Content Word Count]],0),FALSE)</f>
        <v>25</v>
      </c>
    </row>
    <row r="23" spans="1:3" ht="15">
      <c r="A23" s="85" t="s">
        <v>881</v>
      </c>
      <c r="B23" s="93" t="s">
        <v>229</v>
      </c>
      <c r="C23" s="85">
        <f>VLOOKUP(GroupVertices[[#This Row],[Vertex]],Vertices[],MATCH("ID",Vertices[[#Headers],[Vertex]:[Vertex Content Word Count]],0),FALSE)</f>
        <v>24</v>
      </c>
    </row>
    <row r="24" spans="1:3" ht="15">
      <c r="A24" s="85" t="s">
        <v>881</v>
      </c>
      <c r="B24" s="93" t="s">
        <v>228</v>
      </c>
      <c r="C24" s="85">
        <f>VLOOKUP(GroupVertices[[#This Row],[Vertex]],Vertices[],MATCH("ID",Vertices[[#Headers],[Vertex]:[Vertex Content Word Count]],0),FALSE)</f>
        <v>23</v>
      </c>
    </row>
    <row r="25" spans="1:3" ht="15">
      <c r="A25" s="85" t="s">
        <v>881</v>
      </c>
      <c r="B25" s="93" t="s">
        <v>227</v>
      </c>
      <c r="C25" s="85">
        <f>VLOOKUP(GroupVertices[[#This Row],[Vertex]],Vertices[],MATCH("ID",Vertices[[#Headers],[Vertex]:[Vertex Content Word Count]],0),FALSE)</f>
        <v>22</v>
      </c>
    </row>
    <row r="26" spans="1:3" ht="15">
      <c r="A26" s="85" t="s">
        <v>881</v>
      </c>
      <c r="B26" s="93" t="s">
        <v>226</v>
      </c>
      <c r="C26" s="85">
        <f>VLOOKUP(GroupVertices[[#This Row],[Vertex]],Vertices[],MATCH("ID",Vertices[[#Headers],[Vertex]:[Vertex Content Word Count]],0),FALSE)</f>
        <v>19</v>
      </c>
    </row>
    <row r="27" spans="1:3" ht="15">
      <c r="A27" s="85" t="s">
        <v>882</v>
      </c>
      <c r="B27" s="93" t="s">
        <v>254</v>
      </c>
      <c r="C27" s="85">
        <f>VLOOKUP(GroupVertices[[#This Row],[Vertex]],Vertices[],MATCH("ID",Vertices[[#Headers],[Vertex]:[Vertex Content Word Count]],0),FALSE)</f>
        <v>52</v>
      </c>
    </row>
    <row r="28" spans="1:3" ht="15">
      <c r="A28" s="85" t="s">
        <v>882</v>
      </c>
      <c r="B28" s="93" t="s">
        <v>257</v>
      </c>
      <c r="C28" s="85">
        <f>VLOOKUP(GroupVertices[[#This Row],[Vertex]],Vertices[],MATCH("ID",Vertices[[#Headers],[Vertex]:[Vertex Content Word Count]],0),FALSE)</f>
        <v>11</v>
      </c>
    </row>
    <row r="29" spans="1:3" ht="15">
      <c r="A29" s="85" t="s">
        <v>882</v>
      </c>
      <c r="B29" s="93" t="s">
        <v>253</v>
      </c>
      <c r="C29" s="85">
        <f>VLOOKUP(GroupVertices[[#This Row],[Vertex]],Vertices[],MATCH("ID",Vertices[[#Headers],[Vertex]:[Vertex Content Word Count]],0),FALSE)</f>
        <v>51</v>
      </c>
    </row>
    <row r="30" spans="1:3" ht="15">
      <c r="A30" s="85" t="s">
        <v>882</v>
      </c>
      <c r="B30" s="93" t="s">
        <v>240</v>
      </c>
      <c r="C30" s="85">
        <f>VLOOKUP(GroupVertices[[#This Row],[Vertex]],Vertices[],MATCH("ID",Vertices[[#Headers],[Vertex]:[Vertex Content Word Count]],0),FALSE)</f>
        <v>37</v>
      </c>
    </row>
    <row r="31" spans="1:3" ht="15">
      <c r="A31" s="85" t="s">
        <v>882</v>
      </c>
      <c r="B31" s="93" t="s">
        <v>225</v>
      </c>
      <c r="C31" s="85">
        <f>VLOOKUP(GroupVertices[[#This Row],[Vertex]],Vertices[],MATCH("ID",Vertices[[#Headers],[Vertex]:[Vertex Content Word Count]],0),FALSE)</f>
        <v>17</v>
      </c>
    </row>
    <row r="32" spans="1:3" ht="15">
      <c r="A32" s="85" t="s">
        <v>882</v>
      </c>
      <c r="B32" s="93" t="s">
        <v>258</v>
      </c>
      <c r="C32" s="85">
        <f>VLOOKUP(GroupVertices[[#This Row],[Vertex]],Vertices[],MATCH("ID",Vertices[[#Headers],[Vertex]:[Vertex Content Word Count]],0),FALSE)</f>
        <v>18</v>
      </c>
    </row>
    <row r="33" spans="1:3" ht="15">
      <c r="A33" s="85" t="s">
        <v>882</v>
      </c>
      <c r="B33" s="93" t="s">
        <v>224</v>
      </c>
      <c r="C33" s="85">
        <f>VLOOKUP(GroupVertices[[#This Row],[Vertex]],Vertices[],MATCH("ID",Vertices[[#Headers],[Vertex]:[Vertex Content Word Count]],0),FALSE)</f>
        <v>16</v>
      </c>
    </row>
    <row r="34" spans="1:3" ht="15">
      <c r="A34" s="85" t="s">
        <v>882</v>
      </c>
      <c r="B34" s="93" t="s">
        <v>223</v>
      </c>
      <c r="C34" s="85">
        <f>VLOOKUP(GroupVertices[[#This Row],[Vertex]],Vertices[],MATCH("ID",Vertices[[#Headers],[Vertex]:[Vertex Content Word Count]],0),FALSE)</f>
        <v>15</v>
      </c>
    </row>
    <row r="35" spans="1:3" ht="15">
      <c r="A35" s="85" t="s">
        <v>882</v>
      </c>
      <c r="B35" s="93" t="s">
        <v>219</v>
      </c>
      <c r="C35" s="85">
        <f>VLOOKUP(GroupVertices[[#This Row],[Vertex]],Vertices[],MATCH("ID",Vertices[[#Headers],[Vertex]:[Vertex Content Word Count]],0),FALSE)</f>
        <v>10</v>
      </c>
    </row>
    <row r="36" spans="1:3" ht="15">
      <c r="A36" s="85" t="s">
        <v>883</v>
      </c>
      <c r="B36" s="93" t="s">
        <v>216</v>
      </c>
      <c r="C36" s="85">
        <f>VLOOKUP(GroupVertices[[#This Row],[Vertex]],Vertices[],MATCH("ID",Vertices[[#Headers],[Vertex]:[Vertex Content Word Count]],0),FALSE)</f>
        <v>7</v>
      </c>
    </row>
    <row r="37" spans="1:3" ht="15">
      <c r="A37" s="85" t="s">
        <v>883</v>
      </c>
      <c r="B37" s="93" t="s">
        <v>217</v>
      </c>
      <c r="C37" s="85">
        <f>VLOOKUP(GroupVertices[[#This Row],[Vertex]],Vertices[],MATCH("ID",Vertices[[#Headers],[Vertex]:[Vertex Content Word Count]],0),FALSE)</f>
        <v>8</v>
      </c>
    </row>
    <row r="38" spans="1:3" ht="15">
      <c r="A38" s="85" t="s">
        <v>883</v>
      </c>
      <c r="B38" s="93" t="s">
        <v>218</v>
      </c>
      <c r="C38" s="85">
        <f>VLOOKUP(GroupVertices[[#This Row],[Vertex]],Vertices[],MATCH("ID",Vertices[[#Headers],[Vertex]:[Vertex Content Word Count]],0),FALSE)</f>
        <v>9</v>
      </c>
    </row>
    <row r="39" spans="1:3" ht="15">
      <c r="A39" s="85" t="s">
        <v>883</v>
      </c>
      <c r="B39" s="93" t="s">
        <v>220</v>
      </c>
      <c r="C39" s="85">
        <f>VLOOKUP(GroupVertices[[#This Row],[Vertex]],Vertices[],MATCH("ID",Vertices[[#Headers],[Vertex]:[Vertex Content Word Count]],0),FALSE)</f>
        <v>12</v>
      </c>
    </row>
    <row r="40" spans="1:3" ht="15">
      <c r="A40" s="85" t="s">
        <v>883</v>
      </c>
      <c r="B40" s="93" t="s">
        <v>222</v>
      </c>
      <c r="C40" s="85">
        <f>VLOOKUP(GroupVertices[[#This Row],[Vertex]],Vertices[],MATCH("ID",Vertices[[#Headers],[Vertex]:[Vertex Content Word Count]],0),FALSE)</f>
        <v>14</v>
      </c>
    </row>
    <row r="41" spans="1:3" ht="15">
      <c r="A41" s="85" t="s">
        <v>883</v>
      </c>
      <c r="B41" s="93" t="s">
        <v>232</v>
      </c>
      <c r="C41" s="85">
        <f>VLOOKUP(GroupVertices[[#This Row],[Vertex]],Vertices[],MATCH("ID",Vertices[[#Headers],[Vertex]:[Vertex Content Word Count]],0),FALSE)</f>
        <v>27</v>
      </c>
    </row>
    <row r="42" spans="1:3" ht="15">
      <c r="A42" s="85" t="s">
        <v>884</v>
      </c>
      <c r="B42" s="93" t="s">
        <v>247</v>
      </c>
      <c r="C42" s="85">
        <f>VLOOKUP(GroupVertices[[#This Row],[Vertex]],Vertices[],MATCH("ID",Vertices[[#Headers],[Vertex]:[Vertex Content Word Count]],0),FALSE)</f>
        <v>44</v>
      </c>
    </row>
    <row r="43" spans="1:3" ht="15">
      <c r="A43" s="85" t="s">
        <v>884</v>
      </c>
      <c r="B43" s="93" t="s">
        <v>263</v>
      </c>
      <c r="C43" s="85">
        <f>VLOOKUP(GroupVertices[[#This Row],[Vertex]],Vertices[],MATCH("ID",Vertices[[#Headers],[Vertex]:[Vertex Content Word Count]],0),FALSE)</f>
        <v>46</v>
      </c>
    </row>
    <row r="44" spans="1:3" ht="15">
      <c r="A44" s="85" t="s">
        <v>884</v>
      </c>
      <c r="B44" s="93" t="s">
        <v>262</v>
      </c>
      <c r="C44" s="85">
        <f>VLOOKUP(GroupVertices[[#This Row],[Vertex]],Vertices[],MATCH("ID",Vertices[[#Headers],[Vertex]:[Vertex Content Word Count]],0),FALSE)</f>
        <v>45</v>
      </c>
    </row>
    <row r="45" spans="1:3" ht="15">
      <c r="A45" s="85" t="s">
        <v>885</v>
      </c>
      <c r="B45" s="93" t="s">
        <v>221</v>
      </c>
      <c r="C45" s="85">
        <f>VLOOKUP(GroupVertices[[#This Row],[Vertex]],Vertices[],MATCH("ID",Vertices[[#Headers],[Vertex]:[Vertex Content Word Count]],0),FALSE)</f>
        <v>13</v>
      </c>
    </row>
    <row r="46" spans="1:3" ht="15">
      <c r="A46" s="85" t="s">
        <v>885</v>
      </c>
      <c r="B46" s="93" t="s">
        <v>256</v>
      </c>
      <c r="C46" s="85">
        <f>VLOOKUP(GroupVertices[[#This Row],[Vertex]],Vertices[],MATCH("ID",Vertices[[#Headers],[Vertex]:[Vertex Content Word Count]],0),FALSE)</f>
        <v>6</v>
      </c>
    </row>
    <row r="47" spans="1:3" ht="15">
      <c r="A47" s="85" t="s">
        <v>885</v>
      </c>
      <c r="B47" s="93" t="s">
        <v>215</v>
      </c>
      <c r="C47" s="85">
        <f>VLOOKUP(GroupVertices[[#This Row],[Vertex]],Vertices[],MATCH("ID",Vertices[[#Headers],[Vertex]:[Vertex Content Word Count]],0),FALSE)</f>
        <v>5</v>
      </c>
    </row>
    <row r="48" spans="1:3" ht="15">
      <c r="A48" s="85" t="s">
        <v>886</v>
      </c>
      <c r="B48" s="93" t="s">
        <v>243</v>
      </c>
      <c r="C48" s="85">
        <f>VLOOKUP(GroupVertices[[#This Row],[Vertex]],Vertices[],MATCH("ID",Vertices[[#Headers],[Vertex]:[Vertex Content Word Count]],0),FALSE)</f>
        <v>40</v>
      </c>
    </row>
    <row r="49" spans="1:3" ht="15">
      <c r="A49" s="85" t="s">
        <v>886</v>
      </c>
      <c r="B49" s="93" t="s">
        <v>242</v>
      </c>
      <c r="C49" s="85">
        <f>VLOOKUP(GroupVertices[[#This Row],[Vertex]],Vertices[],MATCH("ID",Vertices[[#Headers],[Vertex]:[Vertex Content Word Count]],0),FALSE)</f>
        <v>39</v>
      </c>
    </row>
    <row r="50" spans="1:3" ht="15">
      <c r="A50" s="85" t="s">
        <v>887</v>
      </c>
      <c r="B50" s="93" t="s">
        <v>214</v>
      </c>
      <c r="C50" s="85">
        <f>VLOOKUP(GroupVertices[[#This Row],[Vertex]],Vertices[],MATCH("ID",Vertices[[#Headers],[Vertex]:[Vertex Content Word Count]],0),FALSE)</f>
        <v>3</v>
      </c>
    </row>
    <row r="51" spans="1:3" ht="15">
      <c r="A51" s="85" t="s">
        <v>887</v>
      </c>
      <c r="B51" s="93" t="s">
        <v>255</v>
      </c>
      <c r="C5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1168</v>
      </c>
      <c r="B2" s="36" t="s">
        <v>841</v>
      </c>
      <c r="D2" s="33">
        <f>MIN(Vertices[Degree])</f>
        <v>0</v>
      </c>
      <c r="E2" s="3">
        <f>COUNTIF(Vertices[Degree],"&gt;= "&amp;D2)-COUNTIF(Vertices[Degree],"&gt;="&amp;D3)</f>
        <v>0</v>
      </c>
      <c r="F2" s="39">
        <f>MIN(Vertices[In-Degree])</f>
        <v>0</v>
      </c>
      <c r="G2" s="40">
        <f>COUNTIF(Vertices[In-Degree],"&gt;= "&amp;F2)-COUNTIF(Vertices[In-Degree],"&gt;="&amp;F3)</f>
        <v>31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35</v>
      </c>
      <c r="P2" s="39">
        <f>MIN(Vertices[PageRank])</f>
        <v>0.546171</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0.9454545454545454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0.002355490909090909</v>
      </c>
      <c r="O3" s="42">
        <f>COUNTIF(Vertices[Eigenvector Centrality],"&gt;= "&amp;N3)-COUNTIF(Vertices[Eigenvector Centrality],"&gt;="&amp;N4)</f>
        <v>0</v>
      </c>
      <c r="P3" s="41">
        <f aca="true" t="shared" si="7" ref="P3:P26">P2+($P$57-$P$2)/BinDivisor</f>
        <v>0.5955604545454545</v>
      </c>
      <c r="Q3" s="42">
        <f>COUNTIF(Vertices[PageRank],"&gt;= "&amp;P3)-COUNTIF(Vertices[PageRank],"&gt;="&amp;P4)</f>
        <v>21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0.4727272727272727</v>
      </c>
      <c r="G4" s="40">
        <f>COUNTIF(Vertices[In-Degree],"&gt;= "&amp;F4)-COUNTIF(Vertices[In-Degree],"&gt;="&amp;F5)</f>
        <v>0</v>
      </c>
      <c r="H4" s="39">
        <f t="shared" si="3"/>
        <v>0.10909090909090909</v>
      </c>
      <c r="I4" s="40">
        <f>COUNTIF(Vertices[Out-Degree],"&gt;= "&amp;H4)-COUNTIF(Vertices[Out-Degree],"&gt;="&amp;H5)</f>
        <v>0</v>
      </c>
      <c r="J4" s="39">
        <f t="shared" si="4"/>
        <v>1.8909090909090909</v>
      </c>
      <c r="K4" s="40">
        <f>COUNTIF(Vertices[Betweenness Centrality],"&gt;= "&amp;J4)-COUNTIF(Vertices[Betweenness Centrality],"&gt;="&amp;J5)</f>
        <v>2</v>
      </c>
      <c r="L4" s="39">
        <f t="shared" si="5"/>
        <v>0.03636363636363636</v>
      </c>
      <c r="M4" s="40">
        <f>COUNTIF(Vertices[Closeness Centrality],"&gt;= "&amp;L4)-COUNTIF(Vertices[Closeness Centrality],"&gt;="&amp;L5)</f>
        <v>13</v>
      </c>
      <c r="N4" s="39">
        <f t="shared" si="6"/>
        <v>0.004710981818181818</v>
      </c>
      <c r="O4" s="40">
        <f>COUNTIF(Vertices[Eigenvector Centrality],"&gt;= "&amp;N4)-COUNTIF(Vertices[Eigenvector Centrality],"&gt;="&amp;N5)</f>
        <v>0</v>
      </c>
      <c r="P4" s="39">
        <f t="shared" si="7"/>
        <v>0.644949909090909</v>
      </c>
      <c r="Q4" s="40">
        <f>COUNTIF(Vertices[PageRank],"&gt;= "&amp;P4)-COUNTIF(Vertices[PageRank],"&gt;="&amp;P5)</f>
        <v>0</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0.7090909090909091</v>
      </c>
      <c r="G5" s="42">
        <f>COUNTIF(Vertices[In-Degree],"&gt;= "&amp;F5)-COUNTIF(Vertices[In-Degree],"&gt;="&amp;F6)</f>
        <v>0</v>
      </c>
      <c r="H5" s="41">
        <f t="shared" si="3"/>
        <v>0.16363636363636364</v>
      </c>
      <c r="I5" s="42">
        <f>COUNTIF(Vertices[Out-Degree],"&gt;= "&amp;H5)-COUNTIF(Vertices[Out-Degree],"&gt;="&amp;H6)</f>
        <v>0</v>
      </c>
      <c r="J5" s="41">
        <f t="shared" si="4"/>
        <v>2.8363636363636364</v>
      </c>
      <c r="K5" s="42">
        <f>COUNTIF(Vertices[Betweenness Centrality],"&gt;= "&amp;J5)-COUNTIF(Vertices[Betweenness Centrality],"&gt;="&amp;J6)</f>
        <v>0</v>
      </c>
      <c r="L5" s="41">
        <f t="shared" si="5"/>
        <v>0.05454545454545454</v>
      </c>
      <c r="M5" s="42">
        <f>COUNTIF(Vertices[Closeness Centrality],"&gt;= "&amp;L5)-COUNTIF(Vertices[Closeness Centrality],"&gt;="&amp;L6)</f>
        <v>18</v>
      </c>
      <c r="N5" s="41">
        <f t="shared" si="6"/>
        <v>0.007066472727272727</v>
      </c>
      <c r="O5" s="42">
        <f>COUNTIF(Vertices[Eigenvector Centrality],"&gt;= "&amp;N5)-COUNTIF(Vertices[Eigenvector Centrality],"&gt;="&amp;N6)</f>
        <v>0</v>
      </c>
      <c r="P5" s="41">
        <f t="shared" si="7"/>
        <v>0.6943393636363635</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75</v>
      </c>
      <c r="D6" s="34">
        <f t="shared" si="1"/>
        <v>0</v>
      </c>
      <c r="E6" s="3">
        <f>COUNTIF(Vertices[Degree],"&gt;= "&amp;D6)-COUNTIF(Vertices[Degree],"&gt;="&amp;D7)</f>
        <v>0</v>
      </c>
      <c r="F6" s="39">
        <f t="shared" si="2"/>
        <v>0.9454545454545454</v>
      </c>
      <c r="G6" s="40">
        <f>COUNTIF(Vertices[In-Degree],"&gt;= "&amp;F6)-COUNTIF(Vertices[In-Degree],"&gt;="&amp;F7)</f>
        <v>11</v>
      </c>
      <c r="H6" s="39">
        <f t="shared" si="3"/>
        <v>0.21818181818181817</v>
      </c>
      <c r="I6" s="40">
        <f>COUNTIF(Vertices[Out-Degree],"&gt;= "&amp;H6)-COUNTIF(Vertices[Out-Degree],"&gt;="&amp;H7)</f>
        <v>0</v>
      </c>
      <c r="J6" s="39">
        <f t="shared" si="4"/>
        <v>3.7818181818181817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0.009421963636363636</v>
      </c>
      <c r="O6" s="40">
        <f>COUNTIF(Vertices[Eigenvector Centrality],"&gt;= "&amp;N6)-COUNTIF(Vertices[Eigenvector Centrality],"&gt;="&amp;N7)</f>
        <v>0</v>
      </c>
      <c r="P6" s="39">
        <f t="shared" si="7"/>
        <v>0.743728818181818</v>
      </c>
      <c r="Q6" s="40">
        <f>COUNTIF(Vertices[PageRank],"&gt;= "&amp;P6)-COUNTIF(Vertices[PageRank],"&gt;="&amp;P7)</f>
        <v>4</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1.1818181818181819</v>
      </c>
      <c r="G7" s="42">
        <f>COUNTIF(Vertices[In-Degree],"&gt;= "&amp;F7)-COUNTIF(Vertices[In-Degree],"&gt;="&amp;F8)</f>
        <v>0</v>
      </c>
      <c r="H7" s="41">
        <f t="shared" si="3"/>
        <v>0.2727272727272727</v>
      </c>
      <c r="I7" s="42">
        <f>COUNTIF(Vertices[Out-Degree],"&gt;= "&amp;H7)-COUNTIF(Vertices[Out-Degree],"&gt;="&amp;H8)</f>
        <v>0</v>
      </c>
      <c r="J7" s="41">
        <f t="shared" si="4"/>
        <v>4.7272727272727275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0.011777454545454544</v>
      </c>
      <c r="O7" s="42">
        <f>COUNTIF(Vertices[Eigenvector Centrality],"&gt;= "&amp;N7)-COUNTIF(Vertices[Eigenvector Centrality],"&gt;="&amp;N8)</f>
        <v>0</v>
      </c>
      <c r="P7" s="41">
        <f t="shared" si="7"/>
        <v>0.7931182727272725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81</v>
      </c>
      <c r="D8" s="34">
        <f t="shared" si="1"/>
        <v>0</v>
      </c>
      <c r="E8" s="3">
        <f>COUNTIF(Vertices[Degree],"&gt;= "&amp;D8)-COUNTIF(Vertices[Degree],"&gt;="&amp;D9)</f>
        <v>0</v>
      </c>
      <c r="F8" s="39">
        <f t="shared" si="2"/>
        <v>1.4181818181818182</v>
      </c>
      <c r="G8" s="40">
        <f>COUNTIF(Vertices[In-Degree],"&gt;= "&amp;F8)-COUNTIF(Vertices[In-Degree],"&gt;="&amp;F9)</f>
        <v>0</v>
      </c>
      <c r="H8" s="39">
        <f t="shared" si="3"/>
        <v>0.32727272727272727</v>
      </c>
      <c r="I8" s="40">
        <f>COUNTIF(Vertices[Out-Degree],"&gt;= "&amp;H8)-COUNTIF(Vertices[Out-Degree],"&gt;="&amp;H9)</f>
        <v>0</v>
      </c>
      <c r="J8" s="39">
        <f t="shared" si="4"/>
        <v>5.672727272727273</v>
      </c>
      <c r="K8" s="40">
        <f>COUNTIF(Vertices[Betweenness Centrality],"&gt;= "&amp;J8)-COUNTIF(Vertices[Betweenness Centrality],"&gt;="&amp;J9)</f>
        <v>0</v>
      </c>
      <c r="L8" s="39">
        <f t="shared" si="5"/>
        <v>0.1090909090909091</v>
      </c>
      <c r="M8" s="40">
        <f>COUNTIF(Vertices[Closeness Centrality],"&gt;= "&amp;L8)-COUNTIF(Vertices[Closeness Centrality],"&gt;="&amp;L9)</f>
        <v>3</v>
      </c>
      <c r="N8" s="39">
        <f t="shared" si="6"/>
        <v>0.014132945454545453</v>
      </c>
      <c r="O8" s="40">
        <f>COUNTIF(Vertices[Eigenvector Centrality],"&gt;= "&amp;N8)-COUNTIF(Vertices[Eigenvector Centrality],"&gt;="&amp;N9)</f>
        <v>0</v>
      </c>
      <c r="P8" s="39">
        <f t="shared" si="7"/>
        <v>0.842507727272727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1.6545454545454545</v>
      </c>
      <c r="G9" s="42">
        <f>COUNTIF(Vertices[In-Degree],"&gt;= "&amp;F9)-COUNTIF(Vertices[In-Degree],"&gt;="&amp;F10)</f>
        <v>0</v>
      </c>
      <c r="H9" s="41">
        <f t="shared" si="3"/>
        <v>0.38181818181818183</v>
      </c>
      <c r="I9" s="42">
        <f>COUNTIF(Vertices[Out-Degree],"&gt;= "&amp;H9)-COUNTIF(Vertices[Out-Degree],"&gt;="&amp;H10)</f>
        <v>0</v>
      </c>
      <c r="J9" s="41">
        <f t="shared" si="4"/>
        <v>6.618181818181818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0.016488436363636363</v>
      </c>
      <c r="O9" s="42">
        <f>COUNTIF(Vertices[Eigenvector Centrality],"&gt;= "&amp;N9)-COUNTIF(Vertices[Eigenvector Centrality],"&gt;="&amp;N10)</f>
        <v>0</v>
      </c>
      <c r="P9" s="41">
        <f t="shared" si="7"/>
        <v>0.8918971818181816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1.8909090909090909</v>
      </c>
      <c r="G10" s="40">
        <f>COUNTIF(Vertices[In-Degree],"&gt;= "&amp;F10)-COUNTIF(Vertices[In-Degree],"&gt;="&amp;F11)</f>
        <v>2</v>
      </c>
      <c r="H10" s="39">
        <f t="shared" si="3"/>
        <v>0.4363636363636364</v>
      </c>
      <c r="I10" s="40">
        <f>COUNTIF(Vertices[Out-Degree],"&gt;= "&amp;H10)-COUNTIF(Vertices[Out-Degree],"&gt;="&amp;H11)</f>
        <v>0</v>
      </c>
      <c r="J10" s="39">
        <f t="shared" si="4"/>
        <v>7.5636363636363635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0.01884392727272727</v>
      </c>
      <c r="O10" s="40">
        <f>COUNTIF(Vertices[Eigenvector Centrality],"&gt;= "&amp;N10)-COUNTIF(Vertices[Eigenvector Centrality],"&gt;="&amp;N11)</f>
        <v>0</v>
      </c>
      <c r="P10" s="39">
        <f t="shared" si="7"/>
        <v>0.9412866363636361</v>
      </c>
      <c r="Q10" s="40">
        <f>COUNTIF(Vertices[PageRank],"&gt;= "&amp;P10)-COUNTIF(Vertices[PageRank],"&gt;="&amp;P11)</f>
        <v>2</v>
      </c>
      <c r="R10" s="39">
        <f t="shared" si="8"/>
        <v>0.07272727272727274</v>
      </c>
      <c r="S10" s="45">
        <f>COUNTIF(Vertices[Clustering Coefficient],"&gt;= "&amp;R10)-COUNTIF(Vertices[Clustering Coefficient],"&gt;="&amp;R11)</f>
        <v>2</v>
      </c>
      <c r="T10" s="39" t="e">
        <f ca="1" t="shared" si="9"/>
        <v>#REF!</v>
      </c>
      <c r="U10" s="40" t="e">
        <f ca="1" t="shared" si="0"/>
        <v>#REF!</v>
      </c>
    </row>
    <row r="11" spans="1:21" ht="15">
      <c r="A11" s="137"/>
      <c r="B11" s="137"/>
      <c r="D11" s="34">
        <f t="shared" si="1"/>
        <v>0</v>
      </c>
      <c r="E11" s="3">
        <f>COUNTIF(Vertices[Degree],"&gt;= "&amp;D11)-COUNTIF(Vertices[Degree],"&gt;="&amp;D12)</f>
        <v>0</v>
      </c>
      <c r="F11" s="41">
        <f t="shared" si="2"/>
        <v>2.1272727272727274</v>
      </c>
      <c r="G11" s="42">
        <f>COUNTIF(Vertices[In-Degree],"&gt;= "&amp;F11)-COUNTIF(Vertices[In-Degree],"&gt;="&amp;F12)</f>
        <v>0</v>
      </c>
      <c r="H11" s="41">
        <f t="shared" si="3"/>
        <v>0.49090909090909096</v>
      </c>
      <c r="I11" s="42">
        <f>COUNTIF(Vertices[Out-Degree],"&gt;= "&amp;H11)-COUNTIF(Vertices[Out-Degree],"&gt;="&amp;H12)</f>
        <v>0</v>
      </c>
      <c r="J11" s="41">
        <f t="shared" si="4"/>
        <v>8.50909090909091</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0.02119941818181818</v>
      </c>
      <c r="O11" s="42">
        <f>COUNTIF(Vertices[Eigenvector Centrality],"&gt;= "&amp;N11)-COUNTIF(Vertices[Eigenvector Centrality],"&gt;="&amp;N12)</f>
        <v>0</v>
      </c>
      <c r="P11" s="41">
        <f t="shared" si="7"/>
        <v>0.9906760909090906</v>
      </c>
      <c r="Q11" s="42">
        <f>COUNTIF(Vertices[PageRank],"&gt;= "&amp;P11)-COUNTIF(Vertices[PageRank],"&gt;="&amp;P12)</f>
        <v>8</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2.3636363636363638</v>
      </c>
      <c r="G12" s="40">
        <f>COUNTIF(Vertices[In-Degree],"&gt;= "&amp;F12)-COUNTIF(Vertices[In-Degree],"&gt;="&amp;F13)</f>
        <v>0</v>
      </c>
      <c r="H12" s="39">
        <f t="shared" si="3"/>
        <v>0.5454545454545455</v>
      </c>
      <c r="I12" s="40">
        <f>COUNTIF(Vertices[Out-Degree],"&gt;= "&amp;H12)-COUNTIF(Vertices[Out-Degree],"&gt;="&amp;H13)</f>
        <v>0</v>
      </c>
      <c r="J12" s="39">
        <f t="shared" si="4"/>
        <v>9.454545454545455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0.023554909090909088</v>
      </c>
      <c r="O12" s="40">
        <f>COUNTIF(Vertices[Eigenvector Centrality],"&gt;= "&amp;N12)-COUNTIF(Vertices[Eigenvector Centrality],"&gt;="&amp;N13)</f>
        <v>0</v>
      </c>
      <c r="P12" s="39">
        <f t="shared" si="7"/>
        <v>1.040065545454545</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2.6</v>
      </c>
      <c r="G13" s="42">
        <f>COUNTIF(Vertices[In-Degree],"&gt;= "&amp;F13)-COUNTIF(Vertices[In-Degree],"&gt;="&amp;F14)</f>
        <v>0</v>
      </c>
      <c r="H13" s="41">
        <f t="shared" si="3"/>
        <v>0.6000000000000001</v>
      </c>
      <c r="I13" s="42">
        <f>COUNTIF(Vertices[Out-Degree],"&gt;= "&amp;H13)-COUNTIF(Vertices[Out-Degree],"&gt;="&amp;H14)</f>
        <v>0</v>
      </c>
      <c r="J13" s="41">
        <f t="shared" si="4"/>
        <v>10.4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0.025910399999999997</v>
      </c>
      <c r="O13" s="42">
        <f>COUNTIF(Vertices[Eigenvector Centrality],"&gt;= "&amp;N13)-COUNTIF(Vertices[Eigenvector Centrality],"&gt;="&amp;N14)</f>
        <v>0</v>
      </c>
      <c r="P13" s="41">
        <f t="shared" si="7"/>
        <v>1.0894549999999996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2.8363636363636364</v>
      </c>
      <c r="G14" s="40">
        <f>COUNTIF(Vertices[In-Degree],"&gt;= "&amp;F14)-COUNTIF(Vertices[In-Degree],"&gt;="&amp;F15)</f>
        <v>0</v>
      </c>
      <c r="H14" s="39">
        <f t="shared" si="3"/>
        <v>0.6545454545454547</v>
      </c>
      <c r="I14" s="40">
        <f>COUNTIF(Vertices[Out-Degree],"&gt;= "&amp;H14)-COUNTIF(Vertices[Out-Degree],"&gt;="&amp;H15)</f>
        <v>0</v>
      </c>
      <c r="J14" s="39">
        <f t="shared" si="4"/>
        <v>11.345454545454546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0.028265890909090905</v>
      </c>
      <c r="O14" s="40">
        <f>COUNTIF(Vertices[Eigenvector Centrality],"&gt;= "&amp;N14)-COUNTIF(Vertices[Eigenvector Centrality],"&gt;="&amp;N15)</f>
        <v>0</v>
      </c>
      <c r="P14" s="39">
        <f t="shared" si="7"/>
        <v>1.1388444545454541</v>
      </c>
      <c r="Q14" s="40">
        <f>COUNTIF(Vertices[PageRank],"&gt;= "&amp;P14)-COUNTIF(Vertices[PageRank],"&gt;="&amp;P15)</f>
        <v>0</v>
      </c>
      <c r="R14" s="39">
        <f t="shared" si="8"/>
        <v>0.10909090909090911</v>
      </c>
      <c r="S14" s="45">
        <f>COUNTIF(Vertices[Clustering Coefficient],"&gt;= "&amp;R14)-COUNTIF(Vertices[Clustering Coefficient],"&gt;="&amp;R15)</f>
        <v>2</v>
      </c>
      <c r="T14" s="39" t="e">
        <f ca="1" t="shared" si="9"/>
        <v>#REF!</v>
      </c>
      <c r="U14" s="40" t="e">
        <f ca="1" t="shared" si="0"/>
        <v>#REF!</v>
      </c>
    </row>
    <row r="15" spans="1:21" ht="15">
      <c r="A15" s="36" t="s">
        <v>152</v>
      </c>
      <c r="B15" s="36">
        <v>13</v>
      </c>
      <c r="D15" s="34">
        <f t="shared" si="1"/>
        <v>0</v>
      </c>
      <c r="E15" s="3">
        <f>COUNTIF(Vertices[Degree],"&gt;= "&amp;D15)-COUNTIF(Vertices[Degree],"&gt;="&amp;D16)</f>
        <v>0</v>
      </c>
      <c r="F15" s="41">
        <f t="shared" si="2"/>
        <v>3.0727272727272728</v>
      </c>
      <c r="G15" s="42">
        <f>COUNTIF(Vertices[In-Degree],"&gt;= "&amp;F15)-COUNTIF(Vertices[In-Degree],"&gt;="&amp;F16)</f>
        <v>0</v>
      </c>
      <c r="H15" s="41">
        <f t="shared" si="3"/>
        <v>0.7090909090909092</v>
      </c>
      <c r="I15" s="42">
        <f>COUNTIF(Vertices[Out-Degree],"&gt;= "&amp;H15)-COUNTIF(Vertices[Out-Degree],"&gt;="&amp;H16)</f>
        <v>0</v>
      </c>
      <c r="J15" s="41">
        <f t="shared" si="4"/>
        <v>12.290909090909091</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0.030621381818181814</v>
      </c>
      <c r="O15" s="42">
        <f>COUNTIF(Vertices[Eigenvector Centrality],"&gt;= "&amp;N15)-COUNTIF(Vertices[Eigenvector Centrality],"&gt;="&amp;N16)</f>
        <v>0</v>
      </c>
      <c r="P15" s="41">
        <f t="shared" si="7"/>
        <v>1.1882339090909086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6</v>
      </c>
      <c r="D16" s="34">
        <f t="shared" si="1"/>
        <v>0</v>
      </c>
      <c r="E16" s="3">
        <f>COUNTIF(Vertices[Degree],"&gt;= "&amp;D16)-COUNTIF(Vertices[Degree],"&gt;="&amp;D17)</f>
        <v>0</v>
      </c>
      <c r="F16" s="39">
        <f t="shared" si="2"/>
        <v>3.309090909090909</v>
      </c>
      <c r="G16" s="40">
        <f>COUNTIF(Vertices[In-Degree],"&gt;= "&amp;F16)-COUNTIF(Vertices[In-Degree],"&gt;="&amp;F17)</f>
        <v>0</v>
      </c>
      <c r="H16" s="39">
        <f t="shared" si="3"/>
        <v>0.7636363636363638</v>
      </c>
      <c r="I16" s="40">
        <f>COUNTIF(Vertices[Out-Degree],"&gt;= "&amp;H16)-COUNTIF(Vertices[Out-Degree],"&gt;="&amp;H17)</f>
        <v>0</v>
      </c>
      <c r="J16" s="39">
        <f t="shared" si="4"/>
        <v>13.236363636363636</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0.032976872727272726</v>
      </c>
      <c r="O16" s="40">
        <f>COUNTIF(Vertices[Eigenvector Centrality],"&gt;= "&amp;N16)-COUNTIF(Vertices[Eigenvector Centrality],"&gt;="&amp;N17)</f>
        <v>0</v>
      </c>
      <c r="P16" s="39">
        <f t="shared" si="7"/>
        <v>1.2376233636363632</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3.5454545454545454</v>
      </c>
      <c r="G17" s="42">
        <f>COUNTIF(Vertices[In-Degree],"&gt;= "&amp;F17)-COUNTIF(Vertices[In-Degree],"&gt;="&amp;F18)</f>
        <v>0</v>
      </c>
      <c r="H17" s="41">
        <f t="shared" si="3"/>
        <v>0.8181818181818183</v>
      </c>
      <c r="I17" s="42">
        <f>COUNTIF(Vertices[Out-Degree],"&gt;= "&amp;H17)-COUNTIF(Vertices[Out-Degree],"&gt;="&amp;H18)</f>
        <v>0</v>
      </c>
      <c r="J17" s="41">
        <f t="shared" si="4"/>
        <v>14.181818181818182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0.035332363636363634</v>
      </c>
      <c r="O17" s="42">
        <f>COUNTIF(Vertices[Eigenvector Centrality],"&gt;= "&amp;N17)-COUNTIF(Vertices[Eigenvector Centrality],"&gt;="&amp;N18)</f>
        <v>0</v>
      </c>
      <c r="P17" s="41">
        <f t="shared" si="7"/>
        <v>1.2870128181818177</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38</v>
      </c>
      <c r="D18" s="34">
        <f t="shared" si="1"/>
        <v>0</v>
      </c>
      <c r="E18" s="3">
        <f>COUNTIF(Vertices[Degree],"&gt;= "&amp;D18)-COUNTIF(Vertices[Degree],"&gt;="&amp;D19)</f>
        <v>0</v>
      </c>
      <c r="F18" s="39">
        <f t="shared" si="2"/>
        <v>3.7818181818181817</v>
      </c>
      <c r="G18" s="40">
        <f>COUNTIF(Vertices[In-Degree],"&gt;= "&amp;F18)-COUNTIF(Vertices[In-Degree],"&gt;="&amp;F19)</f>
        <v>0</v>
      </c>
      <c r="H18" s="39">
        <f t="shared" si="3"/>
        <v>0.8727272727272729</v>
      </c>
      <c r="I18" s="40">
        <f>COUNTIF(Vertices[Out-Degree],"&gt;= "&amp;H18)-COUNTIF(Vertices[Out-Degree],"&gt;="&amp;H19)</f>
        <v>0</v>
      </c>
      <c r="J18" s="39">
        <f t="shared" si="4"/>
        <v>15.127272727272727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0.03768785454545454</v>
      </c>
      <c r="O18" s="40">
        <f>COUNTIF(Vertices[Eigenvector Centrality],"&gt;= "&amp;N18)-COUNTIF(Vertices[Eigenvector Centrality],"&gt;="&amp;N19)</f>
        <v>0</v>
      </c>
      <c r="P18" s="39">
        <f t="shared" si="7"/>
        <v>1.3364022727272722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4.0181818181818185</v>
      </c>
      <c r="G19" s="42">
        <f>COUNTIF(Vertices[In-Degree],"&gt;= "&amp;F19)-COUNTIF(Vertices[In-Degree],"&gt;="&amp;F20)</f>
        <v>0</v>
      </c>
      <c r="H19" s="41">
        <f t="shared" si="3"/>
        <v>0.9272727272727275</v>
      </c>
      <c r="I19" s="42">
        <f>COUNTIF(Vertices[Out-Degree],"&gt;= "&amp;H19)-COUNTIF(Vertices[Out-Degree],"&gt;="&amp;H20)</f>
        <v>0</v>
      </c>
      <c r="J19" s="41">
        <f t="shared" si="4"/>
        <v>16.072727272727274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0.04004334545454545</v>
      </c>
      <c r="O19" s="42">
        <f>COUNTIF(Vertices[Eigenvector Centrality],"&gt;= "&amp;N19)-COUNTIF(Vertices[Eigenvector Centrality],"&gt;="&amp;N20)</f>
        <v>0</v>
      </c>
      <c r="P19" s="41">
        <f t="shared" si="7"/>
        <v>1.3857917272727267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4.254545454545455</v>
      </c>
      <c r="G20" s="40">
        <f>COUNTIF(Vertices[In-Degree],"&gt;= "&amp;F20)-COUNTIF(Vertices[In-Degree],"&gt;="&amp;F21)</f>
        <v>0</v>
      </c>
      <c r="H20" s="39">
        <f t="shared" si="3"/>
        <v>0.981818181818182</v>
      </c>
      <c r="I20" s="40">
        <f>COUNTIF(Vertices[Out-Degree],"&gt;= "&amp;H20)-COUNTIF(Vertices[Out-Degree],"&gt;="&amp;H21)</f>
        <v>17</v>
      </c>
      <c r="J20" s="39">
        <f t="shared" si="4"/>
        <v>17.01818181818182</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0.04239883636363636</v>
      </c>
      <c r="O20" s="40">
        <f>COUNTIF(Vertices[Eigenvector Centrality],"&gt;= "&amp;N20)-COUNTIF(Vertices[Eigenvector Centrality],"&gt;="&amp;N21)</f>
        <v>0</v>
      </c>
      <c r="P20" s="39">
        <f t="shared" si="7"/>
        <v>1.4351811818181812</v>
      </c>
      <c r="Q20" s="40">
        <f>COUNTIF(Vertices[PageRank],"&gt;= "&amp;P20)-COUNTIF(Vertices[PageRank],"&gt;="&amp;P21)</f>
        <v>2</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1.479452</v>
      </c>
      <c r="D21" s="34">
        <f t="shared" si="1"/>
        <v>0</v>
      </c>
      <c r="E21" s="3">
        <f>COUNTIF(Vertices[Degree],"&gt;= "&amp;D21)-COUNTIF(Vertices[Degree],"&gt;="&amp;D22)</f>
        <v>0</v>
      </c>
      <c r="F21" s="41">
        <f t="shared" si="2"/>
        <v>4.490909090909091</v>
      </c>
      <c r="G21" s="42">
        <f>COUNTIF(Vertices[In-Degree],"&gt;= "&amp;F21)-COUNTIF(Vertices[In-Degree],"&gt;="&amp;F22)</f>
        <v>0</v>
      </c>
      <c r="H21" s="41">
        <f t="shared" si="3"/>
        <v>1.0363636363636366</v>
      </c>
      <c r="I21" s="42">
        <f>COUNTIF(Vertices[Out-Degree],"&gt;= "&amp;H21)-COUNTIF(Vertices[Out-Degree],"&gt;="&amp;H22)</f>
        <v>0</v>
      </c>
      <c r="J21" s="41">
        <f t="shared" si="4"/>
        <v>17.963636363636365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0.04475432727272727</v>
      </c>
      <c r="O21" s="42">
        <f>COUNTIF(Vertices[Eigenvector Centrality],"&gt;= "&amp;N21)-COUNTIF(Vertices[Eigenvector Centrality],"&gt;="&amp;N22)</f>
        <v>0</v>
      </c>
      <c r="P21" s="41">
        <f t="shared" si="7"/>
        <v>1.4845706363636357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4.7272727272727275</v>
      </c>
      <c r="G22" s="40">
        <f>COUNTIF(Vertices[In-Degree],"&gt;= "&amp;F22)-COUNTIF(Vertices[In-Degree],"&gt;="&amp;F23)</f>
        <v>0</v>
      </c>
      <c r="H22" s="39">
        <f t="shared" si="3"/>
        <v>1.090909090909091</v>
      </c>
      <c r="I22" s="40">
        <f>COUNTIF(Vertices[Out-Degree],"&gt;= "&amp;H22)-COUNTIF(Vertices[Out-Degree],"&gt;="&amp;H23)</f>
        <v>0</v>
      </c>
      <c r="J22" s="39">
        <f t="shared" si="4"/>
        <v>18.90909090909091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0.047109818181818176</v>
      </c>
      <c r="O22" s="40">
        <f>COUNTIF(Vertices[Eigenvector Centrality],"&gt;= "&amp;N22)-COUNTIF(Vertices[Eigenvector Centrality],"&gt;="&amp;N23)</f>
        <v>0</v>
      </c>
      <c r="P22" s="39">
        <f t="shared" si="7"/>
        <v>1.5339600909090902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0.02857142857142857</v>
      </c>
      <c r="D23" s="34">
        <f t="shared" si="1"/>
        <v>0</v>
      </c>
      <c r="E23" s="3">
        <f>COUNTIF(Vertices[Degree],"&gt;= "&amp;D23)-COUNTIF(Vertices[Degree],"&gt;="&amp;D24)</f>
        <v>0</v>
      </c>
      <c r="F23" s="41">
        <f t="shared" si="2"/>
        <v>4.963636363636364</v>
      </c>
      <c r="G23" s="42">
        <f>COUNTIF(Vertices[In-Degree],"&gt;= "&amp;F23)-COUNTIF(Vertices[In-Degree],"&gt;="&amp;F24)</f>
        <v>0</v>
      </c>
      <c r="H23" s="41">
        <f t="shared" si="3"/>
        <v>1.1454545454545455</v>
      </c>
      <c r="I23" s="42">
        <f>COUNTIF(Vertices[Out-Degree],"&gt;= "&amp;H23)-COUNTIF(Vertices[Out-Degree],"&gt;="&amp;H24)</f>
        <v>0</v>
      </c>
      <c r="J23" s="41">
        <f t="shared" si="4"/>
        <v>19.854545454545455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0.049465309090909085</v>
      </c>
      <c r="O23" s="42">
        <f>COUNTIF(Vertices[Eigenvector Centrality],"&gt;= "&amp;N23)-COUNTIF(Vertices[Eigenvector Centrality],"&gt;="&amp;N24)</f>
        <v>0</v>
      </c>
      <c r="P23" s="41">
        <f t="shared" si="7"/>
        <v>1.5833495454545448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1169</v>
      </c>
      <c r="B24" s="36">
        <v>0.627839</v>
      </c>
      <c r="D24" s="34">
        <f t="shared" si="1"/>
        <v>0</v>
      </c>
      <c r="E24" s="3">
        <f>COUNTIF(Vertices[Degree],"&gt;= "&amp;D24)-COUNTIF(Vertices[Degree],"&gt;="&amp;D25)</f>
        <v>0</v>
      </c>
      <c r="F24" s="39">
        <f t="shared" si="2"/>
        <v>5.2</v>
      </c>
      <c r="G24" s="40">
        <f>COUNTIF(Vertices[In-Degree],"&gt;= "&amp;F24)-COUNTIF(Vertices[In-Degree],"&gt;="&amp;F25)</f>
        <v>0</v>
      </c>
      <c r="H24" s="39">
        <f t="shared" si="3"/>
        <v>1.2</v>
      </c>
      <c r="I24" s="40">
        <f>COUNTIF(Vertices[Out-Degree],"&gt;= "&amp;H24)-COUNTIF(Vertices[Out-Degree],"&gt;="&amp;H25)</f>
        <v>0</v>
      </c>
      <c r="J24" s="39">
        <f t="shared" si="4"/>
        <v>20.8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0.05182079999999999</v>
      </c>
      <c r="O24" s="40">
        <f>COUNTIF(Vertices[Eigenvector Centrality],"&gt;= "&amp;N24)-COUNTIF(Vertices[Eigenvector Centrality],"&gt;="&amp;N25)</f>
        <v>12</v>
      </c>
      <c r="P24" s="39">
        <f t="shared" si="7"/>
        <v>1.6327389999999993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5.4363636363636365</v>
      </c>
      <c r="G25" s="42">
        <f>COUNTIF(Vertices[In-Degree],"&gt;= "&amp;F25)-COUNTIF(Vertices[In-Degree],"&gt;="&amp;F26)</f>
        <v>0</v>
      </c>
      <c r="H25" s="41">
        <f t="shared" si="3"/>
        <v>1.2545454545454544</v>
      </c>
      <c r="I25" s="42">
        <f>COUNTIF(Vertices[Out-Degree],"&gt;= "&amp;H25)-COUNTIF(Vertices[Out-Degree],"&gt;="&amp;H26)</f>
        <v>0</v>
      </c>
      <c r="J25" s="41">
        <f t="shared" si="4"/>
        <v>21.745454545454546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0.0541762909090909</v>
      </c>
      <c r="O25" s="42">
        <f>COUNTIF(Vertices[Eigenvector Centrality],"&gt;= "&amp;N25)-COUNTIF(Vertices[Eigenvector Centrality],"&gt;="&amp;N26)</f>
        <v>0</v>
      </c>
      <c r="P25" s="41">
        <f t="shared" si="7"/>
        <v>1.6821284545454538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1170</v>
      </c>
      <c r="B26" s="36" t="s">
        <v>1171</v>
      </c>
      <c r="D26" s="34">
        <f t="shared" si="1"/>
        <v>0</v>
      </c>
      <c r="E26" s="3">
        <f>COUNTIF(Vertices[Degree],"&gt;= "&amp;D26)-COUNTIF(Vertices[Degree],"&gt;="&amp;D28)</f>
        <v>0</v>
      </c>
      <c r="F26" s="39">
        <f t="shared" si="2"/>
        <v>5.672727272727273</v>
      </c>
      <c r="G26" s="40">
        <f>COUNTIF(Vertices[In-Degree],"&gt;= "&amp;F26)-COUNTIF(Vertices[In-Degree],"&gt;="&amp;F28)</f>
        <v>0</v>
      </c>
      <c r="H26" s="39">
        <f t="shared" si="3"/>
        <v>1.3090909090909089</v>
      </c>
      <c r="I26" s="40">
        <f>COUNTIF(Vertices[Out-Degree],"&gt;= "&amp;H26)-COUNTIF(Vertices[Out-Degree],"&gt;="&amp;H28)</f>
        <v>0</v>
      </c>
      <c r="J26" s="39">
        <f t="shared" si="4"/>
        <v>22.69090909090909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0.05653178181818181</v>
      </c>
      <c r="O26" s="40">
        <f>COUNTIF(Vertices[Eigenvector Centrality],"&gt;= "&amp;N26)-COUNTIF(Vertices[Eigenvector Centrality],"&gt;="&amp;N28)</f>
        <v>0</v>
      </c>
      <c r="P26" s="39">
        <f t="shared" si="7"/>
        <v>1.7315179090909083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-6</v>
      </c>
      <c r="H27" s="78"/>
      <c r="I27" s="79">
        <f>COUNTIF(Vertices[Out-Degree],"&gt;= "&amp;H27)-COUNTIF(Vertices[Out-Degree],"&gt;="&amp;H28)</f>
        <v>-24</v>
      </c>
      <c r="J27" s="78"/>
      <c r="K27" s="79">
        <f>COUNTIF(Vertices[Betweenness Centrality],"&gt;= "&amp;J27)-COUNTIF(Vertices[Betweenness Centrality],"&gt;="&amp;J28)</f>
        <v>-6</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1.3636363636363633</v>
      </c>
      <c r="I28" s="42">
        <f>COUNTIF(Vertices[Out-Degree],"&gt;= "&amp;H28)-COUNTIF(Vertices[Out-Degree],"&gt;="&amp;H40)</f>
        <v>0</v>
      </c>
      <c r="J28" s="41">
        <f>J26+($J$57-$J$2)/BinDivisor</f>
        <v>23.636363636363637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0.05888727272727272</v>
      </c>
      <c r="O28" s="42">
        <f>COUNTIF(Vertices[Eigenvector Centrality],"&gt;= "&amp;N28)-COUNTIF(Vertices[Eigenvector Centrality],"&gt;="&amp;N40)</f>
        <v>0</v>
      </c>
      <c r="P28" s="41">
        <f>P26+($P$57-$P$2)/BinDivisor</f>
        <v>1.7809073636363628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-24</v>
      </c>
      <c r="J38" s="78"/>
      <c r="K38" s="79">
        <f>COUNTIF(Vertices[Betweenness Centrality],"&gt;= "&amp;J38)-COUNTIF(Vertices[Betweenness Centrality],"&gt;="&amp;J40)</f>
        <v>-6</v>
      </c>
      <c r="L38" s="78"/>
      <c r="M38" s="79">
        <f>COUNTIF(Vertices[Closeness Centrality],"&gt;= "&amp;L38)-COUNTIF(Vertices[Closeness Centrality],"&gt;="&amp;L40)</f>
        <v>-6</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-24</v>
      </c>
      <c r="J39" s="78"/>
      <c r="K39" s="79">
        <f>COUNTIF(Vertices[Betweenness Centrality],"&gt;= "&amp;J39)-COUNTIF(Vertices[Betweenness Centrality],"&gt;="&amp;J40)</f>
        <v>-6</v>
      </c>
      <c r="L39" s="78"/>
      <c r="M39" s="79">
        <f>COUNTIF(Vertices[Closeness Centrality],"&gt;= "&amp;L39)-COUNTIF(Vertices[Closeness Centrality],"&gt;="&amp;L40)</f>
        <v>-6</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1.4181818181818178</v>
      </c>
      <c r="I40" s="40">
        <f>COUNTIF(Vertices[Out-Degree],"&gt;= "&amp;H40)-COUNTIF(Vertices[Out-Degree],"&gt;="&amp;H41)</f>
        <v>0</v>
      </c>
      <c r="J40" s="39">
        <f>J28+($J$57-$J$2)/BinDivisor</f>
        <v>24.581818181818182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0.06124276363636363</v>
      </c>
      <c r="O40" s="40">
        <f>COUNTIF(Vertices[Eigenvector Centrality],"&gt;= "&amp;N40)-COUNTIF(Vertices[Eigenvector Centrality],"&gt;="&amp;N41)</f>
        <v>0</v>
      </c>
      <c r="P40" s="39">
        <f>P28+($P$57-$P$2)/BinDivisor</f>
        <v>1.8302968181818173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25.527272727272727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0.06359825454545454</v>
      </c>
      <c r="O41" s="42">
        <f>COUNTIF(Vertices[Eigenvector Centrality],"&gt;= "&amp;N41)-COUNTIF(Vertices[Eigenvector Centrality],"&gt;="&amp;N42)</f>
        <v>0</v>
      </c>
      <c r="P41" s="41">
        <f aca="true" t="shared" si="16" ref="P41:P56">P40+($P$57-$P$2)/BinDivisor</f>
        <v>1.8796862727272718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1.5272727272727267</v>
      </c>
      <c r="I42" s="40">
        <f>COUNTIF(Vertices[Out-Degree],"&gt;= "&amp;H42)-COUNTIF(Vertices[Out-Degree],"&gt;="&amp;H43)</f>
        <v>0</v>
      </c>
      <c r="J42" s="39">
        <f t="shared" si="13"/>
        <v>26.472727272727273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0.06595374545454545</v>
      </c>
      <c r="O42" s="40">
        <f>COUNTIF(Vertices[Eigenvector Centrality],"&gt;= "&amp;N42)-COUNTIF(Vertices[Eigenvector Centrality],"&gt;="&amp;N43)</f>
        <v>0</v>
      </c>
      <c r="P42" s="39">
        <f t="shared" si="16"/>
        <v>1.9290757272727264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1</v>
      </c>
      <c r="H43" s="41">
        <f t="shared" si="12"/>
        <v>1.5818181818181811</v>
      </c>
      <c r="I43" s="42">
        <f>COUNTIF(Vertices[Out-Degree],"&gt;= "&amp;H43)-COUNTIF(Vertices[Out-Degree],"&gt;="&amp;H44)</f>
        <v>0</v>
      </c>
      <c r="J43" s="41">
        <f t="shared" si="13"/>
        <v>27.418181818181818</v>
      </c>
      <c r="K43" s="42">
        <f>COUNTIF(Vertices[Betweenness Centrality],"&gt;= "&amp;J43)-COUNTIF(Vertices[Betweenness Centrality],"&gt;="&amp;J44)</f>
        <v>2</v>
      </c>
      <c r="L43" s="41">
        <f t="shared" si="14"/>
        <v>0.5272727272727273</v>
      </c>
      <c r="M43" s="42">
        <f>COUNTIF(Vertices[Closeness Centrality],"&gt;= "&amp;L43)-COUNTIF(Vertices[Closeness Centrality],"&gt;="&amp;L44)</f>
        <v>0</v>
      </c>
      <c r="N43" s="41">
        <f t="shared" si="15"/>
        <v>0.06830923636363637</v>
      </c>
      <c r="O43" s="42">
        <f>COUNTIF(Vertices[Eigenvector Centrality],"&gt;= "&amp;N43)-COUNTIF(Vertices[Eigenvector Centrality],"&gt;="&amp;N44)</f>
        <v>0</v>
      </c>
      <c r="P43" s="41">
        <f t="shared" si="16"/>
        <v>1.9784651818181809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1.6363636363636356</v>
      </c>
      <c r="I44" s="40">
        <f>COUNTIF(Vertices[Out-Degree],"&gt;= "&amp;H44)-COUNTIF(Vertices[Out-Degree],"&gt;="&amp;H45)</f>
        <v>0</v>
      </c>
      <c r="J44" s="39">
        <f t="shared" si="13"/>
        <v>28.363636363636363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0.07066472727272728</v>
      </c>
      <c r="O44" s="40">
        <f>COUNTIF(Vertices[Eigenvector Centrality],"&gt;= "&amp;N44)-COUNTIF(Vertices[Eigenvector Centrality],"&gt;="&amp;N45)</f>
        <v>0</v>
      </c>
      <c r="P44" s="39">
        <f t="shared" si="16"/>
        <v>2.0278546363636356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1.69090909090909</v>
      </c>
      <c r="I45" s="42">
        <f>COUNTIF(Vertices[Out-Degree],"&gt;= "&amp;H45)-COUNTIF(Vertices[Out-Degree],"&gt;="&amp;H46)</f>
        <v>0</v>
      </c>
      <c r="J45" s="41">
        <f t="shared" si="13"/>
        <v>29.30909090909091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0.0730202181818182</v>
      </c>
      <c r="O45" s="42">
        <f>COUNTIF(Vertices[Eigenvector Centrality],"&gt;= "&amp;N45)-COUNTIF(Vertices[Eigenvector Centrality],"&gt;="&amp;N46)</f>
        <v>0</v>
      </c>
      <c r="P45" s="41">
        <f t="shared" si="16"/>
        <v>2.0772440909090903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1.7454545454545445</v>
      </c>
      <c r="I46" s="40">
        <f>COUNTIF(Vertices[Out-Degree],"&gt;= "&amp;H46)-COUNTIF(Vertices[Out-Degree],"&gt;="&amp;H47)</f>
        <v>0</v>
      </c>
      <c r="J46" s="39">
        <f t="shared" si="13"/>
        <v>30.254545454545454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0.07537570909090911</v>
      </c>
      <c r="O46" s="40">
        <f>COUNTIF(Vertices[Eigenvector Centrality],"&gt;= "&amp;N46)-COUNTIF(Vertices[Eigenvector Centrality],"&gt;="&amp;N47)</f>
        <v>0</v>
      </c>
      <c r="P46" s="39">
        <f t="shared" si="16"/>
        <v>2.126633545454545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1</v>
      </c>
      <c r="H47" s="41">
        <f t="shared" si="12"/>
        <v>1.799999999999999</v>
      </c>
      <c r="I47" s="42">
        <f>COUNTIF(Vertices[Out-Degree],"&gt;= "&amp;H47)-COUNTIF(Vertices[Out-Degree],"&gt;="&amp;H48)</f>
        <v>0</v>
      </c>
      <c r="J47" s="41">
        <f t="shared" si="13"/>
        <v>31.2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0.07773120000000003</v>
      </c>
      <c r="O47" s="42">
        <f>COUNTIF(Vertices[Eigenvector Centrality],"&gt;= "&amp;N47)-COUNTIF(Vertices[Eigenvector Centrality],"&gt;="&amp;N48)</f>
        <v>0</v>
      </c>
      <c r="P47" s="41">
        <f t="shared" si="16"/>
        <v>2.176023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1.8545454545454534</v>
      </c>
      <c r="I48" s="40">
        <f>COUNTIF(Vertices[Out-Degree],"&gt;= "&amp;H48)-COUNTIF(Vertices[Out-Degree],"&gt;="&amp;H49)</f>
        <v>0</v>
      </c>
      <c r="J48" s="39">
        <f t="shared" si="13"/>
        <v>32.14545454545455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0.08008669090909094</v>
      </c>
      <c r="O48" s="40">
        <f>COUNTIF(Vertices[Eigenvector Centrality],"&gt;= "&amp;N48)-COUNTIF(Vertices[Eigenvector Centrality],"&gt;="&amp;N49)</f>
        <v>0</v>
      </c>
      <c r="P48" s="39">
        <f t="shared" si="16"/>
        <v>2.2254124545454546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1.9090909090909078</v>
      </c>
      <c r="I49" s="42">
        <f>COUNTIF(Vertices[Out-Degree],"&gt;= "&amp;H49)-COUNTIF(Vertices[Out-Degree],"&gt;="&amp;H50)</f>
        <v>0</v>
      </c>
      <c r="J49" s="41">
        <f t="shared" si="13"/>
        <v>33.09090909090909</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0.08244218181818186</v>
      </c>
      <c r="O49" s="42">
        <f>COUNTIF(Vertices[Eigenvector Centrality],"&gt;= "&amp;N49)-COUNTIF(Vertices[Eigenvector Centrality],"&gt;="&amp;N50)</f>
        <v>0</v>
      </c>
      <c r="P49" s="41">
        <f t="shared" si="16"/>
        <v>2.2748019090909093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1.9636363636363623</v>
      </c>
      <c r="I50" s="40">
        <f>COUNTIF(Vertices[Out-Degree],"&gt;= "&amp;H50)-COUNTIF(Vertices[Out-Degree],"&gt;="&amp;H51)</f>
        <v>12</v>
      </c>
      <c r="J50" s="39">
        <f t="shared" si="13"/>
        <v>34.03636363636364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0.08479767272727277</v>
      </c>
      <c r="O50" s="40">
        <f>COUNTIF(Vertices[Eigenvector Centrality],"&gt;= "&amp;N50)-COUNTIF(Vertices[Eigenvector Centrality],"&gt;="&amp;N51)</f>
        <v>0</v>
      </c>
      <c r="P50" s="39">
        <f t="shared" si="16"/>
        <v>2.324191363636364</v>
      </c>
      <c r="Q50" s="40">
        <f>COUNTIF(Vertices[PageRank],"&gt;= "&amp;P50)-COUNTIF(Vertices[PageRank],"&gt;="&amp;P51)</f>
        <v>0</v>
      </c>
      <c r="R50" s="39">
        <f t="shared" si="17"/>
        <v>0.3272727272727273</v>
      </c>
      <c r="S50" s="45">
        <f>COUNTIF(Vertices[Clustering Coefficient],"&gt;= "&amp;R50)-COUNTIF(Vertices[Clustering Coefficient],"&gt;="&amp;R51)</f>
        <v>12</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2.0181818181818167</v>
      </c>
      <c r="I51" s="42">
        <f>COUNTIF(Vertices[Out-Degree],"&gt;= "&amp;H51)-COUNTIF(Vertices[Out-Degree],"&gt;="&amp;H52)</f>
        <v>0</v>
      </c>
      <c r="J51" s="41">
        <f t="shared" si="13"/>
        <v>34.981818181818184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0.08715316363636369</v>
      </c>
      <c r="O51" s="42">
        <f>COUNTIF(Vertices[Eigenvector Centrality],"&gt;= "&amp;N51)-COUNTIF(Vertices[Eigenvector Centrality],"&gt;="&amp;N52)</f>
        <v>0</v>
      </c>
      <c r="P51" s="41">
        <f t="shared" si="16"/>
        <v>2.3735808181818188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1</v>
      </c>
      <c r="H52" s="39">
        <f t="shared" si="12"/>
        <v>2.0727272727272714</v>
      </c>
      <c r="I52" s="40">
        <f>COUNTIF(Vertices[Out-Degree],"&gt;= "&amp;H52)-COUNTIF(Vertices[Out-Degree],"&gt;="&amp;H53)</f>
        <v>0</v>
      </c>
      <c r="J52" s="39">
        <f t="shared" si="13"/>
        <v>35.92727272727273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0.0895086545454546</v>
      </c>
      <c r="O52" s="40">
        <f>COUNTIF(Vertices[Eigenvector Centrality],"&gt;= "&amp;N52)-COUNTIF(Vertices[Eigenvector Centrality],"&gt;="&amp;N53)</f>
        <v>0</v>
      </c>
      <c r="P52" s="39">
        <f t="shared" si="16"/>
        <v>2.4229702727272735</v>
      </c>
      <c r="Q52" s="40">
        <f>COUNTIF(Vertices[PageRank],"&gt;= "&amp;P52)-COUNTIF(Vertices[PageRank],"&gt;="&amp;P53)</f>
        <v>2</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2.127272727272726</v>
      </c>
      <c r="I53" s="42">
        <f>COUNTIF(Vertices[Out-Degree],"&gt;= "&amp;H53)-COUNTIF(Vertices[Out-Degree],"&gt;="&amp;H54)</f>
        <v>0</v>
      </c>
      <c r="J53" s="41">
        <f t="shared" si="13"/>
        <v>36.872727272727275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0.09186414545454552</v>
      </c>
      <c r="O53" s="42">
        <f>COUNTIF(Vertices[Eigenvector Centrality],"&gt;= "&amp;N53)-COUNTIF(Vertices[Eigenvector Centrality],"&gt;="&amp;N54)</f>
        <v>0</v>
      </c>
      <c r="P53" s="41">
        <f t="shared" si="16"/>
        <v>2.4723597272727282</v>
      </c>
      <c r="Q53" s="42">
        <f>COUNTIF(Vertices[PageRank],"&gt;= "&amp;P53)-COUNTIF(Vertices[PageRank],"&gt;="&amp;P54)</f>
        <v>2</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2.1818181818181808</v>
      </c>
      <c r="I54" s="40">
        <f>COUNTIF(Vertices[Out-Degree],"&gt;= "&amp;H54)-COUNTIF(Vertices[Out-Degree],"&gt;="&amp;H55)</f>
        <v>0</v>
      </c>
      <c r="J54" s="39">
        <f t="shared" si="13"/>
        <v>37.81818181818182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0.09421963636363644</v>
      </c>
      <c r="O54" s="40">
        <f>COUNTIF(Vertices[Eigenvector Centrality],"&gt;= "&amp;N54)-COUNTIF(Vertices[Eigenvector Centrality],"&gt;="&amp;N55)</f>
        <v>0</v>
      </c>
      <c r="P54" s="39">
        <f t="shared" si="16"/>
        <v>2.521749181818183</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2.2363636363636354</v>
      </c>
      <c r="I55" s="42">
        <f>COUNTIF(Vertices[Out-Degree],"&gt;= "&amp;H55)-COUNTIF(Vertices[Out-Degree],"&gt;="&amp;H56)</f>
        <v>0</v>
      </c>
      <c r="J55" s="41">
        <f t="shared" si="13"/>
        <v>38.763636363636365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0.09657512727272735</v>
      </c>
      <c r="O55" s="42">
        <f>COUNTIF(Vertices[Eigenvector Centrality],"&gt;= "&amp;N55)-COUNTIF(Vertices[Eigenvector Centrality],"&gt;="&amp;N56)</f>
        <v>0</v>
      </c>
      <c r="P55" s="41">
        <f t="shared" si="16"/>
        <v>2.5711386363636377</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1</v>
      </c>
      <c r="H56" s="39">
        <f t="shared" si="12"/>
        <v>2.29090909090909</v>
      </c>
      <c r="I56" s="40">
        <f>COUNTIF(Vertices[Out-Degree],"&gt;= "&amp;H56)-COUNTIF(Vertices[Out-Degree],"&gt;="&amp;H57)</f>
        <v>0</v>
      </c>
      <c r="J56" s="39">
        <f t="shared" si="13"/>
        <v>39.70909090909091</v>
      </c>
      <c r="K56" s="40">
        <f>COUNTIF(Vertices[Betweenness Centrality],"&gt;= "&amp;J56)-COUNTIF(Vertices[Betweenness Centrality],"&gt;="&amp;J57)</f>
        <v>3</v>
      </c>
      <c r="L56" s="39">
        <f t="shared" si="14"/>
        <v>0.7636363636363638</v>
      </c>
      <c r="M56" s="40">
        <f>COUNTIF(Vertices[Closeness Centrality],"&gt;= "&amp;L56)-COUNTIF(Vertices[Closeness Centrality],"&gt;="&amp;L57)</f>
        <v>0</v>
      </c>
      <c r="N56" s="39">
        <f t="shared" si="15"/>
        <v>0.09893061818181827</v>
      </c>
      <c r="O56" s="40">
        <f>COUNTIF(Vertices[Eigenvector Centrality],"&gt;= "&amp;N56)-COUNTIF(Vertices[Eigenvector Centrality],"&gt;="&amp;N57)</f>
        <v>2</v>
      </c>
      <c r="P56" s="39">
        <f t="shared" si="16"/>
        <v>2.6205280909090924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2</v>
      </c>
      <c r="H57" s="43">
        <f>MAX(Vertices[Out-Degree])</f>
        <v>3</v>
      </c>
      <c r="I57" s="44">
        <f>COUNTIF(Vertices[Out-Degree],"&gt;= "&amp;H57)-COUNTIF(Vertices[Out-Degree],"&gt;="&amp;H58)</f>
        <v>12</v>
      </c>
      <c r="J57" s="43">
        <f>MAX(Vertices[Betweenness Centrality])</f>
        <v>52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0.129552</v>
      </c>
      <c r="O57" s="44">
        <f>COUNTIF(Vertices[Eigenvector Centrality],"&gt;= "&amp;N57)-COUNTIF(Vertices[Eigenvector Centrality],"&gt;="&amp;N58)</f>
        <v>1</v>
      </c>
      <c r="P57" s="43">
        <f>MAX(Vertices[PageRank])</f>
        <v>3.262591</v>
      </c>
      <c r="Q57" s="44">
        <f>COUNTIF(Vertices[PageRank],"&gt;= "&amp;P57)-COUNTIF(Vertices[PageRank],"&gt;="&amp;P58)</f>
        <v>1</v>
      </c>
      <c r="R57" s="43">
        <f>MAX(Vertices[Clustering Coefficient])</f>
        <v>0.5</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1.54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1.54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52</v>
      </c>
    </row>
    <row r="99" spans="1:2" ht="15">
      <c r="A99" s="35" t="s">
        <v>102</v>
      </c>
      <c r="B99" s="49">
        <f>_xlfn.IFERROR(AVERAGE(Vertices[Betweenness Centrality]),NoMetricMessage)</f>
        <v>5.199999959999997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0.16707619999999998</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0.129552</v>
      </c>
    </row>
    <row r="127" spans="1:2" ht="15">
      <c r="A127" s="35" t="s">
        <v>114</v>
      </c>
      <c r="B127" s="49">
        <f>_xlfn.IFERROR(AVERAGE(Vertices[Eigenvector Centrality]),NoMetricMessage)</f>
        <v>0.020000039999999997</v>
      </c>
    </row>
    <row r="128" spans="1:2" ht="15">
      <c r="A128" s="35" t="s">
        <v>115</v>
      </c>
      <c r="B128" s="49">
        <f>_xlfn.IFERROR(MEDIAN(Vertices[Eigenvector Centrality]),NoMetricMessage)</f>
        <v>0</v>
      </c>
    </row>
    <row r="139" spans="1:2" ht="15">
      <c r="A139" s="35" t="s">
        <v>140</v>
      </c>
      <c r="B139" s="49">
        <f>IF(COUNT(Vertices[PageRank])&gt;0,P2,NoMetricMessage)</f>
        <v>0.546171</v>
      </c>
    </row>
    <row r="140" spans="1:2" ht="15">
      <c r="A140" s="35" t="s">
        <v>141</v>
      </c>
      <c r="B140" s="49">
        <f>IF(COUNT(Vertices[PageRank])&gt;0,P57,NoMetricMessage)</f>
        <v>3.262591</v>
      </c>
    </row>
    <row r="141" spans="1:2" ht="15">
      <c r="A141" s="35" t="s">
        <v>142</v>
      </c>
      <c r="B141" s="49">
        <f>_xlfn.IFERROR(AVERAGE(Vertices[PageRank]),NoMetricMessage)</f>
        <v>0.9999888999999997</v>
      </c>
    </row>
    <row r="142" spans="1:2" ht="15">
      <c r="A142" s="35" t="s">
        <v>143</v>
      </c>
      <c r="B142" s="49">
        <f>_xlfn.IFERROR(MEDIAN(Vertices[PageRank]),NoMetricMessage)</f>
        <v>0.6642785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0.1906349206349206</v>
      </c>
    </row>
    <row r="156" spans="1:2" ht="15">
      <c r="A156" s="35" t="s">
        <v>121</v>
      </c>
      <c r="B156" s="49">
        <f>_xlfn.IFERROR(MEDIAN(Vertices[Clustering Coefficient]),NoMetricMessage)</f>
        <v>0.09401709401709402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843</v>
      </c>
      <c r="K7" s="13" t="s">
        <v>844</v>
      </c>
    </row>
    <row r="8" spans="1:11" ht="409.5">
      <c r="A8"/>
      <c r="B8">
        <v>2</v>
      </c>
      <c r="C8">
        <v>2</v>
      </c>
      <c r="D8" t="s">
        <v>61</v>
      </c>
      <c r="E8" t="s">
        <v>61</v>
      </c>
      <c r="H8" t="s">
        <v>73</v>
      </c>
      <c r="J8" t="s">
        <v>845</v>
      </c>
      <c r="K8" s="13" t="s">
        <v>846</v>
      </c>
    </row>
    <row r="9" spans="1:11" ht="409.5">
      <c r="A9"/>
      <c r="B9">
        <v>3</v>
      </c>
      <c r="C9">
        <v>4</v>
      </c>
      <c r="D9" t="s">
        <v>62</v>
      </c>
      <c r="E9" t="s">
        <v>62</v>
      </c>
      <c r="H9" t="s">
        <v>74</v>
      </c>
      <c r="J9" t="s">
        <v>847</v>
      </c>
      <c r="K9" s="118" t="s">
        <v>848</v>
      </c>
    </row>
    <row r="10" spans="1:11" ht="409.5">
      <c r="A10"/>
      <c r="B10">
        <v>4</v>
      </c>
      <c r="D10" t="s">
        <v>63</v>
      </c>
      <c r="E10" t="s">
        <v>63</v>
      </c>
      <c r="H10" t="s">
        <v>75</v>
      </c>
      <c r="J10" t="s">
        <v>849</v>
      </c>
      <c r="K10" s="13" t="s">
        <v>850</v>
      </c>
    </row>
    <row r="11" spans="1:11" ht="15">
      <c r="A11"/>
      <c r="B11">
        <v>5</v>
      </c>
      <c r="D11" t="s">
        <v>46</v>
      </c>
      <c r="E11">
        <v>1</v>
      </c>
      <c r="H11" t="s">
        <v>76</v>
      </c>
      <c r="J11" t="s">
        <v>851</v>
      </c>
      <c r="K11" t="s">
        <v>852</v>
      </c>
    </row>
    <row r="12" spans="1:11" ht="15">
      <c r="A12"/>
      <c r="B12"/>
      <c r="D12" t="s">
        <v>64</v>
      </c>
      <c r="E12">
        <v>2</v>
      </c>
      <c r="H12">
        <v>0</v>
      </c>
      <c r="J12" t="s">
        <v>853</v>
      </c>
      <c r="K12" t="s">
        <v>854</v>
      </c>
    </row>
    <row r="13" spans="1:11" ht="15">
      <c r="A13"/>
      <c r="B13"/>
      <c r="D13">
        <v>1</v>
      </c>
      <c r="E13">
        <v>3</v>
      </c>
      <c r="H13">
        <v>1</v>
      </c>
      <c r="J13" t="s">
        <v>855</v>
      </c>
      <c r="K13" t="s">
        <v>856</v>
      </c>
    </row>
    <row r="14" spans="4:11" ht="15">
      <c r="D14">
        <v>2</v>
      </c>
      <c r="E14">
        <v>4</v>
      </c>
      <c r="H14">
        <v>2</v>
      </c>
      <c r="J14" t="s">
        <v>857</v>
      </c>
      <c r="K14" t="s">
        <v>858</v>
      </c>
    </row>
    <row r="15" spans="4:11" ht="15">
      <c r="D15">
        <v>3</v>
      </c>
      <c r="E15">
        <v>5</v>
      </c>
      <c r="H15">
        <v>3</v>
      </c>
      <c r="J15" t="s">
        <v>859</v>
      </c>
      <c r="K15" t="s">
        <v>860</v>
      </c>
    </row>
    <row r="16" spans="4:11" ht="15">
      <c r="D16">
        <v>4</v>
      </c>
      <c r="E16">
        <v>6</v>
      </c>
      <c r="H16">
        <v>4</v>
      </c>
      <c r="J16" t="s">
        <v>861</v>
      </c>
      <c r="K16" t="s">
        <v>862</v>
      </c>
    </row>
    <row r="17" spans="4:11" ht="15">
      <c r="D17">
        <v>5</v>
      </c>
      <c r="E17">
        <v>7</v>
      </c>
      <c r="H17">
        <v>5</v>
      </c>
      <c r="J17" t="s">
        <v>863</v>
      </c>
      <c r="K17" t="s">
        <v>864</v>
      </c>
    </row>
    <row r="18" spans="4:11" ht="15">
      <c r="D18">
        <v>6</v>
      </c>
      <c r="E18">
        <v>8</v>
      </c>
      <c r="H18">
        <v>6</v>
      </c>
      <c r="J18" t="s">
        <v>865</v>
      </c>
      <c r="K18" t="s">
        <v>866</v>
      </c>
    </row>
    <row r="19" spans="4:11" ht="15">
      <c r="D19">
        <v>7</v>
      </c>
      <c r="E19">
        <v>9</v>
      </c>
      <c r="H19">
        <v>7</v>
      </c>
      <c r="J19" t="s">
        <v>867</v>
      </c>
      <c r="K19" t="s">
        <v>868</v>
      </c>
    </row>
    <row r="20" spans="4:11" ht="15">
      <c r="D20">
        <v>8</v>
      </c>
      <c r="H20">
        <v>8</v>
      </c>
      <c r="J20" t="s">
        <v>869</v>
      </c>
      <c r="K20" t="s">
        <v>870</v>
      </c>
    </row>
    <row r="21" spans="4:11" ht="409.5">
      <c r="D21">
        <v>9</v>
      </c>
      <c r="H21">
        <v>9</v>
      </c>
      <c r="J21" t="s">
        <v>871</v>
      </c>
      <c r="K21" s="13" t="s">
        <v>872</v>
      </c>
    </row>
    <row r="22" spans="4:11" ht="409.5">
      <c r="D22">
        <v>10</v>
      </c>
      <c r="J22" t="s">
        <v>873</v>
      </c>
      <c r="K22" s="13" t="s">
        <v>874</v>
      </c>
    </row>
    <row r="23" spans="4:11" ht="409.5">
      <c r="D23">
        <v>11</v>
      </c>
      <c r="J23" t="s">
        <v>875</v>
      </c>
      <c r="K23" s="13" t="s">
        <v>876</v>
      </c>
    </row>
    <row r="24" spans="10:11" ht="409.5">
      <c r="J24" t="s">
        <v>877</v>
      </c>
      <c r="K24" s="13" t="s">
        <v>1196</v>
      </c>
    </row>
    <row r="25" spans="10:11" ht="15">
      <c r="J25" t="s">
        <v>878</v>
      </c>
      <c r="K25" t="b">
        <v>0</v>
      </c>
    </row>
    <row r="26" spans="10:11" ht="15">
      <c r="J26" t="s">
        <v>1193</v>
      </c>
      <c r="K26" t="s">
        <v>1194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900</v>
      </c>
      <c r="B1" s="13" t="s">
        <v>901</v>
      </c>
      <c r="C1" s="13" t="s">
        <v>902</v>
      </c>
      <c r="D1" s="13" t="s">
        <v>904</v>
      </c>
      <c r="E1" s="13" t="s">
        <v>903</v>
      </c>
      <c r="F1" s="13" t="s">
        <v>906</v>
      </c>
      <c r="G1" s="13" t="s">
        <v>905</v>
      </c>
      <c r="H1" s="13" t="s">
        <v>908</v>
      </c>
      <c r="I1" s="13" t="s">
        <v>907</v>
      </c>
      <c r="J1" s="13" t="s">
        <v>910</v>
      </c>
      <c r="K1" s="85" t="s">
        <v>909</v>
      </c>
      <c r="L1" s="85" t="s">
        <v>912</v>
      </c>
      <c r="M1" s="13" t="s">
        <v>911</v>
      </c>
      <c r="N1" s="13" t="s">
        <v>914</v>
      </c>
      <c r="O1" s="13" t="s">
        <v>913</v>
      </c>
      <c r="P1" s="13" t="s">
        <v>916</v>
      </c>
      <c r="Q1" s="13" t="s">
        <v>915</v>
      </c>
      <c r="R1" s="13" t="s">
        <v>917</v>
      </c>
    </row>
    <row r="2" spans="1:18" ht="15">
      <c r="A2" s="89" t="s">
        <v>293</v>
      </c>
      <c r="B2" s="85">
        <v>3</v>
      </c>
      <c r="C2" s="89" t="s">
        <v>297</v>
      </c>
      <c r="D2" s="85">
        <v>1</v>
      </c>
      <c r="E2" s="89" t="s">
        <v>293</v>
      </c>
      <c r="F2" s="85">
        <v>1</v>
      </c>
      <c r="G2" s="89" t="s">
        <v>296</v>
      </c>
      <c r="H2" s="85">
        <v>1</v>
      </c>
      <c r="I2" s="89" t="s">
        <v>291</v>
      </c>
      <c r="J2" s="85">
        <v>1</v>
      </c>
      <c r="K2" s="85"/>
      <c r="L2" s="85"/>
      <c r="M2" s="89" t="s">
        <v>290</v>
      </c>
      <c r="N2" s="85">
        <v>1</v>
      </c>
      <c r="O2" s="89" t="s">
        <v>293</v>
      </c>
      <c r="P2" s="85">
        <v>1</v>
      </c>
      <c r="Q2" s="89" t="s">
        <v>289</v>
      </c>
      <c r="R2" s="85">
        <v>1</v>
      </c>
    </row>
    <row r="3" spans="1:18" ht="15">
      <c r="A3" s="89" t="s">
        <v>290</v>
      </c>
      <c r="B3" s="85">
        <v>2</v>
      </c>
      <c r="C3" s="85"/>
      <c r="D3" s="85"/>
      <c r="E3" s="89" t="s">
        <v>290</v>
      </c>
      <c r="F3" s="85">
        <v>1</v>
      </c>
      <c r="G3" s="85"/>
      <c r="H3" s="85"/>
      <c r="I3" s="89" t="s">
        <v>292</v>
      </c>
      <c r="J3" s="85">
        <v>1</v>
      </c>
      <c r="K3" s="85"/>
      <c r="L3" s="85"/>
      <c r="M3" s="85"/>
      <c r="N3" s="85"/>
      <c r="O3" s="85"/>
      <c r="P3" s="85"/>
      <c r="Q3" s="85"/>
      <c r="R3" s="85"/>
    </row>
    <row r="4" spans="1:18" ht="15">
      <c r="A4" s="89" t="s">
        <v>296</v>
      </c>
      <c r="B4" s="85">
        <v>1</v>
      </c>
      <c r="C4" s="85"/>
      <c r="D4" s="85"/>
      <c r="E4" s="85"/>
      <c r="F4" s="85"/>
      <c r="G4" s="85"/>
      <c r="H4" s="85"/>
      <c r="I4" s="89" t="s">
        <v>293</v>
      </c>
      <c r="J4" s="85">
        <v>1</v>
      </c>
      <c r="K4" s="85"/>
      <c r="L4" s="85"/>
      <c r="M4" s="85"/>
      <c r="N4" s="85"/>
      <c r="O4" s="85"/>
      <c r="P4" s="85"/>
      <c r="Q4" s="85"/>
      <c r="R4" s="85"/>
    </row>
    <row r="5" spans="1:18" ht="15">
      <c r="A5" s="89" t="s">
        <v>297</v>
      </c>
      <c r="B5" s="85">
        <v>1</v>
      </c>
      <c r="C5" s="85"/>
      <c r="D5" s="85"/>
      <c r="E5" s="85"/>
      <c r="F5" s="85"/>
      <c r="G5" s="85"/>
      <c r="H5" s="85"/>
      <c r="I5" s="89" t="s">
        <v>294</v>
      </c>
      <c r="J5" s="85">
        <v>1</v>
      </c>
      <c r="K5" s="85"/>
      <c r="L5" s="85"/>
      <c r="M5" s="85"/>
      <c r="N5" s="85"/>
      <c r="O5" s="85"/>
      <c r="P5" s="85"/>
      <c r="Q5" s="85"/>
      <c r="R5" s="85"/>
    </row>
    <row r="6" spans="1:18" ht="15">
      <c r="A6" s="89" t="s">
        <v>295</v>
      </c>
      <c r="B6" s="85">
        <v>1</v>
      </c>
      <c r="C6" s="85"/>
      <c r="D6" s="85"/>
      <c r="E6" s="85"/>
      <c r="F6" s="85"/>
      <c r="G6" s="85"/>
      <c r="H6" s="85"/>
      <c r="I6" s="89" t="s">
        <v>295</v>
      </c>
      <c r="J6" s="85">
        <v>1</v>
      </c>
      <c r="K6" s="85"/>
      <c r="L6" s="85"/>
      <c r="M6" s="85"/>
      <c r="N6" s="85"/>
      <c r="O6" s="85"/>
      <c r="P6" s="85"/>
      <c r="Q6" s="85"/>
      <c r="R6" s="85"/>
    </row>
    <row r="7" spans="1:18" ht="15">
      <c r="A7" s="89" t="s">
        <v>294</v>
      </c>
      <c r="B7" s="85">
        <v>1</v>
      </c>
      <c r="C7" s="85"/>
      <c r="D7" s="85"/>
      <c r="E7" s="85"/>
      <c r="F7" s="85"/>
      <c r="G7" s="85"/>
      <c r="H7" s="85"/>
      <c r="I7" s="85"/>
      <c r="J7" s="85"/>
      <c r="K7" s="85"/>
      <c r="L7" s="85"/>
      <c r="M7" s="85"/>
      <c r="N7" s="85"/>
      <c r="O7" s="85"/>
      <c r="P7" s="85"/>
      <c r="Q7" s="85"/>
      <c r="R7" s="85"/>
    </row>
    <row r="8" spans="1:18" ht="15">
      <c r="A8" s="89" t="s">
        <v>292</v>
      </c>
      <c r="B8" s="85">
        <v>1</v>
      </c>
      <c r="C8" s="85"/>
      <c r="D8" s="85"/>
      <c r="E8" s="85"/>
      <c r="F8" s="85"/>
      <c r="G8" s="85"/>
      <c r="H8" s="85"/>
      <c r="I8" s="85"/>
      <c r="J8" s="85"/>
      <c r="K8" s="85"/>
      <c r="L8" s="85"/>
      <c r="M8" s="85"/>
      <c r="N8" s="85"/>
      <c r="O8" s="85"/>
      <c r="P8" s="85"/>
      <c r="Q8" s="85"/>
      <c r="R8" s="85"/>
    </row>
    <row r="9" spans="1:18" ht="15">
      <c r="A9" s="89" t="s">
        <v>291</v>
      </c>
      <c r="B9" s="85">
        <v>1</v>
      </c>
      <c r="C9" s="85"/>
      <c r="D9" s="85"/>
      <c r="E9" s="85"/>
      <c r="F9" s="85"/>
      <c r="G9" s="85"/>
      <c r="H9" s="85"/>
      <c r="I9" s="85"/>
      <c r="J9" s="85"/>
      <c r="K9" s="85"/>
      <c r="L9" s="85"/>
      <c r="M9" s="85"/>
      <c r="N9" s="85"/>
      <c r="O9" s="85"/>
      <c r="P9" s="85"/>
      <c r="Q9" s="85"/>
      <c r="R9" s="85"/>
    </row>
    <row r="10" spans="1:18" ht="15">
      <c r="A10" s="89" t="s">
        <v>289</v>
      </c>
      <c r="B10" s="85">
        <v>1</v>
      </c>
      <c r="C10" s="85"/>
      <c r="D10" s="85"/>
      <c r="E10" s="85"/>
      <c r="F10" s="85"/>
      <c r="G10" s="85"/>
      <c r="H10" s="85"/>
      <c r="I10" s="85"/>
      <c r="J10" s="85"/>
      <c r="K10" s="85"/>
      <c r="L10" s="85"/>
      <c r="M10" s="85"/>
      <c r="N10" s="85"/>
      <c r="O10" s="85"/>
      <c r="P10" s="85"/>
      <c r="Q10" s="85"/>
      <c r="R10" s="85"/>
    </row>
    <row r="13" spans="1:18" ht="15" customHeight="1">
      <c r="A13" s="13" t="s">
        <v>921</v>
      </c>
      <c r="B13" s="13" t="s">
        <v>901</v>
      </c>
      <c r="C13" s="13" t="s">
        <v>922</v>
      </c>
      <c r="D13" s="13" t="s">
        <v>904</v>
      </c>
      <c r="E13" s="13" t="s">
        <v>923</v>
      </c>
      <c r="F13" s="13" t="s">
        <v>906</v>
      </c>
      <c r="G13" s="13" t="s">
        <v>924</v>
      </c>
      <c r="H13" s="13" t="s">
        <v>908</v>
      </c>
      <c r="I13" s="13" t="s">
        <v>925</v>
      </c>
      <c r="J13" s="13" t="s">
        <v>910</v>
      </c>
      <c r="K13" s="85" t="s">
        <v>926</v>
      </c>
      <c r="L13" s="85" t="s">
        <v>912</v>
      </c>
      <c r="M13" s="13" t="s">
        <v>927</v>
      </c>
      <c r="N13" s="13" t="s">
        <v>914</v>
      </c>
      <c r="O13" s="13" t="s">
        <v>928</v>
      </c>
      <c r="P13" s="13" t="s">
        <v>916</v>
      </c>
      <c r="Q13" s="13" t="s">
        <v>929</v>
      </c>
      <c r="R13" s="13" t="s">
        <v>917</v>
      </c>
    </row>
    <row r="14" spans="1:18" ht="15">
      <c r="A14" s="85" t="s">
        <v>301</v>
      </c>
      <c r="B14" s="85">
        <v>3</v>
      </c>
      <c r="C14" s="85" t="s">
        <v>303</v>
      </c>
      <c r="D14" s="85">
        <v>1</v>
      </c>
      <c r="E14" s="85" t="s">
        <v>301</v>
      </c>
      <c r="F14" s="85">
        <v>1</v>
      </c>
      <c r="G14" s="85" t="s">
        <v>299</v>
      </c>
      <c r="H14" s="85">
        <v>1</v>
      </c>
      <c r="I14" s="85" t="s">
        <v>300</v>
      </c>
      <c r="J14" s="85">
        <v>2</v>
      </c>
      <c r="K14" s="85"/>
      <c r="L14" s="85"/>
      <c r="M14" s="85" t="s">
        <v>299</v>
      </c>
      <c r="N14" s="85">
        <v>1</v>
      </c>
      <c r="O14" s="85" t="s">
        <v>301</v>
      </c>
      <c r="P14" s="85">
        <v>1</v>
      </c>
      <c r="Q14" s="85" t="s">
        <v>298</v>
      </c>
      <c r="R14" s="85">
        <v>1</v>
      </c>
    </row>
    <row r="15" spans="1:18" ht="15">
      <c r="A15" s="85" t="s">
        <v>299</v>
      </c>
      <c r="B15" s="85">
        <v>3</v>
      </c>
      <c r="C15" s="85"/>
      <c r="D15" s="85"/>
      <c r="E15" s="85" t="s">
        <v>299</v>
      </c>
      <c r="F15" s="85">
        <v>1</v>
      </c>
      <c r="G15" s="85"/>
      <c r="H15" s="85"/>
      <c r="I15" s="85" t="s">
        <v>298</v>
      </c>
      <c r="J15" s="85">
        <v>1</v>
      </c>
      <c r="K15" s="85"/>
      <c r="L15" s="85"/>
      <c r="M15" s="85"/>
      <c r="N15" s="85"/>
      <c r="O15" s="85"/>
      <c r="P15" s="85"/>
      <c r="Q15" s="85"/>
      <c r="R15" s="85"/>
    </row>
    <row r="16" spans="1:18" ht="15">
      <c r="A16" s="85" t="s">
        <v>300</v>
      </c>
      <c r="B16" s="85">
        <v>2</v>
      </c>
      <c r="C16" s="85"/>
      <c r="D16" s="85"/>
      <c r="E16" s="85"/>
      <c r="F16" s="85"/>
      <c r="G16" s="85"/>
      <c r="H16" s="85"/>
      <c r="I16" s="85" t="s">
        <v>301</v>
      </c>
      <c r="J16" s="85">
        <v>1</v>
      </c>
      <c r="K16" s="85"/>
      <c r="L16" s="85"/>
      <c r="M16" s="85"/>
      <c r="N16" s="85"/>
      <c r="O16" s="85"/>
      <c r="P16" s="85"/>
      <c r="Q16" s="85"/>
      <c r="R16" s="85"/>
    </row>
    <row r="17" spans="1:18" ht="15">
      <c r="A17" s="85" t="s">
        <v>298</v>
      </c>
      <c r="B17" s="85">
        <v>2</v>
      </c>
      <c r="C17" s="85"/>
      <c r="D17" s="85"/>
      <c r="E17" s="85"/>
      <c r="F17" s="85"/>
      <c r="G17" s="85"/>
      <c r="H17" s="85"/>
      <c r="I17" s="85" t="s">
        <v>302</v>
      </c>
      <c r="J17" s="85">
        <v>1</v>
      </c>
      <c r="K17" s="85"/>
      <c r="L17" s="85"/>
      <c r="M17" s="85"/>
      <c r="N17" s="85"/>
      <c r="O17" s="85"/>
      <c r="P17" s="85"/>
      <c r="Q17" s="85"/>
      <c r="R17" s="85"/>
    </row>
    <row r="18" spans="1:18" ht="15">
      <c r="A18" s="85" t="s">
        <v>303</v>
      </c>
      <c r="B18" s="85">
        <v>1</v>
      </c>
      <c r="C18" s="85"/>
      <c r="D18" s="85"/>
      <c r="E18" s="85"/>
      <c r="F18" s="85"/>
      <c r="G18" s="85"/>
      <c r="H18" s="85"/>
      <c r="I18" s="85"/>
      <c r="J18" s="85"/>
      <c r="K18" s="85"/>
      <c r="L18" s="85"/>
      <c r="M18" s="85"/>
      <c r="N18" s="85"/>
      <c r="O18" s="85"/>
      <c r="P18" s="85"/>
      <c r="Q18" s="85"/>
      <c r="R18" s="85"/>
    </row>
    <row r="19" spans="1:18" ht="15">
      <c r="A19" s="85" t="s">
        <v>302</v>
      </c>
      <c r="B19" s="85">
        <v>1</v>
      </c>
      <c r="C19" s="85"/>
      <c r="D19" s="85"/>
      <c r="E19" s="85"/>
      <c r="F19" s="85"/>
      <c r="G19" s="85"/>
      <c r="H19" s="85"/>
      <c r="I19" s="85"/>
      <c r="J19" s="85"/>
      <c r="K19" s="85"/>
      <c r="L19" s="85"/>
      <c r="M19" s="85"/>
      <c r="N19" s="85"/>
      <c r="O19" s="85"/>
      <c r="P19" s="85"/>
      <c r="Q19" s="85"/>
      <c r="R19" s="85"/>
    </row>
    <row r="22" spans="1:18" ht="15" customHeight="1">
      <c r="A22" s="85" t="s">
        <v>933</v>
      </c>
      <c r="B22" s="85" t="s">
        <v>901</v>
      </c>
      <c r="C22" s="85" t="s">
        <v>934</v>
      </c>
      <c r="D22" s="85" t="s">
        <v>904</v>
      </c>
      <c r="E22" s="85" t="s">
        <v>935</v>
      </c>
      <c r="F22" s="85" t="s">
        <v>906</v>
      </c>
      <c r="G22" s="85" t="s">
        <v>936</v>
      </c>
      <c r="H22" s="85" t="s">
        <v>908</v>
      </c>
      <c r="I22" s="85" t="s">
        <v>937</v>
      </c>
      <c r="J22" s="85" t="s">
        <v>910</v>
      </c>
      <c r="K22" s="85" t="s">
        <v>938</v>
      </c>
      <c r="L22" s="85" t="s">
        <v>912</v>
      </c>
      <c r="M22" s="85" t="s">
        <v>939</v>
      </c>
      <c r="N22" s="85" t="s">
        <v>914</v>
      </c>
      <c r="O22" s="85" t="s">
        <v>940</v>
      </c>
      <c r="P22" s="85" t="s">
        <v>916</v>
      </c>
      <c r="Q22" s="85" t="s">
        <v>941</v>
      </c>
      <c r="R22" s="85" t="s">
        <v>917</v>
      </c>
    </row>
    <row r="23" spans="1:18" ht="15">
      <c r="A23" s="85"/>
      <c r="B23" s="85"/>
      <c r="C23" s="85"/>
      <c r="D23" s="85"/>
      <c r="E23" s="85"/>
      <c r="F23" s="85"/>
      <c r="G23" s="85"/>
      <c r="H23" s="85"/>
      <c r="I23" s="85"/>
      <c r="J23" s="85"/>
      <c r="K23" s="85"/>
      <c r="L23" s="85"/>
      <c r="M23" s="85"/>
      <c r="N23" s="85"/>
      <c r="O23" s="85"/>
      <c r="P23" s="85"/>
      <c r="Q23" s="85"/>
      <c r="R23" s="85"/>
    </row>
    <row r="25" spans="1:18" ht="15" customHeight="1">
      <c r="A25" s="13" t="s">
        <v>943</v>
      </c>
      <c r="B25" s="13" t="s">
        <v>901</v>
      </c>
      <c r="C25" s="13" t="s">
        <v>953</v>
      </c>
      <c r="D25" s="13" t="s">
        <v>904</v>
      </c>
      <c r="E25" s="13" t="s">
        <v>958</v>
      </c>
      <c r="F25" s="13" t="s">
        <v>906</v>
      </c>
      <c r="G25" s="13" t="s">
        <v>963</v>
      </c>
      <c r="H25" s="13" t="s">
        <v>908</v>
      </c>
      <c r="I25" s="13" t="s">
        <v>970</v>
      </c>
      <c r="J25" s="13" t="s">
        <v>910</v>
      </c>
      <c r="K25" s="85" t="s">
        <v>974</v>
      </c>
      <c r="L25" s="85" t="s">
        <v>912</v>
      </c>
      <c r="M25" s="13" t="s">
        <v>975</v>
      </c>
      <c r="N25" s="13" t="s">
        <v>914</v>
      </c>
      <c r="O25" s="13" t="s">
        <v>976</v>
      </c>
      <c r="P25" s="13" t="s">
        <v>916</v>
      </c>
      <c r="Q25" s="85" t="s">
        <v>983</v>
      </c>
      <c r="R25" s="85" t="s">
        <v>917</v>
      </c>
    </row>
    <row r="26" spans="1:18" ht="15">
      <c r="A26" s="93" t="s">
        <v>944</v>
      </c>
      <c r="B26" s="93">
        <v>2</v>
      </c>
      <c r="C26" s="93" t="s">
        <v>949</v>
      </c>
      <c r="D26" s="93">
        <v>26</v>
      </c>
      <c r="E26" s="93" t="s">
        <v>259</v>
      </c>
      <c r="F26" s="93">
        <v>9</v>
      </c>
      <c r="G26" s="93" t="s">
        <v>257</v>
      </c>
      <c r="H26" s="93">
        <v>9</v>
      </c>
      <c r="I26" s="93" t="s">
        <v>971</v>
      </c>
      <c r="J26" s="93">
        <v>2</v>
      </c>
      <c r="K26" s="93"/>
      <c r="L26" s="93"/>
      <c r="M26" s="93" t="s">
        <v>256</v>
      </c>
      <c r="N26" s="93">
        <v>2</v>
      </c>
      <c r="O26" s="93" t="s">
        <v>950</v>
      </c>
      <c r="P26" s="93">
        <v>4</v>
      </c>
      <c r="Q26" s="93"/>
      <c r="R26" s="93"/>
    </row>
    <row r="27" spans="1:18" ht="15">
      <c r="A27" s="93" t="s">
        <v>945</v>
      </c>
      <c r="B27" s="93">
        <v>5</v>
      </c>
      <c r="C27" s="93" t="s">
        <v>950</v>
      </c>
      <c r="D27" s="93">
        <v>26</v>
      </c>
      <c r="E27" s="93" t="s">
        <v>959</v>
      </c>
      <c r="F27" s="93">
        <v>8</v>
      </c>
      <c r="G27" s="93" t="s">
        <v>964</v>
      </c>
      <c r="H27" s="93">
        <v>3</v>
      </c>
      <c r="I27" s="93" t="s">
        <v>972</v>
      </c>
      <c r="J27" s="93">
        <v>2</v>
      </c>
      <c r="K27" s="93"/>
      <c r="L27" s="93"/>
      <c r="M27" s="93" t="s">
        <v>952</v>
      </c>
      <c r="N27" s="93">
        <v>2</v>
      </c>
      <c r="O27" s="93" t="s">
        <v>977</v>
      </c>
      <c r="P27" s="93">
        <v>2</v>
      </c>
      <c r="Q27" s="93"/>
      <c r="R27" s="93"/>
    </row>
    <row r="28" spans="1:18" ht="15">
      <c r="A28" s="93" t="s">
        <v>946</v>
      </c>
      <c r="B28" s="93">
        <v>0</v>
      </c>
      <c r="C28" s="93" t="s">
        <v>954</v>
      </c>
      <c r="D28" s="93">
        <v>13</v>
      </c>
      <c r="E28" s="93" t="s">
        <v>960</v>
      </c>
      <c r="F28" s="93">
        <v>8</v>
      </c>
      <c r="G28" s="93" t="s">
        <v>258</v>
      </c>
      <c r="H28" s="93">
        <v>3</v>
      </c>
      <c r="I28" s="93" t="s">
        <v>955</v>
      </c>
      <c r="J28" s="93">
        <v>2</v>
      </c>
      <c r="K28" s="93"/>
      <c r="L28" s="93"/>
      <c r="M28" s="93" t="s">
        <v>956</v>
      </c>
      <c r="N28" s="93">
        <v>2</v>
      </c>
      <c r="O28" s="93" t="s">
        <v>955</v>
      </c>
      <c r="P28" s="93">
        <v>2</v>
      </c>
      <c r="Q28" s="93"/>
      <c r="R28" s="93"/>
    </row>
    <row r="29" spans="1:18" ht="15">
      <c r="A29" s="93" t="s">
        <v>947</v>
      </c>
      <c r="B29" s="93">
        <v>817</v>
      </c>
      <c r="C29" s="93" t="s">
        <v>261</v>
      </c>
      <c r="D29" s="93">
        <v>13</v>
      </c>
      <c r="E29" s="93" t="s">
        <v>961</v>
      </c>
      <c r="F29" s="93">
        <v>8</v>
      </c>
      <c r="G29" s="93" t="s">
        <v>965</v>
      </c>
      <c r="H29" s="93">
        <v>2</v>
      </c>
      <c r="I29" s="93" t="s">
        <v>257</v>
      </c>
      <c r="J29" s="93">
        <v>2</v>
      </c>
      <c r="K29" s="93"/>
      <c r="L29" s="93"/>
      <c r="M29" s="93"/>
      <c r="N29" s="93"/>
      <c r="O29" s="93" t="s">
        <v>971</v>
      </c>
      <c r="P29" s="93">
        <v>2</v>
      </c>
      <c r="Q29" s="93"/>
      <c r="R29" s="93"/>
    </row>
    <row r="30" spans="1:18" ht="15">
      <c r="A30" s="93" t="s">
        <v>948</v>
      </c>
      <c r="B30" s="93">
        <v>824</v>
      </c>
      <c r="C30" s="93" t="s">
        <v>955</v>
      </c>
      <c r="D30" s="93">
        <v>13</v>
      </c>
      <c r="E30" s="93" t="s">
        <v>951</v>
      </c>
      <c r="F30" s="93">
        <v>8</v>
      </c>
      <c r="G30" s="93" t="s">
        <v>966</v>
      </c>
      <c r="H30" s="93">
        <v>2</v>
      </c>
      <c r="I30" s="93" t="s">
        <v>951</v>
      </c>
      <c r="J30" s="93">
        <v>2</v>
      </c>
      <c r="K30" s="93"/>
      <c r="L30" s="93"/>
      <c r="M30" s="93"/>
      <c r="N30" s="93"/>
      <c r="O30" s="93" t="s">
        <v>978</v>
      </c>
      <c r="P30" s="93">
        <v>2</v>
      </c>
      <c r="Q30" s="93"/>
      <c r="R30" s="93"/>
    </row>
    <row r="31" spans="1:18" ht="15">
      <c r="A31" s="93" t="s">
        <v>949</v>
      </c>
      <c r="B31" s="93">
        <v>37</v>
      </c>
      <c r="C31" s="93" t="s">
        <v>951</v>
      </c>
      <c r="D31" s="93">
        <v>13</v>
      </c>
      <c r="E31" s="93" t="s">
        <v>257</v>
      </c>
      <c r="F31" s="93">
        <v>8</v>
      </c>
      <c r="G31" s="93" t="s">
        <v>967</v>
      </c>
      <c r="H31" s="93">
        <v>2</v>
      </c>
      <c r="I31" s="93" t="s">
        <v>973</v>
      </c>
      <c r="J31" s="93">
        <v>2</v>
      </c>
      <c r="K31" s="93"/>
      <c r="L31" s="93"/>
      <c r="M31" s="93"/>
      <c r="N31" s="93"/>
      <c r="O31" s="93" t="s">
        <v>972</v>
      </c>
      <c r="P31" s="93">
        <v>2</v>
      </c>
      <c r="Q31" s="93"/>
      <c r="R31" s="93"/>
    </row>
    <row r="32" spans="1:18" ht="15">
      <c r="A32" s="93" t="s">
        <v>257</v>
      </c>
      <c r="B32" s="93">
        <v>36</v>
      </c>
      <c r="C32" s="93" t="s">
        <v>952</v>
      </c>
      <c r="D32" s="93">
        <v>13</v>
      </c>
      <c r="E32" s="93" t="s">
        <v>949</v>
      </c>
      <c r="F32" s="93">
        <v>8</v>
      </c>
      <c r="G32" s="93" t="s">
        <v>968</v>
      </c>
      <c r="H32" s="93">
        <v>2</v>
      </c>
      <c r="I32" s="93"/>
      <c r="J32" s="93"/>
      <c r="K32" s="93"/>
      <c r="L32" s="93"/>
      <c r="M32" s="93"/>
      <c r="N32" s="93"/>
      <c r="O32" s="93" t="s">
        <v>979</v>
      </c>
      <c r="P32" s="93">
        <v>2</v>
      </c>
      <c r="Q32" s="93"/>
      <c r="R32" s="93"/>
    </row>
    <row r="33" spans="1:18" ht="15">
      <c r="A33" s="93" t="s">
        <v>950</v>
      </c>
      <c r="B33" s="93">
        <v>30</v>
      </c>
      <c r="C33" s="93" t="s">
        <v>956</v>
      </c>
      <c r="D33" s="93">
        <v>13</v>
      </c>
      <c r="E33" s="93" t="s">
        <v>952</v>
      </c>
      <c r="F33" s="93">
        <v>8</v>
      </c>
      <c r="G33" s="93" t="s">
        <v>494</v>
      </c>
      <c r="H33" s="93">
        <v>2</v>
      </c>
      <c r="I33" s="93"/>
      <c r="J33" s="93"/>
      <c r="K33" s="93"/>
      <c r="L33" s="93"/>
      <c r="M33" s="93"/>
      <c r="N33" s="93"/>
      <c r="O33" s="93" t="s">
        <v>980</v>
      </c>
      <c r="P33" s="93">
        <v>2</v>
      </c>
      <c r="Q33" s="93"/>
      <c r="R33" s="93"/>
    </row>
    <row r="34" spans="1:18" ht="15">
      <c r="A34" s="93" t="s">
        <v>951</v>
      </c>
      <c r="B34" s="93">
        <v>26</v>
      </c>
      <c r="C34" s="93" t="s">
        <v>257</v>
      </c>
      <c r="D34" s="93">
        <v>13</v>
      </c>
      <c r="E34" s="93" t="s">
        <v>962</v>
      </c>
      <c r="F34" s="93">
        <v>8</v>
      </c>
      <c r="G34" s="93" t="s">
        <v>969</v>
      </c>
      <c r="H34" s="93">
        <v>2</v>
      </c>
      <c r="I34" s="93"/>
      <c r="J34" s="93"/>
      <c r="K34" s="93"/>
      <c r="L34" s="93"/>
      <c r="M34" s="93"/>
      <c r="N34" s="93"/>
      <c r="O34" s="93" t="s">
        <v>981</v>
      </c>
      <c r="P34" s="93">
        <v>2</v>
      </c>
      <c r="Q34" s="93"/>
      <c r="R34" s="93"/>
    </row>
    <row r="35" spans="1:18" ht="15">
      <c r="A35" s="93" t="s">
        <v>952</v>
      </c>
      <c r="B35" s="93">
        <v>25</v>
      </c>
      <c r="C35" s="93" t="s">
        <v>957</v>
      </c>
      <c r="D35" s="93">
        <v>13</v>
      </c>
      <c r="E35" s="93" t="s">
        <v>957</v>
      </c>
      <c r="F35" s="93">
        <v>8</v>
      </c>
      <c r="G35" s="93"/>
      <c r="H35" s="93"/>
      <c r="I35" s="93"/>
      <c r="J35" s="93"/>
      <c r="K35" s="93"/>
      <c r="L35" s="93"/>
      <c r="M35" s="93"/>
      <c r="N35" s="93"/>
      <c r="O35" s="93" t="s">
        <v>982</v>
      </c>
      <c r="P35" s="93">
        <v>2</v>
      </c>
      <c r="Q35" s="93"/>
      <c r="R35" s="93"/>
    </row>
    <row r="38" spans="1:18" ht="15" customHeight="1">
      <c r="A38" s="13" t="s">
        <v>991</v>
      </c>
      <c r="B38" s="13" t="s">
        <v>901</v>
      </c>
      <c r="C38" s="13" t="s">
        <v>1002</v>
      </c>
      <c r="D38" s="13" t="s">
        <v>904</v>
      </c>
      <c r="E38" s="13" t="s">
        <v>1006</v>
      </c>
      <c r="F38" s="13" t="s">
        <v>906</v>
      </c>
      <c r="G38" s="13" t="s">
        <v>1016</v>
      </c>
      <c r="H38" s="13" t="s">
        <v>908</v>
      </c>
      <c r="I38" s="85" t="s">
        <v>1023</v>
      </c>
      <c r="J38" s="85" t="s">
        <v>910</v>
      </c>
      <c r="K38" s="85" t="s">
        <v>1024</v>
      </c>
      <c r="L38" s="85" t="s">
        <v>912</v>
      </c>
      <c r="M38" s="13" t="s">
        <v>1025</v>
      </c>
      <c r="N38" s="13" t="s">
        <v>914</v>
      </c>
      <c r="O38" s="13" t="s">
        <v>1026</v>
      </c>
      <c r="P38" s="13" t="s">
        <v>916</v>
      </c>
      <c r="Q38" s="85" t="s">
        <v>1037</v>
      </c>
      <c r="R38" s="85" t="s">
        <v>917</v>
      </c>
    </row>
    <row r="39" spans="1:18" ht="15">
      <c r="A39" s="93" t="s">
        <v>992</v>
      </c>
      <c r="B39" s="93">
        <v>17</v>
      </c>
      <c r="C39" s="93" t="s">
        <v>1003</v>
      </c>
      <c r="D39" s="93">
        <v>13</v>
      </c>
      <c r="E39" s="93" t="s">
        <v>1007</v>
      </c>
      <c r="F39" s="93">
        <v>8</v>
      </c>
      <c r="G39" s="93" t="s">
        <v>1017</v>
      </c>
      <c r="H39" s="93">
        <v>3</v>
      </c>
      <c r="I39" s="93"/>
      <c r="J39" s="93"/>
      <c r="K39" s="93"/>
      <c r="L39" s="93"/>
      <c r="M39" s="93" t="s">
        <v>992</v>
      </c>
      <c r="N39" s="93">
        <v>2</v>
      </c>
      <c r="O39" s="93" t="s">
        <v>1027</v>
      </c>
      <c r="P39" s="93">
        <v>2</v>
      </c>
      <c r="Q39" s="93"/>
      <c r="R39" s="93"/>
    </row>
    <row r="40" spans="1:18" ht="15">
      <c r="A40" s="93" t="s">
        <v>993</v>
      </c>
      <c r="B40" s="93">
        <v>16</v>
      </c>
      <c r="C40" s="93" t="s">
        <v>1004</v>
      </c>
      <c r="D40" s="93">
        <v>13</v>
      </c>
      <c r="E40" s="93" t="s">
        <v>1008</v>
      </c>
      <c r="F40" s="93">
        <v>8</v>
      </c>
      <c r="G40" s="93" t="s">
        <v>1018</v>
      </c>
      <c r="H40" s="93">
        <v>2</v>
      </c>
      <c r="I40" s="93"/>
      <c r="J40" s="93"/>
      <c r="K40" s="93"/>
      <c r="L40" s="93"/>
      <c r="M40" s="93"/>
      <c r="N40" s="93"/>
      <c r="O40" s="93" t="s">
        <v>1028</v>
      </c>
      <c r="P40" s="93">
        <v>2</v>
      </c>
      <c r="Q40" s="93"/>
      <c r="R40" s="93"/>
    </row>
    <row r="41" spans="1:18" ht="15">
      <c r="A41" s="93" t="s">
        <v>994</v>
      </c>
      <c r="B41" s="93">
        <v>16</v>
      </c>
      <c r="C41" s="93" t="s">
        <v>1005</v>
      </c>
      <c r="D41" s="93">
        <v>13</v>
      </c>
      <c r="E41" s="93" t="s">
        <v>1009</v>
      </c>
      <c r="F41" s="93">
        <v>8</v>
      </c>
      <c r="G41" s="93" t="s">
        <v>1019</v>
      </c>
      <c r="H41" s="93">
        <v>2</v>
      </c>
      <c r="I41" s="93"/>
      <c r="J41" s="93"/>
      <c r="K41" s="93"/>
      <c r="L41" s="93"/>
      <c r="M41" s="93"/>
      <c r="N41" s="93"/>
      <c r="O41" s="93" t="s">
        <v>1029</v>
      </c>
      <c r="P41" s="93">
        <v>2</v>
      </c>
      <c r="Q41" s="93"/>
      <c r="R41" s="93"/>
    </row>
    <row r="42" spans="1:18" ht="15">
      <c r="A42" s="93" t="s">
        <v>995</v>
      </c>
      <c r="B42" s="93">
        <v>16</v>
      </c>
      <c r="C42" s="93" t="s">
        <v>993</v>
      </c>
      <c r="D42" s="93">
        <v>13</v>
      </c>
      <c r="E42" s="93" t="s">
        <v>1010</v>
      </c>
      <c r="F42" s="93">
        <v>8</v>
      </c>
      <c r="G42" s="93" t="s">
        <v>1020</v>
      </c>
      <c r="H42" s="93">
        <v>2</v>
      </c>
      <c r="I42" s="93"/>
      <c r="J42" s="93"/>
      <c r="K42" s="93"/>
      <c r="L42" s="93"/>
      <c r="M42" s="93"/>
      <c r="N42" s="93"/>
      <c r="O42" s="93" t="s">
        <v>1030</v>
      </c>
      <c r="P42" s="93">
        <v>2</v>
      </c>
      <c r="Q42" s="93"/>
      <c r="R42" s="93"/>
    </row>
    <row r="43" spans="1:18" ht="15">
      <c r="A43" s="93" t="s">
        <v>996</v>
      </c>
      <c r="B43" s="93">
        <v>16</v>
      </c>
      <c r="C43" s="93" t="s">
        <v>992</v>
      </c>
      <c r="D43" s="93">
        <v>13</v>
      </c>
      <c r="E43" s="93" t="s">
        <v>1011</v>
      </c>
      <c r="F43" s="93">
        <v>8</v>
      </c>
      <c r="G43" s="93" t="s">
        <v>1021</v>
      </c>
      <c r="H43" s="93">
        <v>2</v>
      </c>
      <c r="I43" s="93"/>
      <c r="J43" s="93"/>
      <c r="K43" s="93"/>
      <c r="L43" s="93"/>
      <c r="M43" s="93"/>
      <c r="N43" s="93"/>
      <c r="O43" s="93" t="s">
        <v>1031</v>
      </c>
      <c r="P43" s="93">
        <v>2</v>
      </c>
      <c r="Q43" s="93"/>
      <c r="R43" s="93"/>
    </row>
    <row r="44" spans="1:18" ht="15">
      <c r="A44" s="93" t="s">
        <v>997</v>
      </c>
      <c r="B44" s="93">
        <v>16</v>
      </c>
      <c r="C44" s="93" t="s">
        <v>994</v>
      </c>
      <c r="D44" s="93">
        <v>13</v>
      </c>
      <c r="E44" s="93" t="s">
        <v>1012</v>
      </c>
      <c r="F44" s="93">
        <v>8</v>
      </c>
      <c r="G44" s="93" t="s">
        <v>1022</v>
      </c>
      <c r="H44" s="93">
        <v>2</v>
      </c>
      <c r="I44" s="93"/>
      <c r="J44" s="93"/>
      <c r="K44" s="93"/>
      <c r="L44" s="93"/>
      <c r="M44" s="93"/>
      <c r="N44" s="93"/>
      <c r="O44" s="93" t="s">
        <v>1032</v>
      </c>
      <c r="P44" s="93">
        <v>2</v>
      </c>
      <c r="Q44" s="93"/>
      <c r="R44" s="93"/>
    </row>
    <row r="45" spans="1:18" ht="15">
      <c r="A45" s="93" t="s">
        <v>998</v>
      </c>
      <c r="B45" s="93">
        <v>15</v>
      </c>
      <c r="C45" s="93" t="s">
        <v>995</v>
      </c>
      <c r="D45" s="93">
        <v>13</v>
      </c>
      <c r="E45" s="93" t="s">
        <v>1013</v>
      </c>
      <c r="F45" s="93">
        <v>8</v>
      </c>
      <c r="G45" s="93"/>
      <c r="H45" s="93"/>
      <c r="I45" s="93"/>
      <c r="J45" s="93"/>
      <c r="K45" s="93"/>
      <c r="L45" s="93"/>
      <c r="M45" s="93"/>
      <c r="N45" s="93"/>
      <c r="O45" s="93" t="s">
        <v>1033</v>
      </c>
      <c r="P45" s="93">
        <v>2</v>
      </c>
      <c r="Q45" s="93"/>
      <c r="R45" s="93"/>
    </row>
    <row r="46" spans="1:18" ht="15">
      <c r="A46" s="93" t="s">
        <v>999</v>
      </c>
      <c r="B46" s="93">
        <v>15</v>
      </c>
      <c r="C46" s="93" t="s">
        <v>996</v>
      </c>
      <c r="D46" s="93">
        <v>13</v>
      </c>
      <c r="E46" s="93" t="s">
        <v>1014</v>
      </c>
      <c r="F46" s="93">
        <v>8</v>
      </c>
      <c r="G46" s="93"/>
      <c r="H46" s="93"/>
      <c r="I46" s="93"/>
      <c r="J46" s="93"/>
      <c r="K46" s="93"/>
      <c r="L46" s="93"/>
      <c r="M46" s="93"/>
      <c r="N46" s="93"/>
      <c r="O46" s="93" t="s">
        <v>1034</v>
      </c>
      <c r="P46" s="93">
        <v>2</v>
      </c>
      <c r="Q46" s="93"/>
      <c r="R46" s="93"/>
    </row>
    <row r="47" spans="1:18" ht="15">
      <c r="A47" s="93" t="s">
        <v>1000</v>
      </c>
      <c r="B47" s="93">
        <v>15</v>
      </c>
      <c r="C47" s="93" t="s">
        <v>997</v>
      </c>
      <c r="D47" s="93">
        <v>13</v>
      </c>
      <c r="E47" s="93" t="s">
        <v>1015</v>
      </c>
      <c r="F47" s="93">
        <v>8</v>
      </c>
      <c r="G47" s="93"/>
      <c r="H47" s="93"/>
      <c r="I47" s="93"/>
      <c r="J47" s="93"/>
      <c r="K47" s="93"/>
      <c r="L47" s="93"/>
      <c r="M47" s="93"/>
      <c r="N47" s="93"/>
      <c r="O47" s="93" t="s">
        <v>1035</v>
      </c>
      <c r="P47" s="93">
        <v>2</v>
      </c>
      <c r="Q47" s="93"/>
      <c r="R47" s="93"/>
    </row>
    <row r="48" spans="1:18" ht="15">
      <c r="A48" s="93" t="s">
        <v>1001</v>
      </c>
      <c r="B48" s="93">
        <v>15</v>
      </c>
      <c r="C48" s="93" t="s">
        <v>998</v>
      </c>
      <c r="D48" s="93">
        <v>13</v>
      </c>
      <c r="E48" s="93"/>
      <c r="F48" s="93"/>
      <c r="G48" s="93"/>
      <c r="H48" s="93"/>
      <c r="I48" s="93"/>
      <c r="J48" s="93"/>
      <c r="K48" s="93"/>
      <c r="L48" s="93"/>
      <c r="M48" s="93"/>
      <c r="N48" s="93"/>
      <c r="O48" s="93" t="s">
        <v>1036</v>
      </c>
      <c r="P48" s="93">
        <v>2</v>
      </c>
      <c r="Q48" s="93"/>
      <c r="R48" s="93"/>
    </row>
    <row r="51" spans="1:18" ht="15" customHeight="1">
      <c r="A51" s="13" t="s">
        <v>1043</v>
      </c>
      <c r="B51" s="13" t="s">
        <v>901</v>
      </c>
      <c r="C51" s="85" t="s">
        <v>1045</v>
      </c>
      <c r="D51" s="85" t="s">
        <v>904</v>
      </c>
      <c r="E51" s="13" t="s">
        <v>1046</v>
      </c>
      <c r="F51" s="13" t="s">
        <v>906</v>
      </c>
      <c r="G51" s="13" t="s">
        <v>1049</v>
      </c>
      <c r="H51" s="13" t="s">
        <v>908</v>
      </c>
      <c r="I51" s="85" t="s">
        <v>1051</v>
      </c>
      <c r="J51" s="85" t="s">
        <v>910</v>
      </c>
      <c r="K51" s="13" t="s">
        <v>1053</v>
      </c>
      <c r="L51" s="13" t="s">
        <v>912</v>
      </c>
      <c r="M51" s="13" t="s">
        <v>1055</v>
      </c>
      <c r="N51" s="13" t="s">
        <v>914</v>
      </c>
      <c r="O51" s="85" t="s">
        <v>1057</v>
      </c>
      <c r="P51" s="85" t="s">
        <v>916</v>
      </c>
      <c r="Q51" s="13" t="s">
        <v>1059</v>
      </c>
      <c r="R51" s="13" t="s">
        <v>917</v>
      </c>
    </row>
    <row r="52" spans="1:18" ht="15">
      <c r="A52" s="85" t="s">
        <v>257</v>
      </c>
      <c r="B52" s="85">
        <v>4</v>
      </c>
      <c r="C52" s="85"/>
      <c r="D52" s="85"/>
      <c r="E52" s="85" t="s">
        <v>236</v>
      </c>
      <c r="F52" s="85">
        <v>1</v>
      </c>
      <c r="G52" s="85" t="s">
        <v>257</v>
      </c>
      <c r="H52" s="85">
        <v>4</v>
      </c>
      <c r="I52" s="85"/>
      <c r="J52" s="85"/>
      <c r="K52" s="85" t="s">
        <v>263</v>
      </c>
      <c r="L52" s="85">
        <v>1</v>
      </c>
      <c r="M52" s="85" t="s">
        <v>256</v>
      </c>
      <c r="N52" s="85">
        <v>2</v>
      </c>
      <c r="O52" s="85"/>
      <c r="P52" s="85"/>
      <c r="Q52" s="85" t="s">
        <v>255</v>
      </c>
      <c r="R52" s="85">
        <v>1</v>
      </c>
    </row>
    <row r="53" spans="1:18" ht="15">
      <c r="A53" s="85" t="s">
        <v>258</v>
      </c>
      <c r="B53" s="85">
        <v>3</v>
      </c>
      <c r="C53" s="85"/>
      <c r="D53" s="85"/>
      <c r="E53" s="85"/>
      <c r="F53" s="85"/>
      <c r="G53" s="85" t="s">
        <v>258</v>
      </c>
      <c r="H53" s="85">
        <v>3</v>
      </c>
      <c r="I53" s="85"/>
      <c r="J53" s="85"/>
      <c r="K53" s="85"/>
      <c r="L53" s="85"/>
      <c r="M53" s="85"/>
      <c r="N53" s="85"/>
      <c r="O53" s="85"/>
      <c r="P53" s="85"/>
      <c r="Q53" s="85"/>
      <c r="R53" s="85"/>
    </row>
    <row r="54" spans="1:18" ht="15">
      <c r="A54" s="85" t="s">
        <v>256</v>
      </c>
      <c r="B54" s="85">
        <v>2</v>
      </c>
      <c r="C54" s="85"/>
      <c r="D54" s="85"/>
      <c r="E54" s="85"/>
      <c r="F54" s="85"/>
      <c r="G54" s="85"/>
      <c r="H54" s="85"/>
      <c r="I54" s="85"/>
      <c r="J54" s="85"/>
      <c r="K54" s="85"/>
      <c r="L54" s="85"/>
      <c r="M54" s="85"/>
      <c r="N54" s="85"/>
      <c r="O54" s="85"/>
      <c r="P54" s="85"/>
      <c r="Q54" s="85"/>
      <c r="R54" s="85"/>
    </row>
    <row r="55" spans="1:18" ht="15">
      <c r="A55" s="85" t="s">
        <v>263</v>
      </c>
      <c r="B55" s="85">
        <v>1</v>
      </c>
      <c r="C55" s="85"/>
      <c r="D55" s="85"/>
      <c r="E55" s="85"/>
      <c r="F55" s="85"/>
      <c r="G55" s="85"/>
      <c r="H55" s="85"/>
      <c r="I55" s="85"/>
      <c r="J55" s="85"/>
      <c r="K55" s="85"/>
      <c r="L55" s="85"/>
      <c r="M55" s="85"/>
      <c r="N55" s="85"/>
      <c r="O55" s="85"/>
      <c r="P55" s="85"/>
      <c r="Q55" s="85"/>
      <c r="R55" s="85"/>
    </row>
    <row r="56" spans="1:18" ht="15">
      <c r="A56" s="85" t="s">
        <v>236</v>
      </c>
      <c r="B56" s="85">
        <v>1</v>
      </c>
      <c r="C56" s="85"/>
      <c r="D56" s="85"/>
      <c r="E56" s="85"/>
      <c r="F56" s="85"/>
      <c r="G56" s="85"/>
      <c r="H56" s="85"/>
      <c r="I56" s="85"/>
      <c r="J56" s="85"/>
      <c r="K56" s="85"/>
      <c r="L56" s="85"/>
      <c r="M56" s="85"/>
      <c r="N56" s="85"/>
      <c r="O56" s="85"/>
      <c r="P56" s="85"/>
      <c r="Q56" s="85"/>
      <c r="R56" s="85"/>
    </row>
    <row r="57" spans="1:18" ht="15">
      <c r="A57" s="85" t="s">
        <v>255</v>
      </c>
      <c r="B57" s="85">
        <v>1</v>
      </c>
      <c r="C57" s="85"/>
      <c r="D57" s="85"/>
      <c r="E57" s="85"/>
      <c r="F57" s="85"/>
      <c r="G57" s="85"/>
      <c r="H57" s="85"/>
      <c r="I57" s="85"/>
      <c r="J57" s="85"/>
      <c r="K57" s="85"/>
      <c r="L57" s="85"/>
      <c r="M57" s="85"/>
      <c r="N57" s="85"/>
      <c r="O57" s="85"/>
      <c r="P57" s="85"/>
      <c r="Q57" s="85"/>
      <c r="R57" s="85"/>
    </row>
    <row r="60" spans="1:18" ht="15" customHeight="1">
      <c r="A60" s="13" t="s">
        <v>1044</v>
      </c>
      <c r="B60" s="13" t="s">
        <v>901</v>
      </c>
      <c r="C60" s="13" t="s">
        <v>1047</v>
      </c>
      <c r="D60" s="13" t="s">
        <v>904</v>
      </c>
      <c r="E60" s="13" t="s">
        <v>1048</v>
      </c>
      <c r="F60" s="13" t="s">
        <v>906</v>
      </c>
      <c r="G60" s="13" t="s">
        <v>1050</v>
      </c>
      <c r="H60" s="13" t="s">
        <v>908</v>
      </c>
      <c r="I60" s="85" t="s">
        <v>1052</v>
      </c>
      <c r="J60" s="85" t="s">
        <v>910</v>
      </c>
      <c r="K60" s="13" t="s">
        <v>1054</v>
      </c>
      <c r="L60" s="13" t="s">
        <v>912</v>
      </c>
      <c r="M60" s="85" t="s">
        <v>1056</v>
      </c>
      <c r="N60" s="85" t="s">
        <v>914</v>
      </c>
      <c r="O60" s="85" t="s">
        <v>1058</v>
      </c>
      <c r="P60" s="85" t="s">
        <v>916</v>
      </c>
      <c r="Q60" s="85" t="s">
        <v>1060</v>
      </c>
      <c r="R60" s="85" t="s">
        <v>917</v>
      </c>
    </row>
    <row r="61" spans="1:18" ht="15">
      <c r="A61" s="85" t="s">
        <v>261</v>
      </c>
      <c r="B61" s="85">
        <v>13</v>
      </c>
      <c r="C61" s="85" t="s">
        <v>261</v>
      </c>
      <c r="D61" s="85">
        <v>13</v>
      </c>
      <c r="E61" s="85" t="s">
        <v>259</v>
      </c>
      <c r="F61" s="85">
        <v>9</v>
      </c>
      <c r="G61" s="85" t="s">
        <v>257</v>
      </c>
      <c r="H61" s="85">
        <v>5</v>
      </c>
      <c r="I61" s="85"/>
      <c r="J61" s="85"/>
      <c r="K61" s="85" t="s">
        <v>262</v>
      </c>
      <c r="L61" s="85">
        <v>1</v>
      </c>
      <c r="M61" s="85"/>
      <c r="N61" s="85"/>
      <c r="O61" s="85"/>
      <c r="P61" s="85"/>
      <c r="Q61" s="85"/>
      <c r="R61" s="85"/>
    </row>
    <row r="62" spans="1:18" ht="15">
      <c r="A62" s="85" t="s">
        <v>260</v>
      </c>
      <c r="B62" s="85">
        <v>13</v>
      </c>
      <c r="C62" s="85" t="s">
        <v>260</v>
      </c>
      <c r="D62" s="85">
        <v>13</v>
      </c>
      <c r="E62" s="85"/>
      <c r="F62" s="85"/>
      <c r="G62" s="85"/>
      <c r="H62" s="85"/>
      <c r="I62" s="85"/>
      <c r="J62" s="85"/>
      <c r="K62" s="85"/>
      <c r="L62" s="85"/>
      <c r="M62" s="85"/>
      <c r="N62" s="85"/>
      <c r="O62" s="85"/>
      <c r="P62" s="85"/>
      <c r="Q62" s="85"/>
      <c r="R62" s="85"/>
    </row>
    <row r="63" spans="1:18" ht="15">
      <c r="A63" s="85" t="s">
        <v>259</v>
      </c>
      <c r="B63" s="85">
        <v>9</v>
      </c>
      <c r="C63" s="85"/>
      <c r="D63" s="85"/>
      <c r="E63" s="85"/>
      <c r="F63" s="85"/>
      <c r="G63" s="85"/>
      <c r="H63" s="85"/>
      <c r="I63" s="85"/>
      <c r="J63" s="85"/>
      <c r="K63" s="85"/>
      <c r="L63" s="85"/>
      <c r="M63" s="85"/>
      <c r="N63" s="85"/>
      <c r="O63" s="85"/>
      <c r="P63" s="85"/>
      <c r="Q63" s="85"/>
      <c r="R63" s="85"/>
    </row>
    <row r="64" spans="1:18" ht="15">
      <c r="A64" s="85" t="s">
        <v>257</v>
      </c>
      <c r="B64" s="85">
        <v>5</v>
      </c>
      <c r="C64" s="85"/>
      <c r="D64" s="85"/>
      <c r="E64" s="85"/>
      <c r="F64" s="85"/>
      <c r="G64" s="85"/>
      <c r="H64" s="85"/>
      <c r="I64" s="85"/>
      <c r="J64" s="85"/>
      <c r="K64" s="85"/>
      <c r="L64" s="85"/>
      <c r="M64" s="85"/>
      <c r="N64" s="85"/>
      <c r="O64" s="85"/>
      <c r="P64" s="85"/>
      <c r="Q64" s="85"/>
      <c r="R64" s="85"/>
    </row>
    <row r="65" spans="1:18" ht="15">
      <c r="A65" s="85" t="s">
        <v>262</v>
      </c>
      <c r="B65" s="85">
        <v>1</v>
      </c>
      <c r="C65" s="85"/>
      <c r="D65" s="85"/>
      <c r="E65" s="85"/>
      <c r="F65" s="85"/>
      <c r="G65" s="85"/>
      <c r="H65" s="85"/>
      <c r="I65" s="85"/>
      <c r="J65" s="85"/>
      <c r="K65" s="85"/>
      <c r="L65" s="85"/>
      <c r="M65" s="85"/>
      <c r="N65" s="85"/>
      <c r="O65" s="85"/>
      <c r="P65" s="85"/>
      <c r="Q65" s="85"/>
      <c r="R65" s="85"/>
    </row>
    <row r="68" spans="1:18" ht="15" customHeight="1">
      <c r="A68" s="13" t="s">
        <v>1065</v>
      </c>
      <c r="B68" s="13" t="s">
        <v>901</v>
      </c>
      <c r="C68" s="13" t="s">
        <v>1066</v>
      </c>
      <c r="D68" s="13" t="s">
        <v>904</v>
      </c>
      <c r="E68" s="13" t="s">
        <v>1067</v>
      </c>
      <c r="F68" s="13" t="s">
        <v>906</v>
      </c>
      <c r="G68" s="13" t="s">
        <v>1068</v>
      </c>
      <c r="H68" s="13" t="s">
        <v>908</v>
      </c>
      <c r="I68" s="13" t="s">
        <v>1069</v>
      </c>
      <c r="J68" s="13" t="s">
        <v>910</v>
      </c>
      <c r="K68" s="13" t="s">
        <v>1070</v>
      </c>
      <c r="L68" s="13" t="s">
        <v>912</v>
      </c>
      <c r="M68" s="13" t="s">
        <v>1071</v>
      </c>
      <c r="N68" s="13" t="s">
        <v>914</v>
      </c>
      <c r="O68" s="13" t="s">
        <v>1072</v>
      </c>
      <c r="P68" s="13" t="s">
        <v>916</v>
      </c>
      <c r="Q68" s="13" t="s">
        <v>1073</v>
      </c>
      <c r="R68" s="13" t="s">
        <v>917</v>
      </c>
    </row>
    <row r="69" spans="1:18" ht="15">
      <c r="A69" s="127" t="s">
        <v>260</v>
      </c>
      <c r="B69" s="85">
        <v>584264</v>
      </c>
      <c r="C69" s="127" t="s">
        <v>260</v>
      </c>
      <c r="D69" s="85">
        <v>584264</v>
      </c>
      <c r="E69" s="127" t="s">
        <v>230</v>
      </c>
      <c r="F69" s="85">
        <v>138435</v>
      </c>
      <c r="G69" s="127" t="s">
        <v>254</v>
      </c>
      <c r="H69" s="85">
        <v>169894</v>
      </c>
      <c r="I69" s="127" t="s">
        <v>220</v>
      </c>
      <c r="J69" s="85">
        <v>175144</v>
      </c>
      <c r="K69" s="127" t="s">
        <v>262</v>
      </c>
      <c r="L69" s="85">
        <v>35544</v>
      </c>
      <c r="M69" s="127" t="s">
        <v>215</v>
      </c>
      <c r="N69" s="85">
        <v>59036</v>
      </c>
      <c r="O69" s="127" t="s">
        <v>242</v>
      </c>
      <c r="P69" s="85">
        <v>71620</v>
      </c>
      <c r="Q69" s="127" t="s">
        <v>214</v>
      </c>
      <c r="R69" s="85">
        <v>83767</v>
      </c>
    </row>
    <row r="70" spans="1:18" ht="15">
      <c r="A70" s="127" t="s">
        <v>251</v>
      </c>
      <c r="B70" s="85">
        <v>251890</v>
      </c>
      <c r="C70" s="127" t="s">
        <v>251</v>
      </c>
      <c r="D70" s="85">
        <v>251890</v>
      </c>
      <c r="E70" s="127" t="s">
        <v>259</v>
      </c>
      <c r="F70" s="85">
        <v>121961</v>
      </c>
      <c r="G70" s="127" t="s">
        <v>240</v>
      </c>
      <c r="H70" s="85">
        <v>59713</v>
      </c>
      <c r="I70" s="127" t="s">
        <v>232</v>
      </c>
      <c r="J70" s="85">
        <v>54224</v>
      </c>
      <c r="K70" s="127" t="s">
        <v>263</v>
      </c>
      <c r="L70" s="85">
        <v>9438</v>
      </c>
      <c r="M70" s="127" t="s">
        <v>221</v>
      </c>
      <c r="N70" s="85">
        <v>47992</v>
      </c>
      <c r="O70" s="127" t="s">
        <v>243</v>
      </c>
      <c r="P70" s="85">
        <v>70057</v>
      </c>
      <c r="Q70" s="127" t="s">
        <v>255</v>
      </c>
      <c r="R70" s="85">
        <v>1672</v>
      </c>
    </row>
    <row r="71" spans="1:18" ht="15">
      <c r="A71" s="127" t="s">
        <v>252</v>
      </c>
      <c r="B71" s="85">
        <v>251145</v>
      </c>
      <c r="C71" s="127" t="s">
        <v>252</v>
      </c>
      <c r="D71" s="85">
        <v>251145</v>
      </c>
      <c r="E71" s="127" t="s">
        <v>231</v>
      </c>
      <c r="F71" s="85">
        <v>55164</v>
      </c>
      <c r="G71" s="127" t="s">
        <v>224</v>
      </c>
      <c r="H71" s="85">
        <v>52147</v>
      </c>
      <c r="I71" s="127" t="s">
        <v>222</v>
      </c>
      <c r="J71" s="85">
        <v>8602</v>
      </c>
      <c r="K71" s="127" t="s">
        <v>247</v>
      </c>
      <c r="L71" s="85">
        <v>2858</v>
      </c>
      <c r="M71" s="127" t="s">
        <v>256</v>
      </c>
      <c r="N71" s="85">
        <v>37777</v>
      </c>
      <c r="O71" s="127"/>
      <c r="P71" s="85"/>
      <c r="Q71" s="127"/>
      <c r="R71" s="85"/>
    </row>
    <row r="72" spans="1:18" ht="15">
      <c r="A72" s="127" t="s">
        <v>220</v>
      </c>
      <c r="B72" s="85">
        <v>175144</v>
      </c>
      <c r="C72" s="127" t="s">
        <v>239</v>
      </c>
      <c r="D72" s="85">
        <v>150359</v>
      </c>
      <c r="E72" s="127" t="s">
        <v>237</v>
      </c>
      <c r="F72" s="85">
        <v>25807</v>
      </c>
      <c r="G72" s="127" t="s">
        <v>219</v>
      </c>
      <c r="H72" s="85">
        <v>46096</v>
      </c>
      <c r="I72" s="127" t="s">
        <v>217</v>
      </c>
      <c r="J72" s="85">
        <v>1428</v>
      </c>
      <c r="K72" s="127"/>
      <c r="L72" s="85"/>
      <c r="M72" s="127"/>
      <c r="N72" s="85"/>
      <c r="O72" s="127"/>
      <c r="P72" s="85"/>
      <c r="Q72" s="127"/>
      <c r="R72" s="85"/>
    </row>
    <row r="73" spans="1:18" ht="15">
      <c r="A73" s="127" t="s">
        <v>254</v>
      </c>
      <c r="B73" s="85">
        <v>169894</v>
      </c>
      <c r="C73" s="127" t="s">
        <v>250</v>
      </c>
      <c r="D73" s="85">
        <v>121290</v>
      </c>
      <c r="E73" s="127" t="s">
        <v>227</v>
      </c>
      <c r="F73" s="85">
        <v>21470</v>
      </c>
      <c r="G73" s="127" t="s">
        <v>225</v>
      </c>
      <c r="H73" s="85">
        <v>15502</v>
      </c>
      <c r="I73" s="127" t="s">
        <v>216</v>
      </c>
      <c r="J73" s="85">
        <v>1189</v>
      </c>
      <c r="K73" s="127"/>
      <c r="L73" s="85"/>
      <c r="M73" s="127"/>
      <c r="N73" s="85"/>
      <c r="O73" s="127"/>
      <c r="P73" s="85"/>
      <c r="Q73" s="127"/>
      <c r="R73" s="85"/>
    </row>
    <row r="74" spans="1:18" ht="15">
      <c r="A74" s="127" t="s">
        <v>239</v>
      </c>
      <c r="B74" s="85">
        <v>150359</v>
      </c>
      <c r="C74" s="127" t="s">
        <v>238</v>
      </c>
      <c r="D74" s="85">
        <v>97234</v>
      </c>
      <c r="E74" s="127" t="s">
        <v>226</v>
      </c>
      <c r="F74" s="85">
        <v>21399</v>
      </c>
      <c r="G74" s="127" t="s">
        <v>223</v>
      </c>
      <c r="H74" s="85">
        <v>14552</v>
      </c>
      <c r="I74" s="127" t="s">
        <v>218</v>
      </c>
      <c r="J74" s="85">
        <v>650</v>
      </c>
      <c r="K74" s="127"/>
      <c r="L74" s="85"/>
      <c r="M74" s="127"/>
      <c r="N74" s="85"/>
      <c r="O74" s="127"/>
      <c r="P74" s="85"/>
      <c r="Q74" s="127"/>
      <c r="R74" s="85"/>
    </row>
    <row r="75" spans="1:18" ht="15">
      <c r="A75" s="127" t="s">
        <v>230</v>
      </c>
      <c r="B75" s="85">
        <v>138435</v>
      </c>
      <c r="C75" s="127" t="s">
        <v>246</v>
      </c>
      <c r="D75" s="85">
        <v>86569</v>
      </c>
      <c r="E75" s="127" t="s">
        <v>233</v>
      </c>
      <c r="F75" s="85">
        <v>16799</v>
      </c>
      <c r="G75" s="127" t="s">
        <v>253</v>
      </c>
      <c r="H75" s="85">
        <v>7802</v>
      </c>
      <c r="I75" s="127"/>
      <c r="J75" s="85"/>
      <c r="K75" s="127"/>
      <c r="L75" s="85"/>
      <c r="M75" s="127"/>
      <c r="N75" s="85"/>
      <c r="O75" s="127"/>
      <c r="P75" s="85"/>
      <c r="Q75" s="127"/>
      <c r="R75" s="85"/>
    </row>
    <row r="76" spans="1:18" ht="15">
      <c r="A76" s="127" t="s">
        <v>259</v>
      </c>
      <c r="B76" s="85">
        <v>121961</v>
      </c>
      <c r="C76" s="127" t="s">
        <v>234</v>
      </c>
      <c r="D76" s="85">
        <v>67884</v>
      </c>
      <c r="E76" s="127" t="s">
        <v>229</v>
      </c>
      <c r="F76" s="85">
        <v>14285</v>
      </c>
      <c r="G76" s="127" t="s">
        <v>258</v>
      </c>
      <c r="H76" s="85">
        <v>6968</v>
      </c>
      <c r="I76" s="127"/>
      <c r="J76" s="85"/>
      <c r="K76" s="127"/>
      <c r="L76" s="85"/>
      <c r="M76" s="127"/>
      <c r="N76" s="85"/>
      <c r="O76" s="127"/>
      <c r="P76" s="85"/>
      <c r="Q76" s="127"/>
      <c r="R76" s="85"/>
    </row>
    <row r="77" spans="1:18" ht="15">
      <c r="A77" s="127" t="s">
        <v>250</v>
      </c>
      <c r="B77" s="85">
        <v>121290</v>
      </c>
      <c r="C77" s="127" t="s">
        <v>248</v>
      </c>
      <c r="D77" s="85">
        <v>46119</v>
      </c>
      <c r="E77" s="127" t="s">
        <v>228</v>
      </c>
      <c r="F77" s="85">
        <v>711</v>
      </c>
      <c r="G77" s="127" t="s">
        <v>257</v>
      </c>
      <c r="H77" s="85">
        <v>0</v>
      </c>
      <c r="I77" s="127"/>
      <c r="J77" s="85"/>
      <c r="K77" s="127"/>
      <c r="L77" s="85"/>
      <c r="M77" s="127"/>
      <c r="N77" s="85"/>
      <c r="O77" s="127"/>
      <c r="P77" s="85"/>
      <c r="Q77" s="127"/>
      <c r="R77" s="85"/>
    </row>
    <row r="78" spans="1:18" ht="15">
      <c r="A78" s="127" t="s">
        <v>238</v>
      </c>
      <c r="B78" s="85">
        <v>97234</v>
      </c>
      <c r="C78" s="127" t="s">
        <v>245</v>
      </c>
      <c r="D78" s="85">
        <v>42668</v>
      </c>
      <c r="E78" s="127" t="s">
        <v>236</v>
      </c>
      <c r="F78" s="85">
        <v>62</v>
      </c>
      <c r="G78" s="127"/>
      <c r="H78" s="85"/>
      <c r="I78" s="127"/>
      <c r="J78" s="85"/>
      <c r="K78" s="127"/>
      <c r="L78" s="85"/>
      <c r="M78" s="127"/>
      <c r="N78" s="85"/>
      <c r="O78" s="127"/>
      <c r="P78" s="85"/>
      <c r="Q78" s="127"/>
      <c r="R78" s="85"/>
    </row>
  </sheetData>
  <hyperlinks>
    <hyperlink ref="A2" r:id="rId1" display="https://www.businessinsider.com/heres-whats-on-jeffrey-epsteins-spotify-and-pinterest-pages-2019-8"/>
    <hyperlink ref="A3" r:id="rId2" display="https://twitter.com/jeevacation"/>
    <hyperlink ref="A4" r:id="rId3" display="https://twitter.com/jeevacation?s=17"/>
    <hyperlink ref="A5" r:id="rId4" display="https://boingboing.net/2019/08/22/jeffrey-epsteins-social-medi.html"/>
    <hyperlink ref="A6" r:id="rId5" display="https://www.pinterest.ca/jeevacation/ideas-for-the-house/"/>
    <hyperlink ref="A7" r:id="rId6" display="https://open.spotify.com/playlist/14xsp3qGIjnSam4rfMC8EL?si=nIYutdbqQiWem0xEHnZZnQ"/>
    <hyperlink ref="A8" r:id="rId7" display="https://open.spotify.com/playlist/1bBh1JPfSpDyWgCCR2i8fc?si=V-jyBIviR3SAFKrjeqT7jA"/>
    <hyperlink ref="A9" r:id="rId8" display="https://www.pinterest.com/jeevacation/ideas-for-the-house/"/>
    <hyperlink ref="A10" r:id="rId9" display="https://www.pinterest.com/jeevacation/"/>
    <hyperlink ref="C2" r:id="rId10" display="https://boingboing.net/2019/08/22/jeffrey-epsteins-social-medi.html"/>
    <hyperlink ref="E2" r:id="rId11" display="https://www.businessinsider.com/heres-whats-on-jeffrey-epsteins-spotify-and-pinterest-pages-2019-8"/>
    <hyperlink ref="E3" r:id="rId12" display="https://twitter.com/jeevacation"/>
    <hyperlink ref="G2" r:id="rId13" display="https://twitter.com/jeevacation?s=17"/>
    <hyperlink ref="I2" r:id="rId14" display="https://www.pinterest.com/jeevacation/ideas-for-the-house/"/>
    <hyperlink ref="I3" r:id="rId15" display="https://open.spotify.com/playlist/1bBh1JPfSpDyWgCCR2i8fc?si=V-jyBIviR3SAFKrjeqT7jA"/>
    <hyperlink ref="I4" r:id="rId16" display="https://www.businessinsider.com/heres-whats-on-jeffrey-epsteins-spotify-and-pinterest-pages-2019-8"/>
    <hyperlink ref="I5" r:id="rId17" display="https://open.spotify.com/playlist/14xsp3qGIjnSam4rfMC8EL?si=nIYutdbqQiWem0xEHnZZnQ"/>
    <hyperlink ref="I6" r:id="rId18" display="https://www.pinterest.ca/jeevacation/ideas-for-the-house/"/>
    <hyperlink ref="M2" r:id="rId19" display="https://twitter.com/jeevacation"/>
    <hyperlink ref="O2" r:id="rId20" display="https://www.businessinsider.com/heres-whats-on-jeffrey-epsteins-spotify-and-pinterest-pages-2019-8"/>
    <hyperlink ref="Q2" r:id="rId21" display="https://www.pinterest.com/jeevacation/"/>
  </hyperlinks>
  <printOptions/>
  <pageMargins left="0.7" right="0.7" top="0.75" bottom="0.75" header="0.3" footer="0.3"/>
  <pageSetup orientation="portrait" paperSize="9"/>
  <tableParts>
    <tablePart r:id="rId28"/>
    <tablePart r:id="rId24"/>
    <tablePart r:id="rId22"/>
    <tablePart r:id="rId27"/>
    <tablePart r:id="rId26"/>
    <tablePart r:id="rId23"/>
    <tablePart r:id="rId29"/>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1129</v>
      </c>
      <c r="B1" s="13" t="s">
        <v>1139</v>
      </c>
      <c r="C1" s="13" t="s">
        <v>1140</v>
      </c>
      <c r="D1" s="13" t="s">
        <v>144</v>
      </c>
      <c r="E1" s="13" t="s">
        <v>1142</v>
      </c>
      <c r="F1" s="13" t="s">
        <v>1143</v>
      </c>
      <c r="G1" s="13" t="s">
        <v>1144</v>
      </c>
    </row>
    <row r="2" spans="1:7" ht="15">
      <c r="A2" s="85" t="s">
        <v>944</v>
      </c>
      <c r="B2" s="85">
        <v>2</v>
      </c>
      <c r="C2" s="132">
        <v>0.0024271844660194177</v>
      </c>
      <c r="D2" s="85" t="s">
        <v>1141</v>
      </c>
      <c r="E2" s="85"/>
      <c r="F2" s="85"/>
      <c r="G2" s="85"/>
    </row>
    <row r="3" spans="1:7" ht="15">
      <c r="A3" s="85" t="s">
        <v>945</v>
      </c>
      <c r="B3" s="85">
        <v>5</v>
      </c>
      <c r="C3" s="132">
        <v>0.006067961165048544</v>
      </c>
      <c r="D3" s="85" t="s">
        <v>1141</v>
      </c>
      <c r="E3" s="85"/>
      <c r="F3" s="85"/>
      <c r="G3" s="85"/>
    </row>
    <row r="4" spans="1:7" ht="15">
      <c r="A4" s="85" t="s">
        <v>946</v>
      </c>
      <c r="B4" s="85">
        <v>0</v>
      </c>
      <c r="C4" s="132">
        <v>0</v>
      </c>
      <c r="D4" s="85" t="s">
        <v>1141</v>
      </c>
      <c r="E4" s="85"/>
      <c r="F4" s="85"/>
      <c r="G4" s="85"/>
    </row>
    <row r="5" spans="1:7" ht="15">
      <c r="A5" s="85" t="s">
        <v>947</v>
      </c>
      <c r="B5" s="85">
        <v>817</v>
      </c>
      <c r="C5" s="132">
        <v>0.9915048543689321</v>
      </c>
      <c r="D5" s="85" t="s">
        <v>1141</v>
      </c>
      <c r="E5" s="85"/>
      <c r="F5" s="85"/>
      <c r="G5" s="85"/>
    </row>
    <row r="6" spans="1:7" ht="15">
      <c r="A6" s="85" t="s">
        <v>948</v>
      </c>
      <c r="B6" s="85">
        <v>824</v>
      </c>
      <c r="C6" s="132">
        <v>1</v>
      </c>
      <c r="D6" s="85" t="s">
        <v>1141</v>
      </c>
      <c r="E6" s="85"/>
      <c r="F6" s="85"/>
      <c r="G6" s="85"/>
    </row>
    <row r="7" spans="1:7" ht="15">
      <c r="A7" s="93" t="s">
        <v>949</v>
      </c>
      <c r="B7" s="93">
        <v>37</v>
      </c>
      <c r="C7" s="133">
        <v>0.017713642557873874</v>
      </c>
      <c r="D7" s="93" t="s">
        <v>1141</v>
      </c>
      <c r="E7" s="93" t="b">
        <v>0</v>
      </c>
      <c r="F7" s="93" t="b">
        <v>0</v>
      </c>
      <c r="G7" s="93" t="b">
        <v>0</v>
      </c>
    </row>
    <row r="8" spans="1:7" ht="15">
      <c r="A8" s="93" t="s">
        <v>257</v>
      </c>
      <c r="B8" s="93">
        <v>36</v>
      </c>
      <c r="C8" s="133">
        <v>0.005251369325600705</v>
      </c>
      <c r="D8" s="93" t="s">
        <v>1141</v>
      </c>
      <c r="E8" s="93" t="b">
        <v>0</v>
      </c>
      <c r="F8" s="93" t="b">
        <v>0</v>
      </c>
      <c r="G8" s="93" t="b">
        <v>0</v>
      </c>
    </row>
    <row r="9" spans="1:7" ht="15">
      <c r="A9" s="93" t="s">
        <v>950</v>
      </c>
      <c r="B9" s="93">
        <v>30</v>
      </c>
      <c r="C9" s="133">
        <v>0.025938215303813156</v>
      </c>
      <c r="D9" s="93" t="s">
        <v>1141</v>
      </c>
      <c r="E9" s="93" t="b">
        <v>0</v>
      </c>
      <c r="F9" s="93" t="b">
        <v>0</v>
      </c>
      <c r="G9" s="93" t="b">
        <v>0</v>
      </c>
    </row>
    <row r="10" spans="1:7" ht="15">
      <c r="A10" s="93" t="s">
        <v>951</v>
      </c>
      <c r="B10" s="93">
        <v>26</v>
      </c>
      <c r="C10" s="133">
        <v>0.010738889976990513</v>
      </c>
      <c r="D10" s="93" t="s">
        <v>1141</v>
      </c>
      <c r="E10" s="93" t="b">
        <v>0</v>
      </c>
      <c r="F10" s="93" t="b">
        <v>0</v>
      </c>
      <c r="G10" s="93" t="b">
        <v>0</v>
      </c>
    </row>
    <row r="11" spans="1:7" ht="15">
      <c r="A11" s="93" t="s">
        <v>952</v>
      </c>
      <c r="B11" s="93">
        <v>25</v>
      </c>
      <c r="C11" s="133">
        <v>0.011968677403968833</v>
      </c>
      <c r="D11" s="93" t="s">
        <v>1141</v>
      </c>
      <c r="E11" s="93" t="b">
        <v>0</v>
      </c>
      <c r="F11" s="93" t="b">
        <v>0</v>
      </c>
      <c r="G11" s="93" t="b">
        <v>0</v>
      </c>
    </row>
    <row r="12" spans="1:7" ht="15">
      <c r="A12" s="93" t="s">
        <v>957</v>
      </c>
      <c r="B12" s="93">
        <v>24</v>
      </c>
      <c r="C12" s="133">
        <v>0.01148993030781008</v>
      </c>
      <c r="D12" s="93" t="s">
        <v>1141</v>
      </c>
      <c r="E12" s="93" t="b">
        <v>0</v>
      </c>
      <c r="F12" s="93" t="b">
        <v>0</v>
      </c>
      <c r="G12" s="93" t="b">
        <v>0</v>
      </c>
    </row>
    <row r="13" spans="1:7" ht="15">
      <c r="A13" s="93" t="s">
        <v>955</v>
      </c>
      <c r="B13" s="93">
        <v>17</v>
      </c>
      <c r="C13" s="133">
        <v>0.012951478414786983</v>
      </c>
      <c r="D13" s="93" t="s">
        <v>1141</v>
      </c>
      <c r="E13" s="93" t="b">
        <v>0</v>
      </c>
      <c r="F13" s="93" t="b">
        <v>0</v>
      </c>
      <c r="G13" s="93" t="b">
        <v>0</v>
      </c>
    </row>
    <row r="14" spans="1:7" ht="15">
      <c r="A14" s="93" t="s">
        <v>956</v>
      </c>
      <c r="B14" s="93">
        <v>17</v>
      </c>
      <c r="C14" s="133">
        <v>0.013797587976752835</v>
      </c>
      <c r="D14" s="93" t="s">
        <v>1141</v>
      </c>
      <c r="E14" s="93" t="b">
        <v>0</v>
      </c>
      <c r="F14" s="93" t="b">
        <v>0</v>
      </c>
      <c r="G14" s="93" t="b">
        <v>0</v>
      </c>
    </row>
    <row r="15" spans="1:7" ht="15">
      <c r="A15" s="93" t="s">
        <v>972</v>
      </c>
      <c r="B15" s="93">
        <v>17</v>
      </c>
      <c r="C15" s="133">
        <v>0.012951478414786983</v>
      </c>
      <c r="D15" s="93" t="s">
        <v>1141</v>
      </c>
      <c r="E15" s="93" t="b">
        <v>0</v>
      </c>
      <c r="F15" s="93" t="b">
        <v>0</v>
      </c>
      <c r="G15" s="93" t="b">
        <v>0</v>
      </c>
    </row>
    <row r="16" spans="1:7" ht="15">
      <c r="A16" s="93" t="s">
        <v>1130</v>
      </c>
      <c r="B16" s="93">
        <v>16</v>
      </c>
      <c r="C16" s="133">
        <v>0.012985965154590903</v>
      </c>
      <c r="D16" s="93" t="s">
        <v>1141</v>
      </c>
      <c r="E16" s="93" t="b">
        <v>0</v>
      </c>
      <c r="F16" s="93" t="b">
        <v>0</v>
      </c>
      <c r="G16" s="93" t="b">
        <v>0</v>
      </c>
    </row>
    <row r="17" spans="1:7" ht="15">
      <c r="A17" s="93" t="s">
        <v>1131</v>
      </c>
      <c r="B17" s="93">
        <v>16</v>
      </c>
      <c r="C17" s="133">
        <v>0.012985965154590903</v>
      </c>
      <c r="D17" s="93" t="s">
        <v>1141</v>
      </c>
      <c r="E17" s="93" t="b">
        <v>0</v>
      </c>
      <c r="F17" s="93" t="b">
        <v>0</v>
      </c>
      <c r="G17" s="93" t="b">
        <v>0</v>
      </c>
    </row>
    <row r="18" spans="1:7" ht="15">
      <c r="A18" s="93" t="s">
        <v>978</v>
      </c>
      <c r="B18" s="93">
        <v>16</v>
      </c>
      <c r="C18" s="133">
        <v>0.012985965154590903</v>
      </c>
      <c r="D18" s="93" t="s">
        <v>1141</v>
      </c>
      <c r="E18" s="93" t="b">
        <v>0</v>
      </c>
      <c r="F18" s="93" t="b">
        <v>0</v>
      </c>
      <c r="G18" s="93" t="b">
        <v>0</v>
      </c>
    </row>
    <row r="19" spans="1:7" ht="15">
      <c r="A19" s="93" t="s">
        <v>530</v>
      </c>
      <c r="B19" s="93">
        <v>15</v>
      </c>
      <c r="C19" s="133">
        <v>0.012969107651906578</v>
      </c>
      <c r="D19" s="93" t="s">
        <v>1141</v>
      </c>
      <c r="E19" s="93" t="b">
        <v>0</v>
      </c>
      <c r="F19" s="93" t="b">
        <v>0</v>
      </c>
      <c r="G19" s="93" t="b">
        <v>0</v>
      </c>
    </row>
    <row r="20" spans="1:7" ht="15">
      <c r="A20" s="93" t="s">
        <v>1132</v>
      </c>
      <c r="B20" s="93">
        <v>14</v>
      </c>
      <c r="C20" s="133">
        <v>0.01289747803141565</v>
      </c>
      <c r="D20" s="93" t="s">
        <v>1141</v>
      </c>
      <c r="E20" s="93" t="b">
        <v>0</v>
      </c>
      <c r="F20" s="93" t="b">
        <v>0</v>
      </c>
      <c r="G20" s="93" t="b">
        <v>0</v>
      </c>
    </row>
    <row r="21" spans="1:7" ht="15">
      <c r="A21" s="93" t="s">
        <v>1133</v>
      </c>
      <c r="B21" s="93">
        <v>14</v>
      </c>
      <c r="C21" s="133">
        <v>0.01289747803141565</v>
      </c>
      <c r="D21" s="93" t="s">
        <v>1141</v>
      </c>
      <c r="E21" s="93" t="b">
        <v>0</v>
      </c>
      <c r="F21" s="93" t="b">
        <v>0</v>
      </c>
      <c r="G21" s="93" t="b">
        <v>0</v>
      </c>
    </row>
    <row r="22" spans="1:7" ht="15">
      <c r="A22" s="93" t="s">
        <v>1134</v>
      </c>
      <c r="B22" s="93">
        <v>14</v>
      </c>
      <c r="C22" s="133">
        <v>0.01289747803141565</v>
      </c>
      <c r="D22" s="93" t="s">
        <v>1141</v>
      </c>
      <c r="E22" s="93" t="b">
        <v>0</v>
      </c>
      <c r="F22" s="93" t="b">
        <v>0</v>
      </c>
      <c r="G22" s="93" t="b">
        <v>0</v>
      </c>
    </row>
    <row r="23" spans="1:7" ht="15">
      <c r="A23" s="93" t="s">
        <v>954</v>
      </c>
      <c r="B23" s="93">
        <v>13</v>
      </c>
      <c r="C23" s="133">
        <v>0.012767157547345455</v>
      </c>
      <c r="D23" s="93" t="s">
        <v>1141</v>
      </c>
      <c r="E23" s="93" t="b">
        <v>0</v>
      </c>
      <c r="F23" s="93" t="b">
        <v>0</v>
      </c>
      <c r="G23" s="93" t="b">
        <v>0</v>
      </c>
    </row>
    <row r="24" spans="1:7" ht="15">
      <c r="A24" s="93" t="s">
        <v>261</v>
      </c>
      <c r="B24" s="93">
        <v>13</v>
      </c>
      <c r="C24" s="133">
        <v>0.012767157547345455</v>
      </c>
      <c r="D24" s="93" t="s">
        <v>1141</v>
      </c>
      <c r="E24" s="93" t="b">
        <v>0</v>
      </c>
      <c r="F24" s="93" t="b">
        <v>0</v>
      </c>
      <c r="G24" s="93" t="b">
        <v>0</v>
      </c>
    </row>
    <row r="25" spans="1:7" ht="15">
      <c r="A25" s="93" t="s">
        <v>260</v>
      </c>
      <c r="B25" s="93">
        <v>13</v>
      </c>
      <c r="C25" s="133">
        <v>0.012767157547345455</v>
      </c>
      <c r="D25" s="93" t="s">
        <v>1141</v>
      </c>
      <c r="E25" s="93" t="b">
        <v>0</v>
      </c>
      <c r="F25" s="93" t="b">
        <v>0</v>
      </c>
      <c r="G25" s="93" t="b">
        <v>0</v>
      </c>
    </row>
    <row r="26" spans="1:7" ht="15">
      <c r="A26" s="93" t="s">
        <v>1135</v>
      </c>
      <c r="B26" s="93">
        <v>13</v>
      </c>
      <c r="C26" s="133">
        <v>0.012767157547345455</v>
      </c>
      <c r="D26" s="93" t="s">
        <v>1141</v>
      </c>
      <c r="E26" s="93" t="b">
        <v>0</v>
      </c>
      <c r="F26" s="93" t="b">
        <v>0</v>
      </c>
      <c r="G26" s="93" t="b">
        <v>0</v>
      </c>
    </row>
    <row r="27" spans="1:7" ht="15">
      <c r="A27" s="93" t="s">
        <v>259</v>
      </c>
      <c r="B27" s="93">
        <v>10</v>
      </c>
      <c r="C27" s="133">
        <v>0.0119748290279695</v>
      </c>
      <c r="D27" s="93" t="s">
        <v>1141</v>
      </c>
      <c r="E27" s="93" t="b">
        <v>0</v>
      </c>
      <c r="F27" s="93" t="b">
        <v>0</v>
      </c>
      <c r="G27" s="93" t="b">
        <v>0</v>
      </c>
    </row>
    <row r="28" spans="1:7" ht="15">
      <c r="A28" s="93" t="s">
        <v>961</v>
      </c>
      <c r="B28" s="93">
        <v>9</v>
      </c>
      <c r="C28" s="133">
        <v>0.011555828951346606</v>
      </c>
      <c r="D28" s="93" t="s">
        <v>1141</v>
      </c>
      <c r="E28" s="93" t="b">
        <v>0</v>
      </c>
      <c r="F28" s="93" t="b">
        <v>0</v>
      </c>
      <c r="G28" s="93" t="b">
        <v>0</v>
      </c>
    </row>
    <row r="29" spans="1:7" ht="15">
      <c r="A29" s="93" t="s">
        <v>959</v>
      </c>
      <c r="B29" s="93">
        <v>8</v>
      </c>
      <c r="C29" s="133">
        <v>0.011045421075049421</v>
      </c>
      <c r="D29" s="93" t="s">
        <v>1141</v>
      </c>
      <c r="E29" s="93" t="b">
        <v>0</v>
      </c>
      <c r="F29" s="93" t="b">
        <v>0</v>
      </c>
      <c r="G29" s="93" t="b">
        <v>0</v>
      </c>
    </row>
    <row r="30" spans="1:7" ht="15">
      <c r="A30" s="93" t="s">
        <v>960</v>
      </c>
      <c r="B30" s="93">
        <v>8</v>
      </c>
      <c r="C30" s="133">
        <v>0.011045421075049421</v>
      </c>
      <c r="D30" s="93" t="s">
        <v>1141</v>
      </c>
      <c r="E30" s="93" t="b">
        <v>0</v>
      </c>
      <c r="F30" s="93" t="b">
        <v>0</v>
      </c>
      <c r="G30" s="93" t="b">
        <v>0</v>
      </c>
    </row>
    <row r="31" spans="1:7" ht="15">
      <c r="A31" s="93" t="s">
        <v>962</v>
      </c>
      <c r="B31" s="93">
        <v>8</v>
      </c>
      <c r="C31" s="133">
        <v>0.011045421075049421</v>
      </c>
      <c r="D31" s="93" t="s">
        <v>1141</v>
      </c>
      <c r="E31" s="93" t="b">
        <v>0</v>
      </c>
      <c r="F31" s="93" t="b">
        <v>0</v>
      </c>
      <c r="G31" s="93" t="b">
        <v>0</v>
      </c>
    </row>
    <row r="32" spans="1:7" ht="15">
      <c r="A32" s="93" t="s">
        <v>971</v>
      </c>
      <c r="B32" s="93">
        <v>5</v>
      </c>
      <c r="C32" s="133">
        <v>0.00883268857508098</v>
      </c>
      <c r="D32" s="93" t="s">
        <v>1141</v>
      </c>
      <c r="E32" s="93" t="b">
        <v>0</v>
      </c>
      <c r="F32" s="93" t="b">
        <v>0</v>
      </c>
      <c r="G32" s="93" t="b">
        <v>0</v>
      </c>
    </row>
    <row r="33" spans="1:7" ht="15">
      <c r="A33" s="93" t="s">
        <v>964</v>
      </c>
      <c r="B33" s="93">
        <v>3</v>
      </c>
      <c r="C33" s="133">
        <v>0.006557734598449475</v>
      </c>
      <c r="D33" s="93" t="s">
        <v>1141</v>
      </c>
      <c r="E33" s="93" t="b">
        <v>0</v>
      </c>
      <c r="F33" s="93" t="b">
        <v>0</v>
      </c>
      <c r="G33" s="93" t="b">
        <v>0</v>
      </c>
    </row>
    <row r="34" spans="1:7" ht="15">
      <c r="A34" s="93" t="s">
        <v>982</v>
      </c>
      <c r="B34" s="93">
        <v>3</v>
      </c>
      <c r="C34" s="133">
        <v>0.006557734598449475</v>
      </c>
      <c r="D34" s="93" t="s">
        <v>1141</v>
      </c>
      <c r="E34" s="93" t="b">
        <v>0</v>
      </c>
      <c r="F34" s="93" t="b">
        <v>0</v>
      </c>
      <c r="G34" s="93" t="b">
        <v>0</v>
      </c>
    </row>
    <row r="35" spans="1:7" ht="15">
      <c r="A35" s="93" t="s">
        <v>1136</v>
      </c>
      <c r="B35" s="93">
        <v>3</v>
      </c>
      <c r="C35" s="133">
        <v>0.006557734598449475</v>
      </c>
      <c r="D35" s="93" t="s">
        <v>1141</v>
      </c>
      <c r="E35" s="93" t="b">
        <v>0</v>
      </c>
      <c r="F35" s="93" t="b">
        <v>0</v>
      </c>
      <c r="G35" s="93" t="b">
        <v>0</v>
      </c>
    </row>
    <row r="36" spans="1:7" ht="15">
      <c r="A36" s="93" t="s">
        <v>258</v>
      </c>
      <c r="B36" s="93">
        <v>3</v>
      </c>
      <c r="C36" s="133">
        <v>0.006557734598449475</v>
      </c>
      <c r="D36" s="93" t="s">
        <v>1141</v>
      </c>
      <c r="E36" s="93" t="b">
        <v>0</v>
      </c>
      <c r="F36" s="93" t="b">
        <v>0</v>
      </c>
      <c r="G36" s="93" t="b">
        <v>0</v>
      </c>
    </row>
    <row r="37" spans="1:7" ht="15">
      <c r="A37" s="93" t="s">
        <v>965</v>
      </c>
      <c r="B37" s="93">
        <v>2</v>
      </c>
      <c r="C37" s="133">
        <v>0.00503757451763934</v>
      </c>
      <c r="D37" s="93" t="s">
        <v>1141</v>
      </c>
      <c r="E37" s="93" t="b">
        <v>0</v>
      </c>
      <c r="F37" s="93" t="b">
        <v>0</v>
      </c>
      <c r="G37" s="93" t="b">
        <v>0</v>
      </c>
    </row>
    <row r="38" spans="1:7" ht="15">
      <c r="A38" s="93" t="s">
        <v>966</v>
      </c>
      <c r="B38" s="93">
        <v>2</v>
      </c>
      <c r="C38" s="133">
        <v>0.00503757451763934</v>
      </c>
      <c r="D38" s="93" t="s">
        <v>1141</v>
      </c>
      <c r="E38" s="93" t="b">
        <v>0</v>
      </c>
      <c r="F38" s="93" t="b">
        <v>0</v>
      </c>
      <c r="G38" s="93" t="b">
        <v>0</v>
      </c>
    </row>
    <row r="39" spans="1:7" ht="15">
      <c r="A39" s="93" t="s">
        <v>967</v>
      </c>
      <c r="B39" s="93">
        <v>2</v>
      </c>
      <c r="C39" s="133">
        <v>0.00503757451763934</v>
      </c>
      <c r="D39" s="93" t="s">
        <v>1141</v>
      </c>
      <c r="E39" s="93" t="b">
        <v>0</v>
      </c>
      <c r="F39" s="93" t="b">
        <v>0</v>
      </c>
      <c r="G39" s="93" t="b">
        <v>0</v>
      </c>
    </row>
    <row r="40" spans="1:7" ht="15">
      <c r="A40" s="93" t="s">
        <v>968</v>
      </c>
      <c r="B40" s="93">
        <v>2</v>
      </c>
      <c r="C40" s="133">
        <v>0.00503757451763934</v>
      </c>
      <c r="D40" s="93" t="s">
        <v>1141</v>
      </c>
      <c r="E40" s="93" t="b">
        <v>0</v>
      </c>
      <c r="F40" s="93" t="b">
        <v>0</v>
      </c>
      <c r="G40" s="93" t="b">
        <v>0</v>
      </c>
    </row>
    <row r="41" spans="1:7" ht="15">
      <c r="A41" s="93" t="s">
        <v>977</v>
      </c>
      <c r="B41" s="93">
        <v>2</v>
      </c>
      <c r="C41" s="133">
        <v>0.00503757451763934</v>
      </c>
      <c r="D41" s="93" t="s">
        <v>1141</v>
      </c>
      <c r="E41" s="93" t="b">
        <v>0</v>
      </c>
      <c r="F41" s="93" t="b">
        <v>0</v>
      </c>
      <c r="G41" s="93" t="b">
        <v>0</v>
      </c>
    </row>
    <row r="42" spans="1:7" ht="15">
      <c r="A42" s="93" t="s">
        <v>979</v>
      </c>
      <c r="B42" s="93">
        <v>2</v>
      </c>
      <c r="C42" s="133">
        <v>0.00503757451763934</v>
      </c>
      <c r="D42" s="93" t="s">
        <v>1141</v>
      </c>
      <c r="E42" s="93" t="b">
        <v>0</v>
      </c>
      <c r="F42" s="93" t="b">
        <v>0</v>
      </c>
      <c r="G42" s="93" t="b">
        <v>0</v>
      </c>
    </row>
    <row r="43" spans="1:7" ht="15">
      <c r="A43" s="93" t="s">
        <v>980</v>
      </c>
      <c r="B43" s="93">
        <v>2</v>
      </c>
      <c r="C43" s="133">
        <v>0.00503757451763934</v>
      </c>
      <c r="D43" s="93" t="s">
        <v>1141</v>
      </c>
      <c r="E43" s="93" t="b">
        <v>0</v>
      </c>
      <c r="F43" s="93" t="b">
        <v>0</v>
      </c>
      <c r="G43" s="93" t="b">
        <v>0</v>
      </c>
    </row>
    <row r="44" spans="1:7" ht="15">
      <c r="A44" s="93" t="s">
        <v>981</v>
      </c>
      <c r="B44" s="93">
        <v>2</v>
      </c>
      <c r="C44" s="133">
        <v>0.00503757451763934</v>
      </c>
      <c r="D44" s="93" t="s">
        <v>1141</v>
      </c>
      <c r="E44" s="93" t="b">
        <v>0</v>
      </c>
      <c r="F44" s="93" t="b">
        <v>0</v>
      </c>
      <c r="G44" s="93" t="b">
        <v>0</v>
      </c>
    </row>
    <row r="45" spans="1:7" ht="15">
      <c r="A45" s="93" t="s">
        <v>1137</v>
      </c>
      <c r="B45" s="93">
        <v>2</v>
      </c>
      <c r="C45" s="133">
        <v>0.00503757451763934</v>
      </c>
      <c r="D45" s="93" t="s">
        <v>1141</v>
      </c>
      <c r="E45" s="93" t="b">
        <v>0</v>
      </c>
      <c r="F45" s="93" t="b">
        <v>0</v>
      </c>
      <c r="G45" s="93" t="b">
        <v>0</v>
      </c>
    </row>
    <row r="46" spans="1:7" ht="15">
      <c r="A46" s="93" t="s">
        <v>494</v>
      </c>
      <c r="B46" s="93">
        <v>2</v>
      </c>
      <c r="C46" s="133">
        <v>0.006175684142077832</v>
      </c>
      <c r="D46" s="93" t="s">
        <v>1141</v>
      </c>
      <c r="E46" s="93" t="b">
        <v>0</v>
      </c>
      <c r="F46" s="93" t="b">
        <v>0</v>
      </c>
      <c r="G46" s="93" t="b">
        <v>0</v>
      </c>
    </row>
    <row r="47" spans="1:7" ht="15">
      <c r="A47" s="93" t="s">
        <v>969</v>
      </c>
      <c r="B47" s="93">
        <v>2</v>
      </c>
      <c r="C47" s="133">
        <v>0.00503757451763934</v>
      </c>
      <c r="D47" s="93" t="s">
        <v>1141</v>
      </c>
      <c r="E47" s="93" t="b">
        <v>0</v>
      </c>
      <c r="F47" s="93" t="b">
        <v>0</v>
      </c>
      <c r="G47" s="93" t="b">
        <v>0</v>
      </c>
    </row>
    <row r="48" spans="1:7" ht="15">
      <c r="A48" s="93" t="s">
        <v>973</v>
      </c>
      <c r="B48" s="93">
        <v>2</v>
      </c>
      <c r="C48" s="133">
        <v>0.00503757451763934</v>
      </c>
      <c r="D48" s="93" t="s">
        <v>1141</v>
      </c>
      <c r="E48" s="93" t="b">
        <v>0</v>
      </c>
      <c r="F48" s="93" t="b">
        <v>0</v>
      </c>
      <c r="G48" s="93" t="b">
        <v>0</v>
      </c>
    </row>
    <row r="49" spans="1:7" ht="15">
      <c r="A49" s="93" t="s">
        <v>256</v>
      </c>
      <c r="B49" s="93">
        <v>2</v>
      </c>
      <c r="C49" s="133">
        <v>0.00503757451763934</v>
      </c>
      <c r="D49" s="93" t="s">
        <v>1141</v>
      </c>
      <c r="E49" s="93" t="b">
        <v>0</v>
      </c>
      <c r="F49" s="93" t="b">
        <v>0</v>
      </c>
      <c r="G49" s="93" t="b">
        <v>0</v>
      </c>
    </row>
    <row r="50" spans="1:7" ht="15">
      <c r="A50" s="93" t="s">
        <v>1138</v>
      </c>
      <c r="B50" s="93">
        <v>2</v>
      </c>
      <c r="C50" s="133">
        <v>0.00503757451763934</v>
      </c>
      <c r="D50" s="93" t="s">
        <v>1141</v>
      </c>
      <c r="E50" s="93" t="b">
        <v>0</v>
      </c>
      <c r="F50" s="93" t="b">
        <v>0</v>
      </c>
      <c r="G50" s="93" t="b">
        <v>0</v>
      </c>
    </row>
    <row r="51" spans="1:7" ht="15">
      <c r="A51" s="93" t="s">
        <v>949</v>
      </c>
      <c r="B51" s="93">
        <v>26</v>
      </c>
      <c r="C51" s="133">
        <v>0</v>
      </c>
      <c r="D51" s="93" t="s">
        <v>880</v>
      </c>
      <c r="E51" s="93" t="b">
        <v>0</v>
      </c>
      <c r="F51" s="93" t="b">
        <v>0</v>
      </c>
      <c r="G51" s="93" t="b">
        <v>0</v>
      </c>
    </row>
    <row r="52" spans="1:7" ht="15">
      <c r="A52" s="93" t="s">
        <v>950</v>
      </c>
      <c r="B52" s="93">
        <v>26</v>
      </c>
      <c r="C52" s="133">
        <v>0</v>
      </c>
      <c r="D52" s="93" t="s">
        <v>880</v>
      </c>
      <c r="E52" s="93" t="b">
        <v>0</v>
      </c>
      <c r="F52" s="93" t="b">
        <v>0</v>
      </c>
      <c r="G52" s="93" t="b">
        <v>0</v>
      </c>
    </row>
    <row r="53" spans="1:7" ht="15">
      <c r="A53" s="93" t="s">
        <v>954</v>
      </c>
      <c r="B53" s="93">
        <v>13</v>
      </c>
      <c r="C53" s="133">
        <v>0</v>
      </c>
      <c r="D53" s="93" t="s">
        <v>880</v>
      </c>
      <c r="E53" s="93" t="b">
        <v>0</v>
      </c>
      <c r="F53" s="93" t="b">
        <v>0</v>
      </c>
      <c r="G53" s="93" t="b">
        <v>0</v>
      </c>
    </row>
    <row r="54" spans="1:7" ht="15">
      <c r="A54" s="93" t="s">
        <v>261</v>
      </c>
      <c r="B54" s="93">
        <v>13</v>
      </c>
      <c r="C54" s="133">
        <v>0</v>
      </c>
      <c r="D54" s="93" t="s">
        <v>880</v>
      </c>
      <c r="E54" s="93" t="b">
        <v>0</v>
      </c>
      <c r="F54" s="93" t="b">
        <v>0</v>
      </c>
      <c r="G54" s="93" t="b">
        <v>0</v>
      </c>
    </row>
    <row r="55" spans="1:7" ht="15">
      <c r="A55" s="93" t="s">
        <v>955</v>
      </c>
      <c r="B55" s="93">
        <v>13</v>
      </c>
      <c r="C55" s="133">
        <v>0</v>
      </c>
      <c r="D55" s="93" t="s">
        <v>880</v>
      </c>
      <c r="E55" s="93" t="b">
        <v>0</v>
      </c>
      <c r="F55" s="93" t="b">
        <v>0</v>
      </c>
      <c r="G55" s="93" t="b">
        <v>0</v>
      </c>
    </row>
    <row r="56" spans="1:7" ht="15">
      <c r="A56" s="93" t="s">
        <v>951</v>
      </c>
      <c r="B56" s="93">
        <v>13</v>
      </c>
      <c r="C56" s="133">
        <v>0</v>
      </c>
      <c r="D56" s="93" t="s">
        <v>880</v>
      </c>
      <c r="E56" s="93" t="b">
        <v>0</v>
      </c>
      <c r="F56" s="93" t="b">
        <v>0</v>
      </c>
      <c r="G56" s="93" t="b">
        <v>0</v>
      </c>
    </row>
    <row r="57" spans="1:7" ht="15">
      <c r="A57" s="93" t="s">
        <v>952</v>
      </c>
      <c r="B57" s="93">
        <v>13</v>
      </c>
      <c r="C57" s="133">
        <v>0</v>
      </c>
      <c r="D57" s="93" t="s">
        <v>880</v>
      </c>
      <c r="E57" s="93" t="b">
        <v>0</v>
      </c>
      <c r="F57" s="93" t="b">
        <v>0</v>
      </c>
      <c r="G57" s="93" t="b">
        <v>0</v>
      </c>
    </row>
    <row r="58" spans="1:7" ht="15">
      <c r="A58" s="93" t="s">
        <v>956</v>
      </c>
      <c r="B58" s="93">
        <v>13</v>
      </c>
      <c r="C58" s="133">
        <v>0</v>
      </c>
      <c r="D58" s="93" t="s">
        <v>880</v>
      </c>
      <c r="E58" s="93" t="b">
        <v>0</v>
      </c>
      <c r="F58" s="93" t="b">
        <v>0</v>
      </c>
      <c r="G58" s="93" t="b">
        <v>0</v>
      </c>
    </row>
    <row r="59" spans="1:7" ht="15">
      <c r="A59" s="93" t="s">
        <v>257</v>
      </c>
      <c r="B59" s="93">
        <v>13</v>
      </c>
      <c r="C59" s="133">
        <v>0</v>
      </c>
      <c r="D59" s="93" t="s">
        <v>880</v>
      </c>
      <c r="E59" s="93" t="b">
        <v>0</v>
      </c>
      <c r="F59" s="93" t="b">
        <v>0</v>
      </c>
      <c r="G59" s="93" t="b">
        <v>0</v>
      </c>
    </row>
    <row r="60" spans="1:7" ht="15">
      <c r="A60" s="93" t="s">
        <v>957</v>
      </c>
      <c r="B60" s="93">
        <v>13</v>
      </c>
      <c r="C60" s="133">
        <v>0</v>
      </c>
      <c r="D60" s="93" t="s">
        <v>880</v>
      </c>
      <c r="E60" s="93" t="b">
        <v>0</v>
      </c>
      <c r="F60" s="93" t="b">
        <v>0</v>
      </c>
      <c r="G60" s="93" t="b">
        <v>0</v>
      </c>
    </row>
    <row r="61" spans="1:7" ht="15">
      <c r="A61" s="93" t="s">
        <v>1130</v>
      </c>
      <c r="B61" s="93">
        <v>13</v>
      </c>
      <c r="C61" s="133">
        <v>0</v>
      </c>
      <c r="D61" s="93" t="s">
        <v>880</v>
      </c>
      <c r="E61" s="93" t="b">
        <v>0</v>
      </c>
      <c r="F61" s="93" t="b">
        <v>0</v>
      </c>
      <c r="G61" s="93" t="b">
        <v>0</v>
      </c>
    </row>
    <row r="62" spans="1:7" ht="15">
      <c r="A62" s="93" t="s">
        <v>530</v>
      </c>
      <c r="B62" s="93">
        <v>13</v>
      </c>
      <c r="C62" s="133">
        <v>0</v>
      </c>
      <c r="D62" s="93" t="s">
        <v>880</v>
      </c>
      <c r="E62" s="93" t="b">
        <v>0</v>
      </c>
      <c r="F62" s="93" t="b">
        <v>0</v>
      </c>
      <c r="G62" s="93" t="b">
        <v>0</v>
      </c>
    </row>
    <row r="63" spans="1:7" ht="15">
      <c r="A63" s="93" t="s">
        <v>1131</v>
      </c>
      <c r="B63" s="93">
        <v>13</v>
      </c>
      <c r="C63" s="133">
        <v>0</v>
      </c>
      <c r="D63" s="93" t="s">
        <v>880</v>
      </c>
      <c r="E63" s="93" t="b">
        <v>0</v>
      </c>
      <c r="F63" s="93" t="b">
        <v>0</v>
      </c>
      <c r="G63" s="93" t="b">
        <v>0</v>
      </c>
    </row>
    <row r="64" spans="1:7" ht="15">
      <c r="A64" s="93" t="s">
        <v>260</v>
      </c>
      <c r="B64" s="93">
        <v>13</v>
      </c>
      <c r="C64" s="133">
        <v>0</v>
      </c>
      <c r="D64" s="93" t="s">
        <v>880</v>
      </c>
      <c r="E64" s="93" t="b">
        <v>0</v>
      </c>
      <c r="F64" s="93" t="b">
        <v>0</v>
      </c>
      <c r="G64" s="93" t="b">
        <v>0</v>
      </c>
    </row>
    <row r="65" spans="1:7" ht="15">
      <c r="A65" s="93" t="s">
        <v>1135</v>
      </c>
      <c r="B65" s="93">
        <v>13</v>
      </c>
      <c r="C65" s="133">
        <v>0</v>
      </c>
      <c r="D65" s="93" t="s">
        <v>880</v>
      </c>
      <c r="E65" s="93" t="b">
        <v>0</v>
      </c>
      <c r="F65" s="93" t="b">
        <v>0</v>
      </c>
      <c r="G65" s="93" t="b">
        <v>0</v>
      </c>
    </row>
    <row r="66" spans="1:7" ht="15">
      <c r="A66" s="93" t="s">
        <v>1132</v>
      </c>
      <c r="B66" s="93">
        <v>13</v>
      </c>
      <c r="C66" s="133">
        <v>0</v>
      </c>
      <c r="D66" s="93" t="s">
        <v>880</v>
      </c>
      <c r="E66" s="93" t="b">
        <v>0</v>
      </c>
      <c r="F66" s="93" t="b">
        <v>0</v>
      </c>
      <c r="G66" s="93" t="b">
        <v>0</v>
      </c>
    </row>
    <row r="67" spans="1:7" ht="15">
      <c r="A67" s="93" t="s">
        <v>1133</v>
      </c>
      <c r="B67" s="93">
        <v>13</v>
      </c>
      <c r="C67" s="133">
        <v>0</v>
      </c>
      <c r="D67" s="93" t="s">
        <v>880</v>
      </c>
      <c r="E67" s="93" t="b">
        <v>0</v>
      </c>
      <c r="F67" s="93" t="b">
        <v>0</v>
      </c>
      <c r="G67" s="93" t="b">
        <v>0</v>
      </c>
    </row>
    <row r="68" spans="1:7" ht="15">
      <c r="A68" s="93" t="s">
        <v>1134</v>
      </c>
      <c r="B68" s="93">
        <v>13</v>
      </c>
      <c r="C68" s="133">
        <v>0</v>
      </c>
      <c r="D68" s="93" t="s">
        <v>880</v>
      </c>
      <c r="E68" s="93" t="b">
        <v>0</v>
      </c>
      <c r="F68" s="93" t="b">
        <v>0</v>
      </c>
      <c r="G68" s="93" t="b">
        <v>0</v>
      </c>
    </row>
    <row r="69" spans="1:7" ht="15">
      <c r="A69" s="93" t="s">
        <v>972</v>
      </c>
      <c r="B69" s="93">
        <v>13</v>
      </c>
      <c r="C69" s="133">
        <v>0</v>
      </c>
      <c r="D69" s="93" t="s">
        <v>880</v>
      </c>
      <c r="E69" s="93" t="b">
        <v>0</v>
      </c>
      <c r="F69" s="93" t="b">
        <v>0</v>
      </c>
      <c r="G69" s="93" t="b">
        <v>0</v>
      </c>
    </row>
    <row r="70" spans="1:7" ht="15">
      <c r="A70" s="93" t="s">
        <v>978</v>
      </c>
      <c r="B70" s="93">
        <v>13</v>
      </c>
      <c r="C70" s="133">
        <v>0</v>
      </c>
      <c r="D70" s="93" t="s">
        <v>880</v>
      </c>
      <c r="E70" s="93" t="b">
        <v>0</v>
      </c>
      <c r="F70" s="93" t="b">
        <v>0</v>
      </c>
      <c r="G70" s="93" t="b">
        <v>0</v>
      </c>
    </row>
    <row r="71" spans="1:7" ht="15">
      <c r="A71" s="93" t="s">
        <v>259</v>
      </c>
      <c r="B71" s="93">
        <v>9</v>
      </c>
      <c r="C71" s="133">
        <v>0</v>
      </c>
      <c r="D71" s="93" t="s">
        <v>881</v>
      </c>
      <c r="E71" s="93" t="b">
        <v>0</v>
      </c>
      <c r="F71" s="93" t="b">
        <v>0</v>
      </c>
      <c r="G71" s="93" t="b">
        <v>0</v>
      </c>
    </row>
    <row r="72" spans="1:7" ht="15">
      <c r="A72" s="93" t="s">
        <v>959</v>
      </c>
      <c r="B72" s="93">
        <v>8</v>
      </c>
      <c r="C72" s="133">
        <v>0.004930363609386148</v>
      </c>
      <c r="D72" s="93" t="s">
        <v>881</v>
      </c>
      <c r="E72" s="93" t="b">
        <v>0</v>
      </c>
      <c r="F72" s="93" t="b">
        <v>0</v>
      </c>
      <c r="G72" s="93" t="b">
        <v>0</v>
      </c>
    </row>
    <row r="73" spans="1:7" ht="15">
      <c r="A73" s="93" t="s">
        <v>960</v>
      </c>
      <c r="B73" s="93">
        <v>8</v>
      </c>
      <c r="C73" s="133">
        <v>0.004930363609386148</v>
      </c>
      <c r="D73" s="93" t="s">
        <v>881</v>
      </c>
      <c r="E73" s="93" t="b">
        <v>0</v>
      </c>
      <c r="F73" s="93" t="b">
        <v>0</v>
      </c>
      <c r="G73" s="93" t="b">
        <v>0</v>
      </c>
    </row>
    <row r="74" spans="1:7" ht="15">
      <c r="A74" s="93" t="s">
        <v>961</v>
      </c>
      <c r="B74" s="93">
        <v>8</v>
      </c>
      <c r="C74" s="133">
        <v>0.004930363609386148</v>
      </c>
      <c r="D74" s="93" t="s">
        <v>881</v>
      </c>
      <c r="E74" s="93" t="b">
        <v>0</v>
      </c>
      <c r="F74" s="93" t="b">
        <v>0</v>
      </c>
      <c r="G74" s="93" t="b">
        <v>0</v>
      </c>
    </row>
    <row r="75" spans="1:7" ht="15">
      <c r="A75" s="93" t="s">
        <v>951</v>
      </c>
      <c r="B75" s="93">
        <v>8</v>
      </c>
      <c r="C75" s="133">
        <v>0.004930363609386148</v>
      </c>
      <c r="D75" s="93" t="s">
        <v>881</v>
      </c>
      <c r="E75" s="93" t="b">
        <v>0</v>
      </c>
      <c r="F75" s="93" t="b">
        <v>0</v>
      </c>
      <c r="G75" s="93" t="b">
        <v>0</v>
      </c>
    </row>
    <row r="76" spans="1:7" ht="15">
      <c r="A76" s="93" t="s">
        <v>257</v>
      </c>
      <c r="B76" s="93">
        <v>8</v>
      </c>
      <c r="C76" s="133">
        <v>0.004930363609386148</v>
      </c>
      <c r="D76" s="93" t="s">
        <v>881</v>
      </c>
      <c r="E76" s="93" t="b">
        <v>0</v>
      </c>
      <c r="F76" s="93" t="b">
        <v>0</v>
      </c>
      <c r="G76" s="93" t="b">
        <v>0</v>
      </c>
    </row>
    <row r="77" spans="1:7" ht="15">
      <c r="A77" s="93" t="s">
        <v>949</v>
      </c>
      <c r="B77" s="93">
        <v>8</v>
      </c>
      <c r="C77" s="133">
        <v>0.004930363609386148</v>
      </c>
      <c r="D77" s="93" t="s">
        <v>881</v>
      </c>
      <c r="E77" s="93" t="b">
        <v>0</v>
      </c>
      <c r="F77" s="93" t="b">
        <v>0</v>
      </c>
      <c r="G77" s="93" t="b">
        <v>0</v>
      </c>
    </row>
    <row r="78" spans="1:7" ht="15">
      <c r="A78" s="93" t="s">
        <v>952</v>
      </c>
      <c r="B78" s="93">
        <v>8</v>
      </c>
      <c r="C78" s="133">
        <v>0.004930363609386148</v>
      </c>
      <c r="D78" s="93" t="s">
        <v>881</v>
      </c>
      <c r="E78" s="93" t="b">
        <v>0</v>
      </c>
      <c r="F78" s="93" t="b">
        <v>0</v>
      </c>
      <c r="G78" s="93" t="b">
        <v>0</v>
      </c>
    </row>
    <row r="79" spans="1:7" ht="15">
      <c r="A79" s="93" t="s">
        <v>962</v>
      </c>
      <c r="B79" s="93">
        <v>8</v>
      </c>
      <c r="C79" s="133">
        <v>0.004930363609386148</v>
      </c>
      <c r="D79" s="93" t="s">
        <v>881</v>
      </c>
      <c r="E79" s="93" t="b">
        <v>0</v>
      </c>
      <c r="F79" s="93" t="b">
        <v>0</v>
      </c>
      <c r="G79" s="93" t="b">
        <v>0</v>
      </c>
    </row>
    <row r="80" spans="1:7" ht="15">
      <c r="A80" s="93" t="s">
        <v>957</v>
      </c>
      <c r="B80" s="93">
        <v>8</v>
      </c>
      <c r="C80" s="133">
        <v>0.004930363609386148</v>
      </c>
      <c r="D80" s="93" t="s">
        <v>881</v>
      </c>
      <c r="E80" s="93" t="b">
        <v>0</v>
      </c>
      <c r="F80" s="93" t="b">
        <v>0</v>
      </c>
      <c r="G80" s="93" t="b">
        <v>0</v>
      </c>
    </row>
    <row r="81" spans="1:7" ht="15">
      <c r="A81" s="93" t="s">
        <v>257</v>
      </c>
      <c r="B81" s="93">
        <v>9</v>
      </c>
      <c r="C81" s="133">
        <v>0</v>
      </c>
      <c r="D81" s="93" t="s">
        <v>882</v>
      </c>
      <c r="E81" s="93" t="b">
        <v>0</v>
      </c>
      <c r="F81" s="93" t="b">
        <v>0</v>
      </c>
      <c r="G81" s="93" t="b">
        <v>0</v>
      </c>
    </row>
    <row r="82" spans="1:7" ht="15">
      <c r="A82" s="93" t="s">
        <v>964</v>
      </c>
      <c r="B82" s="93">
        <v>3</v>
      </c>
      <c r="C82" s="133">
        <v>0.03670163497843557</v>
      </c>
      <c r="D82" s="93" t="s">
        <v>882</v>
      </c>
      <c r="E82" s="93" t="b">
        <v>0</v>
      </c>
      <c r="F82" s="93" t="b">
        <v>0</v>
      </c>
      <c r="G82" s="93" t="b">
        <v>0</v>
      </c>
    </row>
    <row r="83" spans="1:7" ht="15">
      <c r="A83" s="93" t="s">
        <v>258</v>
      </c>
      <c r="B83" s="93">
        <v>3</v>
      </c>
      <c r="C83" s="133">
        <v>0.03670163497843557</v>
      </c>
      <c r="D83" s="93" t="s">
        <v>882</v>
      </c>
      <c r="E83" s="93" t="b">
        <v>0</v>
      </c>
      <c r="F83" s="93" t="b">
        <v>0</v>
      </c>
      <c r="G83" s="93" t="b">
        <v>0</v>
      </c>
    </row>
    <row r="84" spans="1:7" ht="15">
      <c r="A84" s="93" t="s">
        <v>965</v>
      </c>
      <c r="B84" s="93">
        <v>2</v>
      </c>
      <c r="C84" s="133">
        <v>0.033498077629504804</v>
      </c>
      <c r="D84" s="93" t="s">
        <v>882</v>
      </c>
      <c r="E84" s="93" t="b">
        <v>0</v>
      </c>
      <c r="F84" s="93" t="b">
        <v>0</v>
      </c>
      <c r="G84" s="93" t="b">
        <v>0</v>
      </c>
    </row>
    <row r="85" spans="1:7" ht="15">
      <c r="A85" s="93" t="s">
        <v>966</v>
      </c>
      <c r="B85" s="93">
        <v>2</v>
      </c>
      <c r="C85" s="133">
        <v>0.033498077629504804</v>
      </c>
      <c r="D85" s="93" t="s">
        <v>882</v>
      </c>
      <c r="E85" s="93" t="b">
        <v>0</v>
      </c>
      <c r="F85" s="93" t="b">
        <v>0</v>
      </c>
      <c r="G85" s="93" t="b">
        <v>0</v>
      </c>
    </row>
    <row r="86" spans="1:7" ht="15">
      <c r="A86" s="93" t="s">
        <v>967</v>
      </c>
      <c r="B86" s="93">
        <v>2</v>
      </c>
      <c r="C86" s="133">
        <v>0.033498077629504804</v>
      </c>
      <c r="D86" s="93" t="s">
        <v>882</v>
      </c>
      <c r="E86" s="93" t="b">
        <v>0</v>
      </c>
      <c r="F86" s="93" t="b">
        <v>0</v>
      </c>
      <c r="G86" s="93" t="b">
        <v>0</v>
      </c>
    </row>
    <row r="87" spans="1:7" ht="15">
      <c r="A87" s="93" t="s">
        <v>968</v>
      </c>
      <c r="B87" s="93">
        <v>2</v>
      </c>
      <c r="C87" s="133">
        <v>0.033498077629504804</v>
      </c>
      <c r="D87" s="93" t="s">
        <v>882</v>
      </c>
      <c r="E87" s="93" t="b">
        <v>0</v>
      </c>
      <c r="F87" s="93" t="b">
        <v>0</v>
      </c>
      <c r="G87" s="93" t="b">
        <v>0</v>
      </c>
    </row>
    <row r="88" spans="1:7" ht="15">
      <c r="A88" s="93" t="s">
        <v>494</v>
      </c>
      <c r="B88" s="93">
        <v>2</v>
      </c>
      <c r="C88" s="133">
        <v>0.04893551330458076</v>
      </c>
      <c r="D88" s="93" t="s">
        <v>882</v>
      </c>
      <c r="E88" s="93" t="b">
        <v>0</v>
      </c>
      <c r="F88" s="93" t="b">
        <v>0</v>
      </c>
      <c r="G88" s="93" t="b">
        <v>0</v>
      </c>
    </row>
    <row r="89" spans="1:7" ht="15">
      <c r="A89" s="93" t="s">
        <v>969</v>
      </c>
      <c r="B89" s="93">
        <v>2</v>
      </c>
      <c r="C89" s="133">
        <v>0.033498077629504804</v>
      </c>
      <c r="D89" s="93" t="s">
        <v>882</v>
      </c>
      <c r="E89" s="93" t="b">
        <v>0</v>
      </c>
      <c r="F89" s="93" t="b">
        <v>0</v>
      </c>
      <c r="G89" s="93" t="b">
        <v>0</v>
      </c>
    </row>
    <row r="90" spans="1:7" ht="15">
      <c r="A90" s="93" t="s">
        <v>971</v>
      </c>
      <c r="B90" s="93">
        <v>2</v>
      </c>
      <c r="C90" s="133">
        <v>0.01947433692733316</v>
      </c>
      <c r="D90" s="93" t="s">
        <v>883</v>
      </c>
      <c r="E90" s="93" t="b">
        <v>0</v>
      </c>
      <c r="F90" s="93" t="b">
        <v>0</v>
      </c>
      <c r="G90" s="93" t="b">
        <v>0</v>
      </c>
    </row>
    <row r="91" spans="1:7" ht="15">
      <c r="A91" s="93" t="s">
        <v>972</v>
      </c>
      <c r="B91" s="93">
        <v>2</v>
      </c>
      <c r="C91" s="133">
        <v>0.01947433692733316</v>
      </c>
      <c r="D91" s="93" t="s">
        <v>883</v>
      </c>
      <c r="E91" s="93" t="b">
        <v>0</v>
      </c>
      <c r="F91" s="93" t="b">
        <v>0</v>
      </c>
      <c r="G91" s="93" t="b">
        <v>0</v>
      </c>
    </row>
    <row r="92" spans="1:7" ht="15">
      <c r="A92" s="93" t="s">
        <v>955</v>
      </c>
      <c r="B92" s="93">
        <v>2</v>
      </c>
      <c r="C92" s="133">
        <v>0.01947433692733316</v>
      </c>
      <c r="D92" s="93" t="s">
        <v>883</v>
      </c>
      <c r="E92" s="93" t="b">
        <v>0</v>
      </c>
      <c r="F92" s="93" t="b">
        <v>0</v>
      </c>
      <c r="G92" s="93" t="b">
        <v>0</v>
      </c>
    </row>
    <row r="93" spans="1:7" ht="15">
      <c r="A93" s="93" t="s">
        <v>257</v>
      </c>
      <c r="B93" s="93">
        <v>2</v>
      </c>
      <c r="C93" s="133">
        <v>0.01947433692733316</v>
      </c>
      <c r="D93" s="93" t="s">
        <v>883</v>
      </c>
      <c r="E93" s="93" t="b">
        <v>0</v>
      </c>
      <c r="F93" s="93" t="b">
        <v>0</v>
      </c>
      <c r="G93" s="93" t="b">
        <v>0</v>
      </c>
    </row>
    <row r="94" spans="1:7" ht="15">
      <c r="A94" s="93" t="s">
        <v>951</v>
      </c>
      <c r="B94" s="93">
        <v>2</v>
      </c>
      <c r="C94" s="133">
        <v>0.01947433692733316</v>
      </c>
      <c r="D94" s="93" t="s">
        <v>883</v>
      </c>
      <c r="E94" s="93" t="b">
        <v>0</v>
      </c>
      <c r="F94" s="93" t="b">
        <v>0</v>
      </c>
      <c r="G94" s="93" t="b">
        <v>0</v>
      </c>
    </row>
    <row r="95" spans="1:7" ht="15">
      <c r="A95" s="93" t="s">
        <v>973</v>
      </c>
      <c r="B95" s="93">
        <v>2</v>
      </c>
      <c r="C95" s="133">
        <v>0.01947433692733316</v>
      </c>
      <c r="D95" s="93" t="s">
        <v>883</v>
      </c>
      <c r="E95" s="93" t="b">
        <v>0</v>
      </c>
      <c r="F95" s="93" t="b">
        <v>0</v>
      </c>
      <c r="G95" s="93" t="b">
        <v>0</v>
      </c>
    </row>
    <row r="96" spans="1:7" ht="15">
      <c r="A96" s="93" t="s">
        <v>256</v>
      </c>
      <c r="B96" s="93">
        <v>2</v>
      </c>
      <c r="C96" s="133">
        <v>0</v>
      </c>
      <c r="D96" s="93" t="s">
        <v>885</v>
      </c>
      <c r="E96" s="93" t="b">
        <v>0</v>
      </c>
      <c r="F96" s="93" t="b">
        <v>0</v>
      </c>
      <c r="G96" s="93" t="b">
        <v>0</v>
      </c>
    </row>
    <row r="97" spans="1:7" ht="15">
      <c r="A97" s="93" t="s">
        <v>952</v>
      </c>
      <c r="B97" s="93">
        <v>2</v>
      </c>
      <c r="C97" s="133">
        <v>0.03010299956639812</v>
      </c>
      <c r="D97" s="93" t="s">
        <v>885</v>
      </c>
      <c r="E97" s="93" t="b">
        <v>0</v>
      </c>
      <c r="F97" s="93" t="b">
        <v>0</v>
      </c>
      <c r="G97" s="93" t="b">
        <v>0</v>
      </c>
    </row>
    <row r="98" spans="1:7" ht="15">
      <c r="A98" s="93" t="s">
        <v>956</v>
      </c>
      <c r="B98" s="93">
        <v>2</v>
      </c>
      <c r="C98" s="133">
        <v>0.03010299956639812</v>
      </c>
      <c r="D98" s="93" t="s">
        <v>885</v>
      </c>
      <c r="E98" s="93" t="b">
        <v>0</v>
      </c>
      <c r="F98" s="93" t="b">
        <v>0</v>
      </c>
      <c r="G98" s="93" t="b">
        <v>0</v>
      </c>
    </row>
    <row r="99" spans="1:7" ht="15">
      <c r="A99" s="93" t="s">
        <v>950</v>
      </c>
      <c r="B99" s="93">
        <v>4</v>
      </c>
      <c r="C99" s="133">
        <v>0</v>
      </c>
      <c r="D99" s="93" t="s">
        <v>886</v>
      </c>
      <c r="E99" s="93" t="b">
        <v>0</v>
      </c>
      <c r="F99" s="93" t="b">
        <v>0</v>
      </c>
      <c r="G99" s="93" t="b">
        <v>0</v>
      </c>
    </row>
    <row r="100" spans="1:7" ht="15">
      <c r="A100" s="93" t="s">
        <v>977</v>
      </c>
      <c r="B100" s="93">
        <v>2</v>
      </c>
      <c r="C100" s="133">
        <v>0</v>
      </c>
      <c r="D100" s="93" t="s">
        <v>886</v>
      </c>
      <c r="E100" s="93" t="b">
        <v>0</v>
      </c>
      <c r="F100" s="93" t="b">
        <v>0</v>
      </c>
      <c r="G100" s="93" t="b">
        <v>0</v>
      </c>
    </row>
    <row r="101" spans="1:7" ht="15">
      <c r="A101" s="93" t="s">
        <v>955</v>
      </c>
      <c r="B101" s="93">
        <v>2</v>
      </c>
      <c r="C101" s="133">
        <v>0</v>
      </c>
      <c r="D101" s="93" t="s">
        <v>886</v>
      </c>
      <c r="E101" s="93" t="b">
        <v>0</v>
      </c>
      <c r="F101" s="93" t="b">
        <v>0</v>
      </c>
      <c r="G101" s="93" t="b">
        <v>0</v>
      </c>
    </row>
    <row r="102" spans="1:7" ht="15">
      <c r="A102" s="93" t="s">
        <v>971</v>
      </c>
      <c r="B102" s="93">
        <v>2</v>
      </c>
      <c r="C102" s="133">
        <v>0</v>
      </c>
      <c r="D102" s="93" t="s">
        <v>886</v>
      </c>
      <c r="E102" s="93" t="b">
        <v>0</v>
      </c>
      <c r="F102" s="93" t="b">
        <v>0</v>
      </c>
      <c r="G102" s="93" t="b">
        <v>0</v>
      </c>
    </row>
    <row r="103" spans="1:7" ht="15">
      <c r="A103" s="93" t="s">
        <v>978</v>
      </c>
      <c r="B103" s="93">
        <v>2</v>
      </c>
      <c r="C103" s="133">
        <v>0</v>
      </c>
      <c r="D103" s="93" t="s">
        <v>886</v>
      </c>
      <c r="E103" s="93" t="b">
        <v>0</v>
      </c>
      <c r="F103" s="93" t="b">
        <v>0</v>
      </c>
      <c r="G103" s="93" t="b">
        <v>0</v>
      </c>
    </row>
    <row r="104" spans="1:7" ht="15">
      <c r="A104" s="93" t="s">
        <v>972</v>
      </c>
      <c r="B104" s="93">
        <v>2</v>
      </c>
      <c r="C104" s="133">
        <v>0</v>
      </c>
      <c r="D104" s="93" t="s">
        <v>886</v>
      </c>
      <c r="E104" s="93" t="b">
        <v>0</v>
      </c>
      <c r="F104" s="93" t="b">
        <v>0</v>
      </c>
      <c r="G104" s="93" t="b">
        <v>0</v>
      </c>
    </row>
    <row r="105" spans="1:7" ht="15">
      <c r="A105" s="93" t="s">
        <v>979</v>
      </c>
      <c r="B105" s="93">
        <v>2</v>
      </c>
      <c r="C105" s="133">
        <v>0</v>
      </c>
      <c r="D105" s="93" t="s">
        <v>886</v>
      </c>
      <c r="E105" s="93" t="b">
        <v>0</v>
      </c>
      <c r="F105" s="93" t="b">
        <v>0</v>
      </c>
      <c r="G105" s="93" t="b">
        <v>0</v>
      </c>
    </row>
    <row r="106" spans="1:7" ht="15">
      <c r="A106" s="93" t="s">
        <v>980</v>
      </c>
      <c r="B106" s="93">
        <v>2</v>
      </c>
      <c r="C106" s="133">
        <v>0</v>
      </c>
      <c r="D106" s="93" t="s">
        <v>886</v>
      </c>
      <c r="E106" s="93" t="b">
        <v>0</v>
      </c>
      <c r="F106" s="93" t="b">
        <v>0</v>
      </c>
      <c r="G106" s="93" t="b">
        <v>0</v>
      </c>
    </row>
    <row r="107" spans="1:7" ht="15">
      <c r="A107" s="93" t="s">
        <v>981</v>
      </c>
      <c r="B107" s="93">
        <v>2</v>
      </c>
      <c r="C107" s="133">
        <v>0</v>
      </c>
      <c r="D107" s="93" t="s">
        <v>886</v>
      </c>
      <c r="E107" s="93" t="b">
        <v>0</v>
      </c>
      <c r="F107" s="93" t="b">
        <v>0</v>
      </c>
      <c r="G107" s="93" t="b">
        <v>0</v>
      </c>
    </row>
    <row r="108" spans="1:7" ht="15">
      <c r="A108" s="93" t="s">
        <v>982</v>
      </c>
      <c r="B108" s="93">
        <v>2</v>
      </c>
      <c r="C108" s="133">
        <v>0</v>
      </c>
      <c r="D108" s="93" t="s">
        <v>886</v>
      </c>
      <c r="E108" s="93" t="b">
        <v>0</v>
      </c>
      <c r="F108" s="93" t="b">
        <v>0</v>
      </c>
      <c r="G108" s="93" t="b">
        <v>0</v>
      </c>
    </row>
    <row r="109" spans="1:7" ht="15">
      <c r="A109" s="93" t="s">
        <v>1136</v>
      </c>
      <c r="B109" s="93">
        <v>2</v>
      </c>
      <c r="C109" s="133">
        <v>0</v>
      </c>
      <c r="D109" s="93" t="s">
        <v>886</v>
      </c>
      <c r="E109" s="93" t="b">
        <v>0</v>
      </c>
      <c r="F109" s="93" t="b">
        <v>0</v>
      </c>
      <c r="G109" s="93" t="b">
        <v>0</v>
      </c>
    </row>
    <row r="110" spans="1:7" ht="15">
      <c r="A110" s="93" t="s">
        <v>951</v>
      </c>
      <c r="B110" s="93">
        <v>2</v>
      </c>
      <c r="C110" s="133">
        <v>0</v>
      </c>
      <c r="D110" s="93" t="s">
        <v>886</v>
      </c>
      <c r="E110" s="93" t="b">
        <v>0</v>
      </c>
      <c r="F110" s="93" t="b">
        <v>0</v>
      </c>
      <c r="G110" s="93" t="b">
        <v>0</v>
      </c>
    </row>
    <row r="111" spans="1:7" ht="15">
      <c r="A111" s="93" t="s">
        <v>952</v>
      </c>
      <c r="B111" s="93">
        <v>2</v>
      </c>
      <c r="C111" s="133">
        <v>0</v>
      </c>
      <c r="D111" s="93" t="s">
        <v>886</v>
      </c>
      <c r="E111" s="93" t="b">
        <v>0</v>
      </c>
      <c r="F111" s="93" t="b">
        <v>0</v>
      </c>
      <c r="G111" s="93" t="b">
        <v>0</v>
      </c>
    </row>
    <row r="112" spans="1:7" ht="15">
      <c r="A112" s="93" t="s">
        <v>956</v>
      </c>
      <c r="B112" s="93">
        <v>2</v>
      </c>
      <c r="C112" s="133">
        <v>0</v>
      </c>
      <c r="D112" s="93" t="s">
        <v>886</v>
      </c>
      <c r="E112" s="93" t="b">
        <v>0</v>
      </c>
      <c r="F112" s="93" t="b">
        <v>0</v>
      </c>
      <c r="G112" s="93" t="b">
        <v>0</v>
      </c>
    </row>
    <row r="113" spans="1:7" ht="15">
      <c r="A113" s="93" t="s">
        <v>949</v>
      </c>
      <c r="B113" s="93">
        <v>2</v>
      </c>
      <c r="C113" s="133">
        <v>0</v>
      </c>
      <c r="D113" s="93" t="s">
        <v>886</v>
      </c>
      <c r="E113" s="93" t="b">
        <v>0</v>
      </c>
      <c r="F113" s="93" t="b">
        <v>0</v>
      </c>
      <c r="G113" s="93" t="b">
        <v>0</v>
      </c>
    </row>
    <row r="114" spans="1:7" ht="15">
      <c r="A114" s="93" t="s">
        <v>257</v>
      </c>
      <c r="B114" s="93">
        <v>2</v>
      </c>
      <c r="C114" s="133">
        <v>0</v>
      </c>
      <c r="D114" s="93" t="s">
        <v>886</v>
      </c>
      <c r="E114" s="93" t="b">
        <v>0</v>
      </c>
      <c r="F114" s="93" t="b">
        <v>0</v>
      </c>
      <c r="G114" s="93" t="b">
        <v>0</v>
      </c>
    </row>
    <row r="115" spans="1:7" ht="15">
      <c r="A115" s="93" t="s">
        <v>957</v>
      </c>
      <c r="B115" s="93">
        <v>2</v>
      </c>
      <c r="C115" s="133">
        <v>0</v>
      </c>
      <c r="D115" s="93" t="s">
        <v>886</v>
      </c>
      <c r="E115" s="93" t="b">
        <v>0</v>
      </c>
      <c r="F115" s="93" t="b">
        <v>0</v>
      </c>
      <c r="G115" s="93" t="b">
        <v>0</v>
      </c>
    </row>
    <row r="116" spans="1:7" ht="15">
      <c r="A116" s="93" t="s">
        <v>1130</v>
      </c>
      <c r="B116" s="93">
        <v>2</v>
      </c>
      <c r="C116" s="133">
        <v>0</v>
      </c>
      <c r="D116" s="93" t="s">
        <v>886</v>
      </c>
      <c r="E116" s="93" t="b">
        <v>0</v>
      </c>
      <c r="F116" s="93" t="b">
        <v>0</v>
      </c>
      <c r="G116" s="93" t="b">
        <v>0</v>
      </c>
    </row>
    <row r="117" spans="1:7" ht="15">
      <c r="A117" s="93" t="s">
        <v>530</v>
      </c>
      <c r="B117" s="93">
        <v>2</v>
      </c>
      <c r="C117" s="133">
        <v>0</v>
      </c>
      <c r="D117" s="93" t="s">
        <v>886</v>
      </c>
      <c r="E117" s="93" t="b">
        <v>0</v>
      </c>
      <c r="F117" s="93" t="b">
        <v>0</v>
      </c>
      <c r="G117" s="93" t="b">
        <v>0</v>
      </c>
    </row>
    <row r="118" spans="1:7" ht="15">
      <c r="A118" s="93" t="s">
        <v>1131</v>
      </c>
      <c r="B118" s="93">
        <v>2</v>
      </c>
      <c r="C118" s="133">
        <v>0</v>
      </c>
      <c r="D118" s="93" t="s">
        <v>886</v>
      </c>
      <c r="E118" s="93" t="b">
        <v>0</v>
      </c>
      <c r="F118" s="93" t="b">
        <v>0</v>
      </c>
      <c r="G11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2019-08-23T02:56:05Z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